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0" yWindow="120" windowWidth="11160" windowHeight="5256"/>
  </bookViews>
  <sheets>
    <sheet name="Crédit_Relais" sheetId="1" r:id="rId1"/>
    <sheet name="Feuil2" sheetId="2" r:id="rId2"/>
    <sheet name="Feuil3" sheetId="3" r:id="rId3"/>
  </sheets>
  <externalReferences>
    <externalReference r:id="rId4"/>
  </externalReferences>
  <definedNames>
    <definedName name="Garanties" localSheetId="0">'[1]Comparaison Achat Location'!$C$677:$C$678</definedName>
  </definedNames>
  <calcPr calcId="145621" iterate="1"/>
</workbook>
</file>

<file path=xl/calcChain.xml><?xml version="1.0" encoding="utf-8"?>
<calcChain xmlns="http://schemas.openxmlformats.org/spreadsheetml/2006/main">
  <c r="E502" i="1" l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386" i="1"/>
  <c r="E379" i="1"/>
  <c r="E339" i="1"/>
  <c r="E335" i="1"/>
  <c r="E307" i="1"/>
  <c r="E306" i="1"/>
  <c r="E286" i="1"/>
  <c r="E285" i="1"/>
  <c r="E270" i="1"/>
  <c r="E266" i="1"/>
  <c r="E251" i="1"/>
  <c r="E250" i="1"/>
  <c r="E230" i="1"/>
  <c r="E229" i="1"/>
  <c r="E211" i="1"/>
  <c r="E210" i="1"/>
  <c r="E190" i="1"/>
  <c r="E188" i="1"/>
  <c r="E170" i="1"/>
  <c r="E167" i="1"/>
  <c r="E154" i="1"/>
  <c r="E148" i="1"/>
  <c r="F13" i="1"/>
  <c r="E419" i="1" s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E157" i="1" l="1"/>
  <c r="D140" i="1"/>
  <c r="G143" i="1" s="1"/>
  <c r="E158" i="1"/>
  <c r="E179" i="1"/>
  <c r="E219" i="1"/>
  <c r="E143" i="1"/>
  <c r="E164" i="1"/>
  <c r="E180" i="1"/>
  <c r="E199" i="1"/>
  <c r="E220" i="1"/>
  <c r="E239" i="1"/>
  <c r="E261" i="1"/>
  <c r="E282" i="1"/>
  <c r="E298" i="1"/>
  <c r="E323" i="1"/>
  <c r="E359" i="1"/>
  <c r="E411" i="1"/>
  <c r="E146" i="1"/>
  <c r="E165" i="1"/>
  <c r="E186" i="1"/>
  <c r="E202" i="1"/>
  <c r="E221" i="1"/>
  <c r="E243" i="1"/>
  <c r="E262" i="1"/>
  <c r="E283" i="1"/>
  <c r="E302" i="1"/>
  <c r="E324" i="1"/>
  <c r="E362" i="1"/>
  <c r="E418" i="1"/>
  <c r="E147" i="1"/>
  <c r="E166" i="1"/>
  <c r="E187" i="1"/>
  <c r="E206" i="1"/>
  <c r="E228" i="1"/>
  <c r="E244" i="1"/>
  <c r="E263" i="1"/>
  <c r="E284" i="1"/>
  <c r="E303" i="1"/>
  <c r="E332" i="1"/>
  <c r="E363" i="1"/>
  <c r="E426" i="1"/>
  <c r="E155" i="1"/>
  <c r="E175" i="1"/>
  <c r="E196" i="1"/>
  <c r="E212" i="1"/>
  <c r="E231" i="1"/>
  <c r="E252" i="1"/>
  <c r="E271" i="1"/>
  <c r="E292" i="1"/>
  <c r="E316" i="1"/>
  <c r="E343" i="1"/>
  <c r="E387" i="1"/>
  <c r="E178" i="1"/>
  <c r="E197" i="1"/>
  <c r="E218" i="1"/>
  <c r="E234" i="1"/>
  <c r="E253" i="1"/>
  <c r="E274" i="1"/>
  <c r="E294" i="1"/>
  <c r="E319" i="1"/>
  <c r="E354" i="1"/>
  <c r="E394" i="1"/>
  <c r="E198" i="1"/>
  <c r="E238" i="1"/>
  <c r="E254" i="1"/>
  <c r="E276" i="1"/>
  <c r="E295" i="1"/>
  <c r="E322" i="1"/>
  <c r="E355" i="1"/>
  <c r="E410" i="1"/>
  <c r="E156" i="1"/>
  <c r="E174" i="1"/>
  <c r="E189" i="1"/>
  <c r="E207" i="1"/>
  <c r="E222" i="1"/>
  <c r="E242" i="1"/>
  <c r="E260" i="1"/>
  <c r="E275" i="1"/>
  <c r="E293" i="1"/>
  <c r="E308" i="1"/>
  <c r="E338" i="1"/>
  <c r="E378" i="1"/>
  <c r="E438" i="1"/>
  <c r="E430" i="1"/>
  <c r="E422" i="1"/>
  <c r="E414" i="1"/>
  <c r="E406" i="1"/>
  <c r="E398" i="1"/>
  <c r="E390" i="1"/>
  <c r="E382" i="1"/>
  <c r="E374" i="1"/>
  <c r="E366" i="1"/>
  <c r="E358" i="1"/>
  <c r="E350" i="1"/>
  <c r="E342" i="1"/>
  <c r="E334" i="1"/>
  <c r="E326" i="1"/>
  <c r="E318" i="1"/>
  <c r="E310" i="1"/>
  <c r="E437" i="1"/>
  <c r="E429" i="1"/>
  <c r="E421" i="1"/>
  <c r="E413" i="1"/>
  <c r="E405" i="1"/>
  <c r="E397" i="1"/>
  <c r="E389" i="1"/>
  <c r="E381" i="1"/>
  <c r="E373" i="1"/>
  <c r="E365" i="1"/>
  <c r="E357" i="1"/>
  <c r="E349" i="1"/>
  <c r="E341" i="1"/>
  <c r="E333" i="1"/>
  <c r="E325" i="1"/>
  <c r="E317" i="1"/>
  <c r="E309" i="1"/>
  <c r="E436" i="1"/>
  <c r="E428" i="1"/>
  <c r="E420" i="1"/>
  <c r="E412" i="1"/>
  <c r="E404" i="1"/>
  <c r="E396" i="1"/>
  <c r="E388" i="1"/>
  <c r="E380" i="1"/>
  <c r="E372" i="1"/>
  <c r="E364" i="1"/>
  <c r="E356" i="1"/>
  <c r="E348" i="1"/>
  <c r="E340" i="1"/>
  <c r="E441" i="1"/>
  <c r="E433" i="1"/>
  <c r="E425" i="1"/>
  <c r="E417" i="1"/>
  <c r="E409" i="1"/>
  <c r="E401" i="1"/>
  <c r="E393" i="1"/>
  <c r="E385" i="1"/>
  <c r="E377" i="1"/>
  <c r="E369" i="1"/>
  <c r="E361" i="1"/>
  <c r="E353" i="1"/>
  <c r="E345" i="1"/>
  <c r="E337" i="1"/>
  <c r="E329" i="1"/>
  <c r="E321" i="1"/>
  <c r="E313" i="1"/>
  <c r="E305" i="1"/>
  <c r="E297" i="1"/>
  <c r="E289" i="1"/>
  <c r="E281" i="1"/>
  <c r="E273" i="1"/>
  <c r="E265" i="1"/>
  <c r="E257" i="1"/>
  <c r="E249" i="1"/>
  <c r="E241" i="1"/>
  <c r="E233" i="1"/>
  <c r="E225" i="1"/>
  <c r="E217" i="1"/>
  <c r="E209" i="1"/>
  <c r="E201" i="1"/>
  <c r="E193" i="1"/>
  <c r="E185" i="1"/>
  <c r="E177" i="1"/>
  <c r="E169" i="1"/>
  <c r="E161" i="1"/>
  <c r="E153" i="1"/>
  <c r="E145" i="1"/>
  <c r="E440" i="1"/>
  <c r="E432" i="1"/>
  <c r="E424" i="1"/>
  <c r="E416" i="1"/>
  <c r="E408" i="1"/>
  <c r="E400" i="1"/>
  <c r="E392" i="1"/>
  <c r="E384" i="1"/>
  <c r="E376" i="1"/>
  <c r="E368" i="1"/>
  <c r="E360" i="1"/>
  <c r="E352" i="1"/>
  <c r="E344" i="1"/>
  <c r="E336" i="1"/>
  <c r="E328" i="1"/>
  <c r="E320" i="1"/>
  <c r="E312" i="1"/>
  <c r="E304" i="1"/>
  <c r="E296" i="1"/>
  <c r="E288" i="1"/>
  <c r="E280" i="1"/>
  <c r="E272" i="1"/>
  <c r="E264" i="1"/>
  <c r="E256" i="1"/>
  <c r="E248" i="1"/>
  <c r="E240" i="1"/>
  <c r="E232" i="1"/>
  <c r="E224" i="1"/>
  <c r="E216" i="1"/>
  <c r="E208" i="1"/>
  <c r="E200" i="1"/>
  <c r="E192" i="1"/>
  <c r="E184" i="1"/>
  <c r="E176" i="1"/>
  <c r="E168" i="1"/>
  <c r="E160" i="1"/>
  <c r="E152" i="1"/>
  <c r="E144" i="1"/>
  <c r="E439" i="1"/>
  <c r="E431" i="1"/>
  <c r="E423" i="1"/>
  <c r="E415" i="1"/>
  <c r="E407" i="1"/>
  <c r="E399" i="1"/>
  <c r="E391" i="1"/>
  <c r="E383" i="1"/>
  <c r="E375" i="1"/>
  <c r="E149" i="1"/>
  <c r="E159" i="1"/>
  <c r="E171" i="1"/>
  <c r="E181" i="1"/>
  <c r="E191" i="1"/>
  <c r="E203" i="1"/>
  <c r="E213" i="1"/>
  <c r="E223" i="1"/>
  <c r="E235" i="1"/>
  <c r="E245" i="1"/>
  <c r="E255" i="1"/>
  <c r="E267" i="1"/>
  <c r="E277" i="1"/>
  <c r="E287" i="1"/>
  <c r="E299" i="1"/>
  <c r="E311" i="1"/>
  <c r="E327" i="1"/>
  <c r="E346" i="1"/>
  <c r="E367" i="1"/>
  <c r="E395" i="1"/>
  <c r="E427" i="1"/>
  <c r="E150" i="1"/>
  <c r="E162" i="1"/>
  <c r="E172" i="1"/>
  <c r="E182" i="1"/>
  <c r="E194" i="1"/>
  <c r="E204" i="1"/>
  <c r="E214" i="1"/>
  <c r="E226" i="1"/>
  <c r="E236" i="1"/>
  <c r="E246" i="1"/>
  <c r="E258" i="1"/>
  <c r="E268" i="1"/>
  <c r="E278" i="1"/>
  <c r="E290" i="1"/>
  <c r="E300" i="1"/>
  <c r="E314" i="1"/>
  <c r="E330" i="1"/>
  <c r="E347" i="1"/>
  <c r="E370" i="1"/>
  <c r="E402" i="1"/>
  <c r="E434" i="1"/>
  <c r="E151" i="1"/>
  <c r="E163" i="1"/>
  <c r="E173" i="1"/>
  <c r="E183" i="1"/>
  <c r="E195" i="1"/>
  <c r="E205" i="1"/>
  <c r="E215" i="1"/>
  <c r="E227" i="1"/>
  <c r="E237" i="1"/>
  <c r="E247" i="1"/>
  <c r="E259" i="1"/>
  <c r="E269" i="1"/>
  <c r="E279" i="1"/>
  <c r="E291" i="1"/>
  <c r="E301" i="1"/>
  <c r="E315" i="1"/>
  <c r="E331" i="1"/>
  <c r="E351" i="1"/>
  <c r="E371" i="1"/>
  <c r="E403" i="1"/>
  <c r="E435" i="1"/>
  <c r="AC111" i="1"/>
  <c r="AH69" i="1" l="1"/>
  <c r="AC69" i="1"/>
  <c r="X69" i="1"/>
  <c r="AH67" i="1"/>
  <c r="AH66" i="1"/>
  <c r="AC67" i="1"/>
  <c r="AC66" i="1"/>
  <c r="X67" i="1"/>
  <c r="X112" i="1" s="1"/>
  <c r="X66" i="1"/>
  <c r="X111" i="1" s="1"/>
  <c r="GN140" i="1"/>
  <c r="CY140" i="1"/>
  <c r="I515" i="1"/>
  <c r="EC172" i="1"/>
  <c r="EB172" i="1"/>
  <c r="EA172" i="1"/>
  <c r="ED140" i="1"/>
  <c r="EC140" i="1"/>
  <c r="EB140" i="1"/>
  <c r="EA140" i="1"/>
  <c r="ED139" i="1"/>
  <c r="HD506" i="1"/>
  <c r="FY506" i="1"/>
  <c r="ET506" i="1"/>
  <c r="GM172" i="1"/>
  <c r="GL172" i="1"/>
  <c r="GK172" i="1"/>
  <c r="FH172" i="1"/>
  <c r="FG172" i="1"/>
  <c r="FF172" i="1"/>
  <c r="HD142" i="1"/>
  <c r="HE142" i="1" s="1"/>
  <c r="FY142" i="1"/>
  <c r="FZ142" i="1" s="1"/>
  <c r="ET142" i="1"/>
  <c r="EU142" i="1" s="1"/>
  <c r="GU140" i="1"/>
  <c r="GT140" i="1"/>
  <c r="GS140" i="1"/>
  <c r="GQ140" i="1"/>
  <c r="GM140" i="1"/>
  <c r="GL140" i="1"/>
  <c r="GK140" i="1"/>
  <c r="FP140" i="1"/>
  <c r="FO140" i="1"/>
  <c r="FN140" i="1"/>
  <c r="FL140" i="1"/>
  <c r="FI140" i="1"/>
  <c r="FH140" i="1"/>
  <c r="FG140" i="1"/>
  <c r="FF140" i="1"/>
  <c r="EK140" i="1"/>
  <c r="EJ140" i="1"/>
  <c r="EI140" i="1"/>
  <c r="EG140" i="1"/>
  <c r="HC139" i="1"/>
  <c r="GN139" i="1"/>
  <c r="FX139" i="1"/>
  <c r="FI139" i="1"/>
  <c r="ES139" i="1"/>
  <c r="O13" i="1"/>
  <c r="CT140" i="1" s="1"/>
  <c r="DO506" i="1"/>
  <c r="CX172" i="1"/>
  <c r="CW172" i="1"/>
  <c r="CV172" i="1"/>
  <c r="DP142" i="1"/>
  <c r="DQ142" i="1" s="1"/>
  <c r="DO142" i="1"/>
  <c r="DF140" i="1"/>
  <c r="DE140" i="1"/>
  <c r="DD140" i="1"/>
  <c r="DB140" i="1"/>
  <c r="DC498" i="1" s="1"/>
  <c r="DM498" i="1" s="1"/>
  <c r="CX140" i="1"/>
  <c r="CW140" i="1"/>
  <c r="CV140" i="1"/>
  <c r="DN139" i="1"/>
  <c r="CY139" i="1"/>
  <c r="BT139" i="1"/>
  <c r="AO139" i="1"/>
  <c r="CJ506" i="1"/>
  <c r="BS172" i="1"/>
  <c r="BR172" i="1"/>
  <c r="BQ172" i="1"/>
  <c r="CJ142" i="1"/>
  <c r="CK142" i="1" s="1"/>
  <c r="CA140" i="1"/>
  <c r="BZ140" i="1"/>
  <c r="BY140" i="1"/>
  <c r="BW140" i="1"/>
  <c r="CE497" i="1" s="1"/>
  <c r="BY498" i="1" s="1"/>
  <c r="BT140" i="1"/>
  <c r="BS140" i="1"/>
  <c r="BR140" i="1"/>
  <c r="BQ140" i="1"/>
  <c r="CI139" i="1"/>
  <c r="BE506" i="1"/>
  <c r="BE142" i="1"/>
  <c r="BF142" i="1" s="1"/>
  <c r="BD139" i="1"/>
  <c r="Q27" i="1"/>
  <c r="AC7" i="1"/>
  <c r="AH7" i="1"/>
  <c r="AV140" i="1"/>
  <c r="AU140" i="1"/>
  <c r="AT140" i="1"/>
  <c r="AR140" i="1"/>
  <c r="AZ501" i="1" s="1"/>
  <c r="AT502" i="1" s="1"/>
  <c r="AN172" i="1"/>
  <c r="AM172" i="1"/>
  <c r="AL172" i="1"/>
  <c r="AO140" i="1"/>
  <c r="AN140" i="1"/>
  <c r="AL140" i="1"/>
  <c r="AM140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H140" i="1"/>
  <c r="AA140" i="1" s="1"/>
  <c r="G140" i="1"/>
  <c r="Y140" i="1" s="1"/>
  <c r="C140" i="1"/>
  <c r="E140" i="1"/>
  <c r="X140" i="1" s="1"/>
  <c r="W97" i="1"/>
  <c r="AB97" i="1" s="1"/>
  <c r="N14" i="1"/>
  <c r="Q17" i="1"/>
  <c r="W91" i="1"/>
  <c r="AF104" i="1"/>
  <c r="AA104" i="1"/>
  <c r="V104" i="1"/>
  <c r="W94" i="1"/>
  <c r="AH114" i="1"/>
  <c r="AH112" i="1"/>
  <c r="AH111" i="1"/>
  <c r="AC114" i="1"/>
  <c r="AC112" i="1"/>
  <c r="X114" i="1"/>
  <c r="W90" i="1"/>
  <c r="AH81" i="1"/>
  <c r="AH115" i="1" s="1"/>
  <c r="AH75" i="1"/>
  <c r="AG125" i="1" s="1"/>
  <c r="AH68" i="1"/>
  <c r="AH70" i="1" s="1"/>
  <c r="AH60" i="1"/>
  <c r="AH59" i="1"/>
  <c r="AH63" i="1" s="1"/>
  <c r="AC75" i="1"/>
  <c r="AB125" i="1" s="1"/>
  <c r="X75" i="1"/>
  <c r="W125" i="1" s="1"/>
  <c r="AC81" i="1"/>
  <c r="AC115" i="1" s="1"/>
  <c r="AC68" i="1"/>
  <c r="AC70" i="1" s="1"/>
  <c r="AC60" i="1"/>
  <c r="AC59" i="1"/>
  <c r="X62" i="1"/>
  <c r="X81" i="1"/>
  <c r="X115" i="1" s="1"/>
  <c r="X68" i="1"/>
  <c r="X113" i="1" s="1"/>
  <c r="X59" i="1"/>
  <c r="BX471" i="1" l="1"/>
  <c r="CH471" i="1" s="1"/>
  <c r="CA476" i="1"/>
  <c r="DF446" i="1"/>
  <c r="DC489" i="1"/>
  <c r="DM489" i="1" s="1"/>
  <c r="BX479" i="1"/>
  <c r="CH479" i="1" s="1"/>
  <c r="DF470" i="1"/>
  <c r="CE465" i="1"/>
  <c r="BY466" i="1" s="1"/>
  <c r="CA500" i="1"/>
  <c r="DJ460" i="1"/>
  <c r="DC482" i="1"/>
  <c r="DM482" i="1" s="1"/>
  <c r="DF462" i="1"/>
  <c r="DJ483" i="1"/>
  <c r="DD484" i="1" s="1"/>
  <c r="DJ491" i="1"/>
  <c r="DD492" i="1" s="1"/>
  <c r="CE481" i="1"/>
  <c r="BY482" i="1" s="1"/>
  <c r="BX455" i="1"/>
  <c r="CH455" i="1" s="1"/>
  <c r="BX487" i="1"/>
  <c r="CH487" i="1" s="1"/>
  <c r="DJ451" i="1"/>
  <c r="DC473" i="1"/>
  <c r="DM473" i="1" s="1"/>
  <c r="DF494" i="1"/>
  <c r="CA444" i="1"/>
  <c r="DC449" i="1"/>
  <c r="DM449" i="1" s="1"/>
  <c r="CA452" i="1"/>
  <c r="DC450" i="1"/>
  <c r="DM450" i="1" s="1"/>
  <c r="DF471" i="1"/>
  <c r="DJ492" i="1"/>
  <c r="DD493" i="1" s="1"/>
  <c r="CE457" i="1"/>
  <c r="BY458" i="1" s="1"/>
  <c r="CA492" i="1"/>
  <c r="DC457" i="1"/>
  <c r="DM457" i="1" s="1"/>
  <c r="DF478" i="1"/>
  <c r="DJ499" i="1"/>
  <c r="DD500" i="1" s="1"/>
  <c r="DJ467" i="1"/>
  <c r="DD468" i="1" s="1"/>
  <c r="BX463" i="1"/>
  <c r="CH463" i="1" s="1"/>
  <c r="BX495" i="1"/>
  <c r="CH495" i="1" s="1"/>
  <c r="DJ459" i="1"/>
  <c r="DC481" i="1"/>
  <c r="DM481" i="1" s="1"/>
  <c r="DF502" i="1"/>
  <c r="BG142" i="1"/>
  <c r="EV142" i="1"/>
  <c r="CE449" i="1"/>
  <c r="BY450" i="1" s="1"/>
  <c r="CE473" i="1"/>
  <c r="BY474" i="1" s="1"/>
  <c r="DF449" i="1"/>
  <c r="DC460" i="1"/>
  <c r="DM460" i="1" s="1"/>
  <c r="DJ470" i="1"/>
  <c r="DD471" i="1" s="1"/>
  <c r="DF481" i="1"/>
  <c r="DC492" i="1"/>
  <c r="DM492" i="1" s="1"/>
  <c r="DJ502" i="1"/>
  <c r="DJ444" i="1"/>
  <c r="DD445" i="1" s="1"/>
  <c r="DF455" i="1"/>
  <c r="DC466" i="1"/>
  <c r="DM466" i="1" s="1"/>
  <c r="DJ476" i="1"/>
  <c r="DD477" i="1" s="1"/>
  <c r="DC501" i="1"/>
  <c r="DM501" i="1" s="1"/>
  <c r="DC500" i="1"/>
  <c r="DM500" i="1" s="1"/>
  <c r="DJ494" i="1"/>
  <c r="DD495" i="1" s="1"/>
  <c r="DF489" i="1"/>
  <c r="DC484" i="1"/>
  <c r="DM484" i="1" s="1"/>
  <c r="DJ478" i="1"/>
  <c r="DD479" i="1" s="1"/>
  <c r="DF473" i="1"/>
  <c r="DC468" i="1"/>
  <c r="DM468" i="1" s="1"/>
  <c r="DJ462" i="1"/>
  <c r="DD463" i="1" s="1"/>
  <c r="DF457" i="1"/>
  <c r="DC452" i="1"/>
  <c r="DM452" i="1" s="1"/>
  <c r="DJ446" i="1"/>
  <c r="DD447" i="1" s="1"/>
  <c r="DF500" i="1"/>
  <c r="DC495" i="1"/>
  <c r="DM495" i="1" s="1"/>
  <c r="DJ489" i="1"/>
  <c r="DD490" i="1" s="1"/>
  <c r="DF484" i="1"/>
  <c r="DC479" i="1"/>
  <c r="DM479" i="1" s="1"/>
  <c r="DJ473" i="1"/>
  <c r="DD474" i="1" s="1"/>
  <c r="DF468" i="1"/>
  <c r="DC463" i="1"/>
  <c r="DM463" i="1" s="1"/>
  <c r="DJ457" i="1"/>
  <c r="DD458" i="1" s="1"/>
  <c r="DF452" i="1"/>
  <c r="DC447" i="1"/>
  <c r="DM447" i="1" s="1"/>
  <c r="DJ500" i="1"/>
  <c r="DD501" i="1" s="1"/>
  <c r="DF495" i="1"/>
  <c r="DC490" i="1"/>
  <c r="DM490" i="1" s="1"/>
  <c r="DJ484" i="1"/>
  <c r="DD485" i="1" s="1"/>
  <c r="DF479" i="1"/>
  <c r="DC474" i="1"/>
  <c r="DM474" i="1" s="1"/>
  <c r="DJ468" i="1"/>
  <c r="DD469" i="1" s="1"/>
  <c r="DF463" i="1"/>
  <c r="DC458" i="1"/>
  <c r="DM458" i="1" s="1"/>
  <c r="DJ452" i="1"/>
  <c r="DD453" i="1" s="1"/>
  <c r="DF447" i="1"/>
  <c r="DJ497" i="1"/>
  <c r="DD498" i="1" s="1"/>
  <c r="DF492" i="1"/>
  <c r="DC487" i="1"/>
  <c r="DM487" i="1" s="1"/>
  <c r="DJ481" i="1"/>
  <c r="DD482" i="1" s="1"/>
  <c r="DF476" i="1"/>
  <c r="DC471" i="1"/>
  <c r="DM471" i="1" s="1"/>
  <c r="DJ465" i="1"/>
  <c r="DD466" i="1" s="1"/>
  <c r="DF460" i="1"/>
  <c r="DC455" i="1"/>
  <c r="DM455" i="1" s="1"/>
  <c r="DJ449" i="1"/>
  <c r="DD450" i="1" s="1"/>
  <c r="DF444" i="1"/>
  <c r="CE500" i="1"/>
  <c r="BY501" i="1" s="1"/>
  <c r="CE489" i="1"/>
  <c r="BY490" i="1" s="1"/>
  <c r="CA468" i="1"/>
  <c r="BX447" i="1"/>
  <c r="CH447" i="1" s="1"/>
  <c r="DF487" i="1"/>
  <c r="CA460" i="1"/>
  <c r="CA484" i="1"/>
  <c r="DC444" i="1"/>
  <c r="DM444" i="1" s="1"/>
  <c r="DJ454" i="1"/>
  <c r="DD455" i="1" s="1"/>
  <c r="DF465" i="1"/>
  <c r="DC476" i="1"/>
  <c r="DM476" i="1" s="1"/>
  <c r="DJ486" i="1"/>
  <c r="DF497" i="1"/>
  <c r="DJ443" i="1"/>
  <c r="DD444" i="1" s="1"/>
  <c r="DF454" i="1"/>
  <c r="DC465" i="1"/>
  <c r="DM465" i="1" s="1"/>
  <c r="DJ475" i="1"/>
  <c r="DD476" i="1" s="1"/>
  <c r="DF486" i="1"/>
  <c r="DC497" i="1"/>
  <c r="DM497" i="1" s="1"/>
  <c r="GA142" i="1"/>
  <c r="CL142" i="1"/>
  <c r="GI191" i="1"/>
  <c r="GI183" i="1"/>
  <c r="GI175" i="1"/>
  <c r="GI159" i="1"/>
  <c r="GI151" i="1"/>
  <c r="GI143" i="1"/>
  <c r="GI188" i="1"/>
  <c r="GI181" i="1"/>
  <c r="GI166" i="1"/>
  <c r="GI192" i="1"/>
  <c r="GI184" i="1"/>
  <c r="GI176" i="1"/>
  <c r="GI160" i="1"/>
  <c r="GI152" i="1"/>
  <c r="GI144" i="1"/>
  <c r="GI180" i="1"/>
  <c r="GI189" i="1"/>
  <c r="GI157" i="1"/>
  <c r="GI190" i="1"/>
  <c r="GI193" i="1"/>
  <c r="GI185" i="1"/>
  <c r="GI177" i="1"/>
  <c r="GI161" i="1"/>
  <c r="GI153" i="1"/>
  <c r="GI145" i="1"/>
  <c r="GI196" i="1"/>
  <c r="GI165" i="1"/>
  <c r="GI149" i="1"/>
  <c r="GI198" i="1"/>
  <c r="GI150" i="1"/>
  <c r="GI194" i="1"/>
  <c r="GI186" i="1"/>
  <c r="GI178" i="1"/>
  <c r="GI162" i="1"/>
  <c r="GI154" i="1"/>
  <c r="GI146" i="1"/>
  <c r="GI195" i="1"/>
  <c r="GI187" i="1"/>
  <c r="GI179" i="1"/>
  <c r="GI163" i="1"/>
  <c r="GI155" i="1"/>
  <c r="GI147" i="1"/>
  <c r="GI164" i="1"/>
  <c r="GI156" i="1"/>
  <c r="GI148" i="1"/>
  <c r="GI197" i="1"/>
  <c r="GI182" i="1"/>
  <c r="GI158" i="1"/>
  <c r="DY140" i="1"/>
  <c r="DY172" i="1"/>
  <c r="BX444" i="1"/>
  <c r="CH444" i="1" s="1"/>
  <c r="BX452" i="1"/>
  <c r="CH452" i="1" s="1"/>
  <c r="BX460" i="1"/>
  <c r="CH460" i="1" s="1"/>
  <c r="CE470" i="1"/>
  <c r="BY471" i="1" s="1"/>
  <c r="CE478" i="1"/>
  <c r="BY479" i="1" s="1"/>
  <c r="CE486" i="1"/>
  <c r="BY487" i="1" s="1"/>
  <c r="CE494" i="1"/>
  <c r="BY495" i="1" s="1"/>
  <c r="CE502" i="1"/>
  <c r="CA446" i="1"/>
  <c r="CA454" i="1"/>
  <c r="CA462" i="1"/>
  <c r="CA470" i="1"/>
  <c r="BX481" i="1"/>
  <c r="CH481" i="1" s="1"/>
  <c r="CA486" i="1"/>
  <c r="BX497" i="1"/>
  <c r="CH497" i="1" s="1"/>
  <c r="CA502" i="1"/>
  <c r="CA443" i="1"/>
  <c r="BX446" i="1"/>
  <c r="CH446" i="1" s="1"/>
  <c r="CA451" i="1"/>
  <c r="BX454" i="1"/>
  <c r="CH454" i="1" s="1"/>
  <c r="CE456" i="1"/>
  <c r="BY457" i="1" s="1"/>
  <c r="CA459" i="1"/>
  <c r="BX462" i="1"/>
  <c r="CH462" i="1" s="1"/>
  <c r="CE464" i="1"/>
  <c r="BY465" i="1" s="1"/>
  <c r="CA467" i="1"/>
  <c r="BX470" i="1"/>
  <c r="CH470" i="1" s="1"/>
  <c r="CE472" i="1"/>
  <c r="BY473" i="1" s="1"/>
  <c r="CA475" i="1"/>
  <c r="BX478" i="1"/>
  <c r="CH478" i="1" s="1"/>
  <c r="CE480" i="1"/>
  <c r="BY481" i="1" s="1"/>
  <c r="CA483" i="1"/>
  <c r="BX486" i="1"/>
  <c r="CH486" i="1" s="1"/>
  <c r="CE488" i="1"/>
  <c r="BY489" i="1" s="1"/>
  <c r="CA491" i="1"/>
  <c r="BX494" i="1"/>
  <c r="CH494" i="1" s="1"/>
  <c r="CE496" i="1"/>
  <c r="BY497" i="1" s="1"/>
  <c r="CA499" i="1"/>
  <c r="BX502" i="1"/>
  <c r="CH502" i="1" s="1"/>
  <c r="HF142" i="1"/>
  <c r="BX443" i="1"/>
  <c r="CH443" i="1" s="1"/>
  <c r="CE445" i="1"/>
  <c r="BY446" i="1" s="1"/>
  <c r="CA448" i="1"/>
  <c r="BX451" i="1"/>
  <c r="CH451" i="1" s="1"/>
  <c r="CE453" i="1"/>
  <c r="BY454" i="1" s="1"/>
  <c r="CA456" i="1"/>
  <c r="BX459" i="1"/>
  <c r="CH459" i="1" s="1"/>
  <c r="CE461" i="1"/>
  <c r="BY462" i="1" s="1"/>
  <c r="CA464" i="1"/>
  <c r="BX467" i="1"/>
  <c r="CH467" i="1" s="1"/>
  <c r="CE469" i="1"/>
  <c r="BY470" i="1" s="1"/>
  <c r="CA472" i="1"/>
  <c r="BX475" i="1"/>
  <c r="CH475" i="1" s="1"/>
  <c r="CE477" i="1"/>
  <c r="BY478" i="1" s="1"/>
  <c r="CA480" i="1"/>
  <c r="BX483" i="1"/>
  <c r="CH483" i="1" s="1"/>
  <c r="CE485" i="1"/>
  <c r="BY486" i="1" s="1"/>
  <c r="CA488" i="1"/>
  <c r="BX491" i="1"/>
  <c r="CH491" i="1" s="1"/>
  <c r="CE493" i="1"/>
  <c r="BY494" i="1" s="1"/>
  <c r="CA496" i="1"/>
  <c r="BX499" i="1"/>
  <c r="CH499" i="1" s="1"/>
  <c r="CE501" i="1"/>
  <c r="BY502" i="1" s="1"/>
  <c r="DF443" i="1"/>
  <c r="DC446" i="1"/>
  <c r="DM446" i="1" s="1"/>
  <c r="DJ448" i="1"/>
  <c r="DD449" i="1" s="1"/>
  <c r="DF451" i="1"/>
  <c r="DC454" i="1"/>
  <c r="DM454" i="1" s="1"/>
  <c r="DJ456" i="1"/>
  <c r="DD457" i="1" s="1"/>
  <c r="DF459" i="1"/>
  <c r="DC462" i="1"/>
  <c r="DM462" i="1" s="1"/>
  <c r="DJ464" i="1"/>
  <c r="DD465" i="1" s="1"/>
  <c r="DF467" i="1"/>
  <c r="DC470" i="1"/>
  <c r="DM470" i="1" s="1"/>
  <c r="DJ472" i="1"/>
  <c r="DD473" i="1" s="1"/>
  <c r="DF475" i="1"/>
  <c r="DC478" i="1"/>
  <c r="DM478" i="1" s="1"/>
  <c r="DJ480" i="1"/>
  <c r="DD481" i="1" s="1"/>
  <c r="DF483" i="1"/>
  <c r="DC486" i="1"/>
  <c r="DM486" i="1" s="1"/>
  <c r="DJ488" i="1"/>
  <c r="DD489" i="1" s="1"/>
  <c r="DF491" i="1"/>
  <c r="DC494" i="1"/>
  <c r="DM494" i="1" s="1"/>
  <c r="DJ496" i="1"/>
  <c r="DD497" i="1" s="1"/>
  <c r="DF499" i="1"/>
  <c r="DC502" i="1"/>
  <c r="DM502" i="1" s="1"/>
  <c r="CA449" i="1"/>
  <c r="CE462" i="1"/>
  <c r="BY463" i="1" s="1"/>
  <c r="CA473" i="1"/>
  <c r="CA481" i="1"/>
  <c r="CA489" i="1"/>
  <c r="CA497" i="1"/>
  <c r="BX449" i="1"/>
  <c r="CH449" i="1" s="1"/>
  <c r="CE459" i="1"/>
  <c r="BY460" i="1" s="1"/>
  <c r="CE467" i="1"/>
  <c r="BY468" i="1" s="1"/>
  <c r="CA478" i="1"/>
  <c r="CE483" i="1"/>
  <c r="BY484" i="1" s="1"/>
  <c r="CA494" i="1"/>
  <c r="CE499" i="1"/>
  <c r="BY500" i="1" s="1"/>
  <c r="CE448" i="1"/>
  <c r="BY449" i="1" s="1"/>
  <c r="CA445" i="1"/>
  <c r="BX448" i="1"/>
  <c r="CH448" i="1" s="1"/>
  <c r="CE450" i="1"/>
  <c r="BY451" i="1" s="1"/>
  <c r="CA453" i="1"/>
  <c r="BX456" i="1"/>
  <c r="CH456" i="1" s="1"/>
  <c r="CE458" i="1"/>
  <c r="BY459" i="1" s="1"/>
  <c r="CA461" i="1"/>
  <c r="BX464" i="1"/>
  <c r="CH464" i="1" s="1"/>
  <c r="CE466" i="1"/>
  <c r="BY467" i="1" s="1"/>
  <c r="CA469" i="1"/>
  <c r="BX472" i="1"/>
  <c r="CH472" i="1" s="1"/>
  <c r="CE474" i="1"/>
  <c r="BY475" i="1" s="1"/>
  <c r="CA477" i="1"/>
  <c r="BX480" i="1"/>
  <c r="CH480" i="1" s="1"/>
  <c r="CE482" i="1"/>
  <c r="BY483" i="1" s="1"/>
  <c r="CA485" i="1"/>
  <c r="BX488" i="1"/>
  <c r="CH488" i="1" s="1"/>
  <c r="CE490" i="1"/>
  <c r="BY491" i="1" s="1"/>
  <c r="CA493" i="1"/>
  <c r="BX496" i="1"/>
  <c r="CH496" i="1" s="1"/>
  <c r="CE498" i="1"/>
  <c r="BY499" i="1" s="1"/>
  <c r="CA501" i="1"/>
  <c r="DC443" i="1"/>
  <c r="DM443" i="1" s="1"/>
  <c r="DJ445" i="1"/>
  <c r="DD446" i="1" s="1"/>
  <c r="DF448" i="1"/>
  <c r="DC451" i="1"/>
  <c r="DM451" i="1" s="1"/>
  <c r="DJ453" i="1"/>
  <c r="DD454" i="1" s="1"/>
  <c r="DF456" i="1"/>
  <c r="DC459" i="1"/>
  <c r="DM459" i="1" s="1"/>
  <c r="DJ461" i="1"/>
  <c r="DD462" i="1" s="1"/>
  <c r="DF464" i="1"/>
  <c r="DC467" i="1"/>
  <c r="DM467" i="1" s="1"/>
  <c r="DJ469" i="1"/>
  <c r="DD470" i="1" s="1"/>
  <c r="DF472" i="1"/>
  <c r="DC475" i="1"/>
  <c r="DM475" i="1" s="1"/>
  <c r="DJ477" i="1"/>
  <c r="DD478" i="1" s="1"/>
  <c r="DF480" i="1"/>
  <c r="DC483" i="1"/>
  <c r="DM483" i="1" s="1"/>
  <c r="DJ485" i="1"/>
  <c r="DD486" i="1" s="1"/>
  <c r="DF488" i="1"/>
  <c r="DC491" i="1"/>
  <c r="DM491" i="1" s="1"/>
  <c r="DJ493" i="1"/>
  <c r="DD494" i="1" s="1"/>
  <c r="DF496" i="1"/>
  <c r="DC499" i="1"/>
  <c r="DM499" i="1" s="1"/>
  <c r="DJ501" i="1"/>
  <c r="DD502" i="1" s="1"/>
  <c r="CE446" i="1"/>
  <c r="BY447" i="1" s="1"/>
  <c r="CA457" i="1"/>
  <c r="BX468" i="1"/>
  <c r="CH468" i="1" s="1"/>
  <c r="BX484" i="1"/>
  <c r="CH484" i="1" s="1"/>
  <c r="BX500" i="1"/>
  <c r="CH500" i="1" s="1"/>
  <c r="CE451" i="1"/>
  <c r="BY452" i="1" s="1"/>
  <c r="BX465" i="1"/>
  <c r="CH465" i="1" s="1"/>
  <c r="CE475" i="1"/>
  <c r="BY476" i="1" s="1"/>
  <c r="BX489" i="1"/>
  <c r="CH489" i="1" s="1"/>
  <c r="BX445" i="1"/>
  <c r="CH445" i="1" s="1"/>
  <c r="CE447" i="1"/>
  <c r="BY448" i="1" s="1"/>
  <c r="CA450" i="1"/>
  <c r="BX453" i="1"/>
  <c r="CH453" i="1" s="1"/>
  <c r="CE455" i="1"/>
  <c r="BY456" i="1" s="1"/>
  <c r="CA458" i="1"/>
  <c r="BX461" i="1"/>
  <c r="CH461" i="1" s="1"/>
  <c r="CE463" i="1"/>
  <c r="BY464" i="1" s="1"/>
  <c r="CA466" i="1"/>
  <c r="BX469" i="1"/>
  <c r="CH469" i="1" s="1"/>
  <c r="CE471" i="1"/>
  <c r="BY472" i="1" s="1"/>
  <c r="CA474" i="1"/>
  <c r="BX477" i="1"/>
  <c r="CH477" i="1" s="1"/>
  <c r="CE479" i="1"/>
  <c r="BY480" i="1" s="1"/>
  <c r="CA482" i="1"/>
  <c r="BX485" i="1"/>
  <c r="CH485" i="1" s="1"/>
  <c r="CE487" i="1"/>
  <c r="BY488" i="1" s="1"/>
  <c r="CA490" i="1"/>
  <c r="BX493" i="1"/>
  <c r="CH493" i="1" s="1"/>
  <c r="CE495" i="1"/>
  <c r="BY496" i="1" s="1"/>
  <c r="CA498" i="1"/>
  <c r="BX501" i="1"/>
  <c r="CH501" i="1" s="1"/>
  <c r="DF445" i="1"/>
  <c r="DC448" i="1"/>
  <c r="DM448" i="1" s="1"/>
  <c r="DJ450" i="1"/>
  <c r="DD451" i="1" s="1"/>
  <c r="DF453" i="1"/>
  <c r="DC456" i="1"/>
  <c r="DM456" i="1" s="1"/>
  <c r="DJ458" i="1"/>
  <c r="DD459" i="1" s="1"/>
  <c r="DF461" i="1"/>
  <c r="DC464" i="1"/>
  <c r="DM464" i="1" s="1"/>
  <c r="DJ466" i="1"/>
  <c r="DD467" i="1" s="1"/>
  <c r="DF469" i="1"/>
  <c r="DC472" i="1"/>
  <c r="DM472" i="1" s="1"/>
  <c r="DJ474" i="1"/>
  <c r="DD475" i="1" s="1"/>
  <c r="DF477" i="1"/>
  <c r="DC480" i="1"/>
  <c r="DM480" i="1" s="1"/>
  <c r="DJ482" i="1"/>
  <c r="DD483" i="1" s="1"/>
  <c r="DF485" i="1"/>
  <c r="DC488" i="1"/>
  <c r="DM488" i="1" s="1"/>
  <c r="DJ490" i="1"/>
  <c r="DD491" i="1" s="1"/>
  <c r="DF493" i="1"/>
  <c r="DC496" i="1"/>
  <c r="DM496" i="1" s="1"/>
  <c r="DJ498" i="1"/>
  <c r="DD499" i="1" s="1"/>
  <c r="DF501" i="1"/>
  <c r="CE454" i="1"/>
  <c r="BY455" i="1" s="1"/>
  <c r="CA465" i="1"/>
  <c r="BX476" i="1"/>
  <c r="CH476" i="1" s="1"/>
  <c r="BX492" i="1"/>
  <c r="CH492" i="1" s="1"/>
  <c r="CE443" i="1"/>
  <c r="BY444" i="1" s="1"/>
  <c r="BX457" i="1"/>
  <c r="CH457" i="1" s="1"/>
  <c r="BX473" i="1"/>
  <c r="CH473" i="1" s="1"/>
  <c r="CE491" i="1"/>
  <c r="BY492" i="1" s="1"/>
  <c r="CE444" i="1"/>
  <c r="BY445" i="1" s="1"/>
  <c r="CA447" i="1"/>
  <c r="BX450" i="1"/>
  <c r="CH450" i="1" s="1"/>
  <c r="CE452" i="1"/>
  <c r="BY453" i="1" s="1"/>
  <c r="CA455" i="1"/>
  <c r="BX458" i="1"/>
  <c r="CH458" i="1" s="1"/>
  <c r="CE460" i="1"/>
  <c r="BY461" i="1" s="1"/>
  <c r="CA463" i="1"/>
  <c r="BX466" i="1"/>
  <c r="CH466" i="1" s="1"/>
  <c r="CE468" i="1"/>
  <c r="BY469" i="1" s="1"/>
  <c r="CA471" i="1"/>
  <c r="BX474" i="1"/>
  <c r="CH474" i="1" s="1"/>
  <c r="CE476" i="1"/>
  <c r="BY477" i="1" s="1"/>
  <c r="CA479" i="1"/>
  <c r="BX482" i="1"/>
  <c r="CH482" i="1" s="1"/>
  <c r="CE484" i="1"/>
  <c r="BY485" i="1" s="1"/>
  <c r="CA487" i="1"/>
  <c r="BX490" i="1"/>
  <c r="CH490" i="1" s="1"/>
  <c r="CE492" i="1"/>
  <c r="BY493" i="1" s="1"/>
  <c r="CA495" i="1"/>
  <c r="BX498" i="1"/>
  <c r="CH498" i="1" s="1"/>
  <c r="DC445" i="1"/>
  <c r="DM445" i="1" s="1"/>
  <c r="DJ447" i="1"/>
  <c r="DD448" i="1" s="1"/>
  <c r="DF450" i="1"/>
  <c r="DC453" i="1"/>
  <c r="DM453" i="1" s="1"/>
  <c r="DJ455" i="1"/>
  <c r="DD456" i="1" s="1"/>
  <c r="DF458" i="1"/>
  <c r="DC461" i="1"/>
  <c r="DM461" i="1" s="1"/>
  <c r="DJ463" i="1"/>
  <c r="DD464" i="1" s="1"/>
  <c r="DF466" i="1"/>
  <c r="DC469" i="1"/>
  <c r="DM469" i="1" s="1"/>
  <c r="DJ471" i="1"/>
  <c r="DD472" i="1" s="1"/>
  <c r="DF474" i="1"/>
  <c r="DC477" i="1"/>
  <c r="DM477" i="1" s="1"/>
  <c r="DJ479" i="1"/>
  <c r="DD480" i="1" s="1"/>
  <c r="DF482" i="1"/>
  <c r="DC485" i="1"/>
  <c r="DM485" i="1" s="1"/>
  <c r="DJ487" i="1"/>
  <c r="DD488" i="1" s="1"/>
  <c r="DF490" i="1"/>
  <c r="DC493" i="1"/>
  <c r="DM493" i="1" s="1"/>
  <c r="DJ495" i="1"/>
  <c r="DD496" i="1" s="1"/>
  <c r="DF498" i="1"/>
  <c r="DH268" i="1"/>
  <c r="DI417" i="1"/>
  <c r="DH169" i="1"/>
  <c r="DH365" i="1"/>
  <c r="FD172" i="1"/>
  <c r="DO225" i="1"/>
  <c r="DO306" i="1"/>
  <c r="DI456" i="1"/>
  <c r="DI309" i="1"/>
  <c r="DI161" i="1"/>
  <c r="DH488" i="1"/>
  <c r="DH472" i="1"/>
  <c r="DH456" i="1"/>
  <c r="DH442" i="1"/>
  <c r="DH396" i="1"/>
  <c r="DH348" i="1"/>
  <c r="DH297" i="1"/>
  <c r="DH250" i="1"/>
  <c r="DH202" i="1"/>
  <c r="CT164" i="1"/>
  <c r="DO351" i="1"/>
  <c r="DI473" i="1"/>
  <c r="DI328" i="1"/>
  <c r="DI181" i="1"/>
  <c r="DH486" i="1"/>
  <c r="DH470" i="1"/>
  <c r="DH454" i="1"/>
  <c r="DH404" i="1"/>
  <c r="DH349" i="1"/>
  <c r="DH305" i="1"/>
  <c r="DH257" i="1"/>
  <c r="DH204" i="1"/>
  <c r="DH157" i="1"/>
  <c r="DO398" i="1"/>
  <c r="DI493" i="1"/>
  <c r="DI345" i="1"/>
  <c r="DI200" i="1"/>
  <c r="DH484" i="1"/>
  <c r="DH468" i="1"/>
  <c r="DH452" i="1"/>
  <c r="DH405" i="1"/>
  <c r="DH361" i="1"/>
  <c r="DH313" i="1"/>
  <c r="DH260" i="1"/>
  <c r="DH213" i="1"/>
  <c r="DH165" i="1"/>
  <c r="CT180" i="1"/>
  <c r="DO206" i="1"/>
  <c r="DI400" i="1"/>
  <c r="DI254" i="1"/>
  <c r="DH494" i="1"/>
  <c r="DH478" i="1"/>
  <c r="DH462" i="1"/>
  <c r="DH446" i="1"/>
  <c r="DH425" i="1"/>
  <c r="DH378" i="1"/>
  <c r="DH330" i="1"/>
  <c r="DH277" i="1"/>
  <c r="DH233" i="1"/>
  <c r="DH185" i="1"/>
  <c r="CT194" i="1"/>
  <c r="CT172" i="1"/>
  <c r="GI140" i="1"/>
  <c r="DH196" i="1"/>
  <c r="DH293" i="1"/>
  <c r="DH388" i="1"/>
  <c r="DI237" i="1"/>
  <c r="DO180" i="1"/>
  <c r="DH186" i="1"/>
  <c r="DH285" i="1"/>
  <c r="DH385" i="1"/>
  <c r="DH448" i="1"/>
  <c r="DH458" i="1"/>
  <c r="DH480" i="1"/>
  <c r="DH490" i="1"/>
  <c r="DI217" i="1"/>
  <c r="DO151" i="1"/>
  <c r="DH177" i="1"/>
  <c r="DH276" i="1"/>
  <c r="DH369" i="1"/>
  <c r="DH450" i="1"/>
  <c r="DH460" i="1"/>
  <c r="DH482" i="1"/>
  <c r="DH492" i="1"/>
  <c r="DI437" i="1"/>
  <c r="FD140" i="1"/>
  <c r="DH341" i="1"/>
  <c r="DI382" i="1"/>
  <c r="DH237" i="1"/>
  <c r="DH332" i="1"/>
  <c r="DH433" i="1"/>
  <c r="DH464" i="1"/>
  <c r="DH474" i="1"/>
  <c r="DH496" i="1"/>
  <c r="DI365" i="1"/>
  <c r="DO446" i="1"/>
  <c r="DH441" i="1"/>
  <c r="DO491" i="1"/>
  <c r="CT192" i="1"/>
  <c r="DH221" i="1"/>
  <c r="DH324" i="1"/>
  <c r="DH421" i="1"/>
  <c r="DH444" i="1"/>
  <c r="DH466" i="1"/>
  <c r="DH476" i="1"/>
  <c r="DI289" i="1"/>
  <c r="DO258" i="1"/>
  <c r="DH241" i="1"/>
  <c r="DH220" i="1"/>
  <c r="DH314" i="1"/>
  <c r="DH413" i="1"/>
  <c r="DI272" i="1"/>
  <c r="DO232" i="1"/>
  <c r="GI172" i="1"/>
  <c r="DH498" i="1"/>
  <c r="DH502" i="1"/>
  <c r="DI177" i="1"/>
  <c r="DI216" i="1"/>
  <c r="DI233" i="1"/>
  <c r="DI270" i="1"/>
  <c r="DI305" i="1"/>
  <c r="DI325" i="1"/>
  <c r="DI344" i="1"/>
  <c r="DI361" i="1"/>
  <c r="DI398" i="1"/>
  <c r="DI416" i="1"/>
  <c r="DI433" i="1"/>
  <c r="DI453" i="1"/>
  <c r="DI472" i="1"/>
  <c r="DI489" i="1"/>
  <c r="DO175" i="1"/>
  <c r="DO203" i="1"/>
  <c r="DO229" i="1"/>
  <c r="DO255" i="1"/>
  <c r="DO302" i="1"/>
  <c r="DO350" i="1"/>
  <c r="DO395" i="1"/>
  <c r="DO490" i="1"/>
  <c r="DH145" i="1"/>
  <c r="DH164" i="1"/>
  <c r="DH181" i="1"/>
  <c r="DH201" i="1"/>
  <c r="DH218" i="1"/>
  <c r="DH236" i="1"/>
  <c r="DH253" i="1"/>
  <c r="DH273" i="1"/>
  <c r="DH292" i="1"/>
  <c r="DH309" i="1"/>
  <c r="DH329" i="1"/>
  <c r="DH346" i="1"/>
  <c r="DH364" i="1"/>
  <c r="DH381" i="1"/>
  <c r="DH401" i="1"/>
  <c r="DH420" i="1"/>
  <c r="DH437" i="1"/>
  <c r="DI157" i="1"/>
  <c r="DI176" i="1"/>
  <c r="DI193" i="1"/>
  <c r="DI213" i="1"/>
  <c r="DI232" i="1"/>
  <c r="DI249" i="1"/>
  <c r="DI269" i="1"/>
  <c r="DI286" i="1"/>
  <c r="DI304" i="1"/>
  <c r="DI321" i="1"/>
  <c r="DI341" i="1"/>
  <c r="DI360" i="1"/>
  <c r="DI377" i="1"/>
  <c r="DI397" i="1"/>
  <c r="DI414" i="1"/>
  <c r="DI432" i="1"/>
  <c r="DI449" i="1"/>
  <c r="DI469" i="1"/>
  <c r="DI488" i="1"/>
  <c r="DO145" i="1"/>
  <c r="DO171" i="1"/>
  <c r="DO197" i="1"/>
  <c r="DO228" i="1"/>
  <c r="DO254" i="1"/>
  <c r="DO299" i="1"/>
  <c r="DO346" i="1"/>
  <c r="DO394" i="1"/>
  <c r="DO438" i="1"/>
  <c r="DO485" i="1"/>
  <c r="DH500" i="1"/>
  <c r="DI158" i="1"/>
  <c r="DI197" i="1"/>
  <c r="DI253" i="1"/>
  <c r="DI288" i="1"/>
  <c r="DI381" i="1"/>
  <c r="DO442" i="1"/>
  <c r="CT165" i="1"/>
  <c r="DH161" i="1"/>
  <c r="DH180" i="1"/>
  <c r="DH197" i="1"/>
  <c r="DH217" i="1"/>
  <c r="DH234" i="1"/>
  <c r="DH252" i="1"/>
  <c r="DH269" i="1"/>
  <c r="DH289" i="1"/>
  <c r="DH308" i="1"/>
  <c r="DH325" i="1"/>
  <c r="DH345" i="1"/>
  <c r="DH362" i="1"/>
  <c r="DH380" i="1"/>
  <c r="DH397" i="1"/>
  <c r="DH417" i="1"/>
  <c r="DH436" i="1"/>
  <c r="DI174" i="1"/>
  <c r="DI192" i="1"/>
  <c r="DI209" i="1"/>
  <c r="DI229" i="1"/>
  <c r="DI248" i="1"/>
  <c r="DI265" i="1"/>
  <c r="DI285" i="1"/>
  <c r="DI302" i="1"/>
  <c r="DI320" i="1"/>
  <c r="DI337" i="1"/>
  <c r="DI357" i="1"/>
  <c r="DI376" i="1"/>
  <c r="DI393" i="1"/>
  <c r="DI413" i="1"/>
  <c r="DI430" i="1"/>
  <c r="DI448" i="1"/>
  <c r="DI465" i="1"/>
  <c r="DI485" i="1"/>
  <c r="DO168" i="1"/>
  <c r="DO194" i="1"/>
  <c r="DO220" i="1"/>
  <c r="DO250" i="1"/>
  <c r="DO298" i="1"/>
  <c r="DO342" i="1"/>
  <c r="DO389" i="1"/>
  <c r="DO437" i="1"/>
  <c r="DO482" i="1"/>
  <c r="DO465" i="1"/>
  <c r="DI173" i="1"/>
  <c r="DI190" i="1"/>
  <c r="DI208" i="1"/>
  <c r="DI225" i="1"/>
  <c r="DI245" i="1"/>
  <c r="DI264" i="1"/>
  <c r="DI281" i="1"/>
  <c r="DI301" i="1"/>
  <c r="DI318" i="1"/>
  <c r="DI336" i="1"/>
  <c r="DI353" i="1"/>
  <c r="DI373" i="1"/>
  <c r="DI392" i="1"/>
  <c r="DI409" i="1"/>
  <c r="DI429" i="1"/>
  <c r="DI446" i="1"/>
  <c r="DI464" i="1"/>
  <c r="DI481" i="1"/>
  <c r="DI501" i="1"/>
  <c r="DO167" i="1"/>
  <c r="DO193" i="1"/>
  <c r="DO219" i="1"/>
  <c r="DO245" i="1"/>
  <c r="DO281" i="1"/>
  <c r="DO328" i="1"/>
  <c r="DO376" i="1"/>
  <c r="DO421" i="1"/>
  <c r="DO468" i="1"/>
  <c r="DO321" i="1"/>
  <c r="CT148" i="1"/>
  <c r="DH156" i="1"/>
  <c r="DH173" i="1"/>
  <c r="DH193" i="1"/>
  <c r="DH212" i="1"/>
  <c r="DH229" i="1"/>
  <c r="DH249" i="1"/>
  <c r="DH266" i="1"/>
  <c r="DH284" i="1"/>
  <c r="DH301" i="1"/>
  <c r="DH321" i="1"/>
  <c r="DH340" i="1"/>
  <c r="DH357" i="1"/>
  <c r="DH377" i="1"/>
  <c r="DH394" i="1"/>
  <c r="DH412" i="1"/>
  <c r="DH429" i="1"/>
  <c r="DH443" i="1"/>
  <c r="DH445" i="1"/>
  <c r="DH447" i="1"/>
  <c r="DH449" i="1"/>
  <c r="DH451" i="1"/>
  <c r="DH453" i="1"/>
  <c r="DH455" i="1"/>
  <c r="DH457" i="1"/>
  <c r="DH459" i="1"/>
  <c r="DH461" i="1"/>
  <c r="DH463" i="1"/>
  <c r="DH465" i="1"/>
  <c r="DH467" i="1"/>
  <c r="DH469" i="1"/>
  <c r="DH471" i="1"/>
  <c r="DH473" i="1"/>
  <c r="DH475" i="1"/>
  <c r="DH477" i="1"/>
  <c r="DH479" i="1"/>
  <c r="DH481" i="1"/>
  <c r="DH483" i="1"/>
  <c r="DH485" i="1"/>
  <c r="DH487" i="1"/>
  <c r="DH489" i="1"/>
  <c r="DH491" i="1"/>
  <c r="DH493" i="1"/>
  <c r="DH495" i="1"/>
  <c r="DH497" i="1"/>
  <c r="DH499" i="1"/>
  <c r="DH501" i="1"/>
  <c r="DI169" i="1"/>
  <c r="DI189" i="1"/>
  <c r="DI206" i="1"/>
  <c r="DI224" i="1"/>
  <c r="DI241" i="1"/>
  <c r="DI261" i="1"/>
  <c r="DI280" i="1"/>
  <c r="DI297" i="1"/>
  <c r="DI317" i="1"/>
  <c r="DI334" i="1"/>
  <c r="DI352" i="1"/>
  <c r="DI369" i="1"/>
  <c r="DI389" i="1"/>
  <c r="DI408" i="1"/>
  <c r="DI425" i="1"/>
  <c r="DI445" i="1"/>
  <c r="DI462" i="1"/>
  <c r="DI480" i="1"/>
  <c r="DI497" i="1"/>
  <c r="DO162" i="1"/>
  <c r="DO188" i="1"/>
  <c r="DO215" i="1"/>
  <c r="DO241" i="1"/>
  <c r="DO280" i="1"/>
  <c r="DO325" i="1"/>
  <c r="DO372" i="1"/>
  <c r="DO420" i="1"/>
  <c r="DO464" i="1"/>
  <c r="DO273" i="1"/>
  <c r="CT185" i="1"/>
  <c r="CT197" i="1"/>
  <c r="DH172" i="1"/>
  <c r="DH189" i="1"/>
  <c r="DH209" i="1"/>
  <c r="DH228" i="1"/>
  <c r="DH245" i="1"/>
  <c r="DH265" i="1"/>
  <c r="DH282" i="1"/>
  <c r="DH300" i="1"/>
  <c r="DH317" i="1"/>
  <c r="DH337" i="1"/>
  <c r="DH356" i="1"/>
  <c r="DH373" i="1"/>
  <c r="DH393" i="1"/>
  <c r="DH410" i="1"/>
  <c r="DH428" i="1"/>
  <c r="DI145" i="1"/>
  <c r="DI168" i="1"/>
  <c r="DI185" i="1"/>
  <c r="DI205" i="1"/>
  <c r="DI222" i="1"/>
  <c r="DI240" i="1"/>
  <c r="DI257" i="1"/>
  <c r="DI277" i="1"/>
  <c r="DI296" i="1"/>
  <c r="DI313" i="1"/>
  <c r="DI333" i="1"/>
  <c r="DI350" i="1"/>
  <c r="DI368" i="1"/>
  <c r="DI385" i="1"/>
  <c r="DI405" i="1"/>
  <c r="DI424" i="1"/>
  <c r="DI441" i="1"/>
  <c r="DI461" i="1"/>
  <c r="DI478" i="1"/>
  <c r="DI496" i="1"/>
  <c r="DO159" i="1"/>
  <c r="DO185" i="1"/>
  <c r="DO211" i="1"/>
  <c r="DO238" i="1"/>
  <c r="DO276" i="1"/>
  <c r="DO324" i="1"/>
  <c r="DO368" i="1"/>
  <c r="DO415" i="1"/>
  <c r="DO463" i="1"/>
  <c r="DO237" i="1"/>
  <c r="CT196" i="1"/>
  <c r="DH170" i="1"/>
  <c r="DH188" i="1"/>
  <c r="DH205" i="1"/>
  <c r="DH225" i="1"/>
  <c r="DH244" i="1"/>
  <c r="DH261" i="1"/>
  <c r="DH281" i="1"/>
  <c r="DH298" i="1"/>
  <c r="DH316" i="1"/>
  <c r="DH333" i="1"/>
  <c r="DH353" i="1"/>
  <c r="DH372" i="1"/>
  <c r="DH389" i="1"/>
  <c r="DH409" i="1"/>
  <c r="DH426" i="1"/>
  <c r="DI144" i="1"/>
  <c r="DI165" i="1"/>
  <c r="DI184" i="1"/>
  <c r="DI201" i="1"/>
  <c r="DI221" i="1"/>
  <c r="DI238" i="1"/>
  <c r="DI256" i="1"/>
  <c r="DI273" i="1"/>
  <c r="DI293" i="1"/>
  <c r="DI312" i="1"/>
  <c r="DI329" i="1"/>
  <c r="DI349" i="1"/>
  <c r="DI366" i="1"/>
  <c r="DI384" i="1"/>
  <c r="DI401" i="1"/>
  <c r="DI421" i="1"/>
  <c r="DI440" i="1"/>
  <c r="DI457" i="1"/>
  <c r="DI477" i="1"/>
  <c r="DI494" i="1"/>
  <c r="DO158" i="1"/>
  <c r="DO184" i="1"/>
  <c r="DO210" i="1"/>
  <c r="DO236" i="1"/>
  <c r="DO272" i="1"/>
  <c r="DO319" i="1"/>
  <c r="DO367" i="1"/>
  <c r="DO412" i="1"/>
  <c r="DO459" i="1"/>
  <c r="CT159" i="1"/>
  <c r="DO477" i="1"/>
  <c r="DO381" i="1"/>
  <c r="DO285" i="1"/>
  <c r="DO189" i="1"/>
  <c r="DO495" i="1"/>
  <c r="DO486" i="1"/>
  <c r="DO478" i="1"/>
  <c r="DO469" i="1"/>
  <c r="DO460" i="1"/>
  <c r="DO451" i="1"/>
  <c r="DO443" i="1"/>
  <c r="DO434" i="1"/>
  <c r="DO425" i="1"/>
  <c r="DO416" i="1"/>
  <c r="DO408" i="1"/>
  <c r="DO399" i="1"/>
  <c r="DO390" i="1"/>
  <c r="DO382" i="1"/>
  <c r="DO373" i="1"/>
  <c r="DO364" i="1"/>
  <c r="DO355" i="1"/>
  <c r="DO347" i="1"/>
  <c r="DO338" i="1"/>
  <c r="DO329" i="1"/>
  <c r="DO320" i="1"/>
  <c r="DO312" i="1"/>
  <c r="DO303" i="1"/>
  <c r="DO294" i="1"/>
  <c r="DO286" i="1"/>
  <c r="DO277" i="1"/>
  <c r="DO268" i="1"/>
  <c r="DO259" i="1"/>
  <c r="DO251" i="1"/>
  <c r="DO242" i="1"/>
  <c r="DO233" i="1"/>
  <c r="DO224" i="1"/>
  <c r="DO216" i="1"/>
  <c r="DO207" i="1"/>
  <c r="DO198" i="1"/>
  <c r="DO190" i="1"/>
  <c r="DO181" i="1"/>
  <c r="DO172" i="1"/>
  <c r="DO163" i="1"/>
  <c r="DO146" i="1"/>
  <c r="DI498" i="1"/>
  <c r="DI490" i="1"/>
  <c r="DI482" i="1"/>
  <c r="DI474" i="1"/>
  <c r="DI466" i="1"/>
  <c r="DI458" i="1"/>
  <c r="DI450" i="1"/>
  <c r="DI442" i="1"/>
  <c r="DI434" i="1"/>
  <c r="DI426" i="1"/>
  <c r="DI418" i="1"/>
  <c r="DI410" i="1"/>
  <c r="DI402" i="1"/>
  <c r="DI394" i="1"/>
  <c r="DI386" i="1"/>
  <c r="DI378" i="1"/>
  <c r="DI370" i="1"/>
  <c r="DI362" i="1"/>
  <c r="DI354" i="1"/>
  <c r="DI346" i="1"/>
  <c r="DI338" i="1"/>
  <c r="DI330" i="1"/>
  <c r="DI322" i="1"/>
  <c r="DI314" i="1"/>
  <c r="DI306" i="1"/>
  <c r="DI298" i="1"/>
  <c r="DI290" i="1"/>
  <c r="DI282" i="1"/>
  <c r="DI274" i="1"/>
  <c r="DI266" i="1"/>
  <c r="DI258" i="1"/>
  <c r="DI250" i="1"/>
  <c r="DI242" i="1"/>
  <c r="DI234" i="1"/>
  <c r="DI226" i="1"/>
  <c r="DI218" i="1"/>
  <c r="DI210" i="1"/>
  <c r="DI202" i="1"/>
  <c r="DI194" i="1"/>
  <c r="DI186" i="1"/>
  <c r="DI178" i="1"/>
  <c r="DI170" i="1"/>
  <c r="DI162" i="1"/>
  <c r="DI146" i="1"/>
  <c r="DH438" i="1"/>
  <c r="DH430" i="1"/>
  <c r="DH422" i="1"/>
  <c r="DH414" i="1"/>
  <c r="DH406" i="1"/>
  <c r="DH398" i="1"/>
  <c r="DH390" i="1"/>
  <c r="DH382" i="1"/>
  <c r="DH374" i="1"/>
  <c r="DH366" i="1"/>
  <c r="DH358" i="1"/>
  <c r="DH350" i="1"/>
  <c r="DH342" i="1"/>
  <c r="DH334" i="1"/>
  <c r="DH326" i="1"/>
  <c r="DH318" i="1"/>
  <c r="DH310" i="1"/>
  <c r="DH302" i="1"/>
  <c r="DH294" i="1"/>
  <c r="DH286" i="1"/>
  <c r="DH278" i="1"/>
  <c r="DH270" i="1"/>
  <c r="DH262" i="1"/>
  <c r="DH254" i="1"/>
  <c r="DH246" i="1"/>
  <c r="DH238" i="1"/>
  <c r="DH230" i="1"/>
  <c r="DH222" i="1"/>
  <c r="DH214" i="1"/>
  <c r="DH206" i="1"/>
  <c r="DH198" i="1"/>
  <c r="DH190" i="1"/>
  <c r="DH182" i="1"/>
  <c r="DH174" i="1"/>
  <c r="DH158" i="1"/>
  <c r="CT178" i="1"/>
  <c r="CT149" i="1"/>
  <c r="DO489" i="1"/>
  <c r="DO393" i="1"/>
  <c r="DO297" i="1"/>
  <c r="DO201" i="1"/>
  <c r="DO496" i="1"/>
  <c r="DO487" i="1"/>
  <c r="DO479" i="1"/>
  <c r="DO470" i="1"/>
  <c r="DO461" i="1"/>
  <c r="DO452" i="1"/>
  <c r="DO444" i="1"/>
  <c r="DO435" i="1"/>
  <c r="DO426" i="1"/>
  <c r="DO418" i="1"/>
  <c r="DO409" i="1"/>
  <c r="DO400" i="1"/>
  <c r="DO391" i="1"/>
  <c r="DO383" i="1"/>
  <c r="DO374" i="1"/>
  <c r="DO365" i="1"/>
  <c r="DO356" i="1"/>
  <c r="DO348" i="1"/>
  <c r="DO339" i="1"/>
  <c r="DO330" i="1"/>
  <c r="DO322" i="1"/>
  <c r="DO313" i="1"/>
  <c r="DO304" i="1"/>
  <c r="DO295" i="1"/>
  <c r="DO287" i="1"/>
  <c r="DO278" i="1"/>
  <c r="DO269" i="1"/>
  <c r="DO260" i="1"/>
  <c r="DO252" i="1"/>
  <c r="DO243" i="1"/>
  <c r="DO234" i="1"/>
  <c r="DO226" i="1"/>
  <c r="DO217" i="1"/>
  <c r="DO208" i="1"/>
  <c r="DO199" i="1"/>
  <c r="DO191" i="1"/>
  <c r="DO182" i="1"/>
  <c r="DO173" i="1"/>
  <c r="DO164" i="1"/>
  <c r="DO156" i="1"/>
  <c r="DO147" i="1"/>
  <c r="DI499" i="1"/>
  <c r="DI491" i="1"/>
  <c r="DI483" i="1"/>
  <c r="DI475" i="1"/>
  <c r="DI467" i="1"/>
  <c r="DI459" i="1"/>
  <c r="DI451" i="1"/>
  <c r="DI443" i="1"/>
  <c r="DI435" i="1"/>
  <c r="DI427" i="1"/>
  <c r="DI419" i="1"/>
  <c r="DI411" i="1"/>
  <c r="DI403" i="1"/>
  <c r="DI395" i="1"/>
  <c r="DI387" i="1"/>
  <c r="DI379" i="1"/>
  <c r="DI371" i="1"/>
  <c r="DI363" i="1"/>
  <c r="DI355" i="1"/>
  <c r="DI347" i="1"/>
  <c r="DI339" i="1"/>
  <c r="DI331" i="1"/>
  <c r="DI323" i="1"/>
  <c r="DI315" i="1"/>
  <c r="DI307" i="1"/>
  <c r="DI299" i="1"/>
  <c r="DI291" i="1"/>
  <c r="DI283" i="1"/>
  <c r="DI275" i="1"/>
  <c r="DI267" i="1"/>
  <c r="DI259" i="1"/>
  <c r="DI251" i="1"/>
  <c r="DI243" i="1"/>
  <c r="DI235" i="1"/>
  <c r="DI227" i="1"/>
  <c r="DI219" i="1"/>
  <c r="DI211" i="1"/>
  <c r="DI203" i="1"/>
  <c r="DI195" i="1"/>
  <c r="DI187" i="1"/>
  <c r="DI179" i="1"/>
  <c r="DI171" i="1"/>
  <c r="DI163" i="1"/>
  <c r="DI147" i="1"/>
  <c r="DH439" i="1"/>
  <c r="DH431" i="1"/>
  <c r="DH423" i="1"/>
  <c r="DH415" i="1"/>
  <c r="DH407" i="1"/>
  <c r="DH399" i="1"/>
  <c r="DH391" i="1"/>
  <c r="DH383" i="1"/>
  <c r="DH375" i="1"/>
  <c r="DH367" i="1"/>
  <c r="DH359" i="1"/>
  <c r="DH351" i="1"/>
  <c r="DH343" i="1"/>
  <c r="DH335" i="1"/>
  <c r="DH327" i="1"/>
  <c r="DH319" i="1"/>
  <c r="DH311" i="1"/>
  <c r="DH303" i="1"/>
  <c r="DH295" i="1"/>
  <c r="DH287" i="1"/>
  <c r="DH279" i="1"/>
  <c r="DH271" i="1"/>
  <c r="DH263" i="1"/>
  <c r="DH255" i="1"/>
  <c r="DH247" i="1"/>
  <c r="DH239" i="1"/>
  <c r="DH231" i="1"/>
  <c r="DH223" i="1"/>
  <c r="DH215" i="1"/>
  <c r="DH207" i="1"/>
  <c r="DH199" i="1"/>
  <c r="DH191" i="1"/>
  <c r="DH183" i="1"/>
  <c r="DH175" i="1"/>
  <c r="DH167" i="1"/>
  <c r="DH159" i="1"/>
  <c r="DH151" i="1"/>
  <c r="DH143" i="1"/>
  <c r="CT195" i="1"/>
  <c r="CT189" i="1"/>
  <c r="CT183" i="1"/>
  <c r="CT156" i="1"/>
  <c r="DO501" i="1"/>
  <c r="DO405" i="1"/>
  <c r="DO309" i="1"/>
  <c r="DO213" i="1"/>
  <c r="DO497" i="1"/>
  <c r="DO488" i="1"/>
  <c r="DO480" i="1"/>
  <c r="DO471" i="1"/>
  <c r="DO462" i="1"/>
  <c r="DO454" i="1"/>
  <c r="DO445" i="1"/>
  <c r="DO436" i="1"/>
  <c r="DO427" i="1"/>
  <c r="DO419" i="1"/>
  <c r="DO410" i="1"/>
  <c r="DO401" i="1"/>
  <c r="DO392" i="1"/>
  <c r="DO384" i="1"/>
  <c r="DO375" i="1"/>
  <c r="DO366" i="1"/>
  <c r="DO358" i="1"/>
  <c r="DO349" i="1"/>
  <c r="DO340" i="1"/>
  <c r="DO331" i="1"/>
  <c r="DO323" i="1"/>
  <c r="DO314" i="1"/>
  <c r="DO305" i="1"/>
  <c r="DO296" i="1"/>
  <c r="DO288" i="1"/>
  <c r="DO279" i="1"/>
  <c r="DO270" i="1"/>
  <c r="DO262" i="1"/>
  <c r="DO253" i="1"/>
  <c r="DO244" i="1"/>
  <c r="DO235" i="1"/>
  <c r="DO227" i="1"/>
  <c r="DO218" i="1"/>
  <c r="DO209" i="1"/>
  <c r="DO200" i="1"/>
  <c r="DO192" i="1"/>
  <c r="DO183" i="1"/>
  <c r="DO174" i="1"/>
  <c r="DO157" i="1"/>
  <c r="DI500" i="1"/>
  <c r="DI492" i="1"/>
  <c r="DI484" i="1"/>
  <c r="DI476" i="1"/>
  <c r="DI468" i="1"/>
  <c r="DI460" i="1"/>
  <c r="DI452" i="1"/>
  <c r="DI444" i="1"/>
  <c r="DI436" i="1"/>
  <c r="DI428" i="1"/>
  <c r="DI420" i="1"/>
  <c r="DI412" i="1"/>
  <c r="DI404" i="1"/>
  <c r="DI396" i="1"/>
  <c r="DI388" i="1"/>
  <c r="DI380" i="1"/>
  <c r="DI372" i="1"/>
  <c r="DI364" i="1"/>
  <c r="DI356" i="1"/>
  <c r="DI348" i="1"/>
  <c r="DI340" i="1"/>
  <c r="DI332" i="1"/>
  <c r="DI324" i="1"/>
  <c r="DI316" i="1"/>
  <c r="DI308" i="1"/>
  <c r="DI300" i="1"/>
  <c r="DI292" i="1"/>
  <c r="DI284" i="1"/>
  <c r="DI276" i="1"/>
  <c r="DI268" i="1"/>
  <c r="DI260" i="1"/>
  <c r="DI252" i="1"/>
  <c r="DI244" i="1"/>
  <c r="DI236" i="1"/>
  <c r="DI228" i="1"/>
  <c r="DI220" i="1"/>
  <c r="DI212" i="1"/>
  <c r="DI204" i="1"/>
  <c r="DI196" i="1"/>
  <c r="DI188" i="1"/>
  <c r="DI180" i="1"/>
  <c r="DI172" i="1"/>
  <c r="DI164" i="1"/>
  <c r="DI156" i="1"/>
  <c r="DH440" i="1"/>
  <c r="DH432" i="1"/>
  <c r="DH424" i="1"/>
  <c r="DH416" i="1"/>
  <c r="DH408" i="1"/>
  <c r="DH400" i="1"/>
  <c r="DH392" i="1"/>
  <c r="DH384" i="1"/>
  <c r="DH376" i="1"/>
  <c r="DH368" i="1"/>
  <c r="DH360" i="1"/>
  <c r="DH352" i="1"/>
  <c r="DH344" i="1"/>
  <c r="DH336" i="1"/>
  <c r="DH328" i="1"/>
  <c r="DH320" i="1"/>
  <c r="DH312" i="1"/>
  <c r="DH304" i="1"/>
  <c r="DH296" i="1"/>
  <c r="DH288" i="1"/>
  <c r="DH280" i="1"/>
  <c r="DH272" i="1"/>
  <c r="DH264" i="1"/>
  <c r="DH256" i="1"/>
  <c r="DH248" i="1"/>
  <c r="DH240" i="1"/>
  <c r="DH232" i="1"/>
  <c r="DH224" i="1"/>
  <c r="DH216" i="1"/>
  <c r="DH208" i="1"/>
  <c r="DH200" i="1"/>
  <c r="DH192" i="1"/>
  <c r="DH184" i="1"/>
  <c r="DH176" i="1"/>
  <c r="DH168" i="1"/>
  <c r="DH144" i="1"/>
  <c r="CT179" i="1"/>
  <c r="CT157" i="1"/>
  <c r="DO441" i="1"/>
  <c r="DO345" i="1"/>
  <c r="DO249" i="1"/>
  <c r="DO500" i="1"/>
  <c r="DO492" i="1"/>
  <c r="DO483" i="1"/>
  <c r="DO474" i="1"/>
  <c r="DO466" i="1"/>
  <c r="DO457" i="1"/>
  <c r="DO448" i="1"/>
  <c r="DO439" i="1"/>
  <c r="DO431" i="1"/>
  <c r="DO422" i="1"/>
  <c r="DO413" i="1"/>
  <c r="DO404" i="1"/>
  <c r="DO396" i="1"/>
  <c r="DO387" i="1"/>
  <c r="DO378" i="1"/>
  <c r="DO370" i="1"/>
  <c r="DO361" i="1"/>
  <c r="DO352" i="1"/>
  <c r="DO343" i="1"/>
  <c r="DO335" i="1"/>
  <c r="DO326" i="1"/>
  <c r="DO317" i="1"/>
  <c r="DO308" i="1"/>
  <c r="DO300" i="1"/>
  <c r="DO291" i="1"/>
  <c r="DO282" i="1"/>
  <c r="DO274" i="1"/>
  <c r="DO265" i="1"/>
  <c r="DO256" i="1"/>
  <c r="DO247" i="1"/>
  <c r="DO239" i="1"/>
  <c r="DO230" i="1"/>
  <c r="DO221" i="1"/>
  <c r="DO212" i="1"/>
  <c r="DO204" i="1"/>
  <c r="DO195" i="1"/>
  <c r="DO186" i="1"/>
  <c r="DO178" i="1"/>
  <c r="DO169" i="1"/>
  <c r="DO143" i="1"/>
  <c r="DI495" i="1"/>
  <c r="DI487" i="1"/>
  <c r="DI479" i="1"/>
  <c r="DI471" i="1"/>
  <c r="DI463" i="1"/>
  <c r="DI455" i="1"/>
  <c r="DI447" i="1"/>
  <c r="DI439" i="1"/>
  <c r="DI431" i="1"/>
  <c r="DI423" i="1"/>
  <c r="DI415" i="1"/>
  <c r="DI407" i="1"/>
  <c r="DI399" i="1"/>
  <c r="DI391" i="1"/>
  <c r="DI383" i="1"/>
  <c r="DI375" i="1"/>
  <c r="DI367" i="1"/>
  <c r="DI359" i="1"/>
  <c r="DI351" i="1"/>
  <c r="DI343" i="1"/>
  <c r="DI335" i="1"/>
  <c r="DI327" i="1"/>
  <c r="DI319" i="1"/>
  <c r="DI311" i="1"/>
  <c r="DI303" i="1"/>
  <c r="DI295" i="1"/>
  <c r="DI287" i="1"/>
  <c r="DI279" i="1"/>
  <c r="DI271" i="1"/>
  <c r="DI263" i="1"/>
  <c r="DI255" i="1"/>
  <c r="DI247" i="1"/>
  <c r="DI239" i="1"/>
  <c r="DI231" i="1"/>
  <c r="DI223" i="1"/>
  <c r="DI215" i="1"/>
  <c r="DI207" i="1"/>
  <c r="DI199" i="1"/>
  <c r="DI191" i="1"/>
  <c r="DI183" i="1"/>
  <c r="DI175" i="1"/>
  <c r="DI167" i="1"/>
  <c r="DI159" i="1"/>
  <c r="DI151" i="1"/>
  <c r="DI143" i="1"/>
  <c r="DH435" i="1"/>
  <c r="DH427" i="1"/>
  <c r="DH419" i="1"/>
  <c r="DH411" i="1"/>
  <c r="DH403" i="1"/>
  <c r="DH395" i="1"/>
  <c r="DH387" i="1"/>
  <c r="DH379" i="1"/>
  <c r="DH371" i="1"/>
  <c r="DH363" i="1"/>
  <c r="DH355" i="1"/>
  <c r="DH347" i="1"/>
  <c r="DH339" i="1"/>
  <c r="DH331" i="1"/>
  <c r="DH323" i="1"/>
  <c r="DH315" i="1"/>
  <c r="DH307" i="1"/>
  <c r="DH299" i="1"/>
  <c r="DH291" i="1"/>
  <c r="DH283" i="1"/>
  <c r="DH275" i="1"/>
  <c r="DH267" i="1"/>
  <c r="DH259" i="1"/>
  <c r="DH251" i="1"/>
  <c r="DH243" i="1"/>
  <c r="DH235" i="1"/>
  <c r="DH227" i="1"/>
  <c r="DH219" i="1"/>
  <c r="DH211" i="1"/>
  <c r="DH203" i="1"/>
  <c r="DH195" i="1"/>
  <c r="DH187" i="1"/>
  <c r="DH179" i="1"/>
  <c r="DH171" i="1"/>
  <c r="DH163" i="1"/>
  <c r="DH147" i="1"/>
  <c r="CT198" i="1"/>
  <c r="CT186" i="1"/>
  <c r="CT181" i="1"/>
  <c r="CT176" i="1"/>
  <c r="DO453" i="1"/>
  <c r="DO357" i="1"/>
  <c r="DO261" i="1"/>
  <c r="DO165" i="1"/>
  <c r="DO493" i="1"/>
  <c r="DO484" i="1"/>
  <c r="DO475" i="1"/>
  <c r="DO467" i="1"/>
  <c r="DO458" i="1"/>
  <c r="DO449" i="1"/>
  <c r="DO440" i="1"/>
  <c r="DO432" i="1"/>
  <c r="DO423" i="1"/>
  <c r="DO414" i="1"/>
  <c r="DO406" i="1"/>
  <c r="DO397" i="1"/>
  <c r="DO388" i="1"/>
  <c r="DO379" i="1"/>
  <c r="DO371" i="1"/>
  <c r="DO362" i="1"/>
  <c r="DO353" i="1"/>
  <c r="DO344" i="1"/>
  <c r="DO336" i="1"/>
  <c r="DO327" i="1"/>
  <c r="DO318" i="1"/>
  <c r="DO310" i="1"/>
  <c r="DO301" i="1"/>
  <c r="DO292" i="1"/>
  <c r="DO283" i="1"/>
  <c r="DO275" i="1"/>
  <c r="DO266" i="1"/>
  <c r="DO257" i="1"/>
  <c r="DO248" i="1"/>
  <c r="DO240" i="1"/>
  <c r="DO231" i="1"/>
  <c r="DO222" i="1"/>
  <c r="DO214" i="1"/>
  <c r="DO205" i="1"/>
  <c r="DO196" i="1"/>
  <c r="DO187" i="1"/>
  <c r="DO179" i="1"/>
  <c r="DO170" i="1"/>
  <c r="DO161" i="1"/>
  <c r="DO144" i="1"/>
  <c r="CT182" i="1"/>
  <c r="DH146" i="1"/>
  <c r="DH162" i="1"/>
  <c r="DH178" i="1"/>
  <c r="DH194" i="1"/>
  <c r="DH210" i="1"/>
  <c r="DH226" i="1"/>
  <c r="DH242" i="1"/>
  <c r="DH258" i="1"/>
  <c r="DH274" i="1"/>
  <c r="DH290" i="1"/>
  <c r="DH306" i="1"/>
  <c r="DH322" i="1"/>
  <c r="DH338" i="1"/>
  <c r="DH354" i="1"/>
  <c r="DH370" i="1"/>
  <c r="DH386" i="1"/>
  <c r="DH402" i="1"/>
  <c r="DH418" i="1"/>
  <c r="DH434" i="1"/>
  <c r="DI182" i="1"/>
  <c r="DI198" i="1"/>
  <c r="DI214" i="1"/>
  <c r="DI230" i="1"/>
  <c r="DI246" i="1"/>
  <c r="DI262" i="1"/>
  <c r="DI278" i="1"/>
  <c r="DI294" i="1"/>
  <c r="DI310" i="1"/>
  <c r="DI326" i="1"/>
  <c r="DI342" i="1"/>
  <c r="DI358" i="1"/>
  <c r="DI374" i="1"/>
  <c r="DI390" i="1"/>
  <c r="DI406" i="1"/>
  <c r="DI422" i="1"/>
  <c r="DI438" i="1"/>
  <c r="DI454" i="1"/>
  <c r="DI470" i="1"/>
  <c r="DI486" i="1"/>
  <c r="DI502" i="1"/>
  <c r="DO176" i="1"/>
  <c r="DO202" i="1"/>
  <c r="DO223" i="1"/>
  <c r="DO246" i="1"/>
  <c r="DO271" i="1"/>
  <c r="DO293" i="1"/>
  <c r="DO316" i="1"/>
  <c r="DO341" i="1"/>
  <c r="DO363" i="1"/>
  <c r="DO386" i="1"/>
  <c r="DO411" i="1"/>
  <c r="DO433" i="1"/>
  <c r="DO456" i="1"/>
  <c r="DO481" i="1"/>
  <c r="DO177" i="1"/>
  <c r="DO429" i="1"/>
  <c r="DO267" i="1"/>
  <c r="DO290" i="1"/>
  <c r="DO315" i="1"/>
  <c r="DO337" i="1"/>
  <c r="DO360" i="1"/>
  <c r="DO385" i="1"/>
  <c r="DO407" i="1"/>
  <c r="DO430" i="1"/>
  <c r="DO455" i="1"/>
  <c r="DO476" i="1"/>
  <c r="DO499" i="1"/>
  <c r="DO417" i="1"/>
  <c r="DO264" i="1"/>
  <c r="DO289" i="1"/>
  <c r="DO311" i="1"/>
  <c r="DO334" i="1"/>
  <c r="DO359" i="1"/>
  <c r="DO380" i="1"/>
  <c r="DO403" i="1"/>
  <c r="DO428" i="1"/>
  <c r="DO450" i="1"/>
  <c r="DO473" i="1"/>
  <c r="DO498" i="1"/>
  <c r="DO369" i="1"/>
  <c r="DO263" i="1"/>
  <c r="DO284" i="1"/>
  <c r="DO307" i="1"/>
  <c r="DO332" i="1"/>
  <c r="DO354" i="1"/>
  <c r="DO377" i="1"/>
  <c r="DO402" i="1"/>
  <c r="DO424" i="1"/>
  <c r="DO447" i="1"/>
  <c r="DO472" i="1"/>
  <c r="DO494" i="1"/>
  <c r="DO333" i="1"/>
  <c r="DD460" i="1"/>
  <c r="DD452" i="1"/>
  <c r="DD487" i="1"/>
  <c r="DD461" i="1"/>
  <c r="CT188" i="1"/>
  <c r="CT191" i="1"/>
  <c r="CT175" i="1"/>
  <c r="CT184" i="1"/>
  <c r="CT187" i="1"/>
  <c r="CT177" i="1"/>
  <c r="CT190" i="1"/>
  <c r="CT193" i="1"/>
  <c r="CT147" i="1"/>
  <c r="CY179" i="1" s="1"/>
  <c r="CY147" i="1" s="1"/>
  <c r="CT162" i="1"/>
  <c r="CT150" i="1"/>
  <c r="CT158" i="1"/>
  <c r="CT166" i="1"/>
  <c r="CT155" i="1"/>
  <c r="CT154" i="1"/>
  <c r="CT145" i="1"/>
  <c r="CY177" i="1" s="1"/>
  <c r="CY145" i="1" s="1"/>
  <c r="CT153" i="1"/>
  <c r="CT161" i="1"/>
  <c r="CT163" i="1"/>
  <c r="CT146" i="1"/>
  <c r="CY178" i="1" s="1"/>
  <c r="CY146" i="1" s="1"/>
  <c r="CT144" i="1"/>
  <c r="CY176" i="1" s="1"/>
  <c r="CY144" i="1" s="1"/>
  <c r="CT152" i="1"/>
  <c r="CT160" i="1"/>
  <c r="CT143" i="1"/>
  <c r="CY175" i="1" s="1"/>
  <c r="CY143" i="1" s="1"/>
  <c r="CT151" i="1"/>
  <c r="CY183" i="1" s="1"/>
  <c r="CY151" i="1" s="1"/>
  <c r="AV444" i="1"/>
  <c r="AZ455" i="1"/>
  <c r="AT456" i="1" s="1"/>
  <c r="AV465" i="1"/>
  <c r="AS468" i="1"/>
  <c r="BC468" i="1" s="1"/>
  <c r="AZ496" i="1"/>
  <c r="AT497" i="1" s="1"/>
  <c r="AS444" i="1"/>
  <c r="BC444" i="1" s="1"/>
  <c r="AV470" i="1"/>
  <c r="AV480" i="1"/>
  <c r="AZ502" i="1"/>
  <c r="AZ443" i="1"/>
  <c r="AT444" i="1" s="1"/>
  <c r="AV446" i="1"/>
  <c r="AV449" i="1"/>
  <c r="AV458" i="1"/>
  <c r="AS470" i="1"/>
  <c r="BC470" i="1" s="1"/>
  <c r="AV473" i="1"/>
  <c r="AS486" i="1"/>
  <c r="BC486" i="1" s="1"/>
  <c r="AS446" i="1"/>
  <c r="BC446" i="1" s="1"/>
  <c r="AZ450" i="1"/>
  <c r="AT451" i="1" s="1"/>
  <c r="AV454" i="1"/>
  <c r="AV463" i="1"/>
  <c r="AV466" i="1"/>
  <c r="AZ474" i="1"/>
  <c r="AT475" i="1" s="1"/>
  <c r="AS495" i="1"/>
  <c r="BC495" i="1" s="1"/>
  <c r="AV461" i="1"/>
  <c r="AS463" i="1"/>
  <c r="BC463" i="1" s="1"/>
  <c r="AZ480" i="1"/>
  <c r="AT481" i="1" s="1"/>
  <c r="AZ494" i="1"/>
  <c r="AT495" i="1" s="1"/>
  <c r="AS501" i="1"/>
  <c r="BC501" i="1" s="1"/>
  <c r="AS449" i="1"/>
  <c r="BC449" i="1" s="1"/>
  <c r="AV482" i="1"/>
  <c r="AZ488" i="1"/>
  <c r="AT489" i="1" s="1"/>
  <c r="AS451" i="1"/>
  <c r="BC451" i="1" s="1"/>
  <c r="AS475" i="1"/>
  <c r="BC475" i="1" s="1"/>
  <c r="AV456" i="1"/>
  <c r="AV468" i="1"/>
  <c r="AV497" i="1"/>
  <c r="AZ445" i="1"/>
  <c r="AT446" i="1" s="1"/>
  <c r="AZ447" i="1"/>
  <c r="AT448" i="1" s="1"/>
  <c r="AV453" i="1"/>
  <c r="AS458" i="1"/>
  <c r="BC458" i="1" s="1"/>
  <c r="AZ462" i="1"/>
  <c r="AT463" i="1" s="1"/>
  <c r="AS465" i="1"/>
  <c r="BC465" i="1" s="1"/>
  <c r="AZ469" i="1"/>
  <c r="AT470" i="1" s="1"/>
  <c r="AV472" i="1"/>
  <c r="AV477" i="1"/>
  <c r="AS482" i="1"/>
  <c r="BC482" i="1" s="1"/>
  <c r="AS453" i="1"/>
  <c r="BC453" i="1" s="1"/>
  <c r="AZ457" i="1"/>
  <c r="AT458" i="1" s="1"/>
  <c r="AS460" i="1"/>
  <c r="BC460" i="1" s="1"/>
  <c r="AZ464" i="1"/>
  <c r="AT465" i="1" s="1"/>
  <c r="AZ466" i="1"/>
  <c r="AT467" i="1" s="1"/>
  <c r="AZ471" i="1"/>
  <c r="AT472" i="1" s="1"/>
  <c r="AS477" i="1"/>
  <c r="BC477" i="1" s="1"/>
  <c r="AZ481" i="1"/>
  <c r="AT482" i="1" s="1"/>
  <c r="AS484" i="1"/>
  <c r="BC484" i="1" s="1"/>
  <c r="AZ486" i="1"/>
  <c r="AT487" i="1" s="1"/>
  <c r="AV490" i="1"/>
  <c r="AZ498" i="1"/>
  <c r="AT499" i="1" s="1"/>
  <c r="AZ454" i="1"/>
  <c r="AT455" i="1" s="1"/>
  <c r="AZ459" i="1"/>
  <c r="AT460" i="1" s="1"/>
  <c r="AZ473" i="1"/>
  <c r="AT474" i="1" s="1"/>
  <c r="AS479" i="1"/>
  <c r="BC479" i="1" s="1"/>
  <c r="AZ483" i="1"/>
  <c r="AT484" i="1" s="1"/>
  <c r="AS493" i="1"/>
  <c r="BC493" i="1" s="1"/>
  <c r="AV447" i="1"/>
  <c r="AZ461" i="1"/>
  <c r="AT462" i="1" s="1"/>
  <c r="AZ478" i="1"/>
  <c r="AT479" i="1" s="1"/>
  <c r="AV501" i="1"/>
  <c r="AV488" i="1"/>
  <c r="AS490" i="1"/>
  <c r="BC490" i="1" s="1"/>
  <c r="AS492" i="1"/>
  <c r="BC492" i="1" s="1"/>
  <c r="AV498" i="1"/>
  <c r="AS447" i="1"/>
  <c r="BC447" i="1" s="1"/>
  <c r="AZ448" i="1"/>
  <c r="AT449" i="1" s="1"/>
  <c r="AV452" i="1"/>
  <c r="AS454" i="1"/>
  <c r="BC454" i="1" s="1"/>
  <c r="AS459" i="1"/>
  <c r="BC459" i="1" s="1"/>
  <c r="AS461" i="1"/>
  <c r="BC461" i="1" s="1"/>
  <c r="AS466" i="1"/>
  <c r="BC466" i="1" s="1"/>
  <c r="AZ467" i="1"/>
  <c r="AT468" i="1" s="1"/>
  <c r="AV471" i="1"/>
  <c r="AS473" i="1"/>
  <c r="BC473" i="1" s="1"/>
  <c r="AV478" i="1"/>
  <c r="AZ479" i="1"/>
  <c r="AT480" i="1" s="1"/>
  <c r="AZ489" i="1"/>
  <c r="AT490" i="1" s="1"/>
  <c r="AZ491" i="1"/>
  <c r="AT492" i="1" s="1"/>
  <c r="AS494" i="1"/>
  <c r="BC494" i="1" s="1"/>
  <c r="AV496" i="1"/>
  <c r="AS498" i="1"/>
  <c r="BC498" i="1" s="1"/>
  <c r="AS500" i="1"/>
  <c r="BC500" i="1" s="1"/>
  <c r="AV445" i="1"/>
  <c r="AZ446" i="1"/>
  <c r="AT447" i="1" s="1"/>
  <c r="AV450" i="1"/>
  <c r="AS452" i="1"/>
  <c r="BC452" i="1" s="1"/>
  <c r="AZ453" i="1"/>
  <c r="AT454" i="1" s="1"/>
  <c r="AV457" i="1"/>
  <c r="AZ458" i="1"/>
  <c r="AT459" i="1" s="1"/>
  <c r="AV464" i="1"/>
  <c r="AZ465" i="1"/>
  <c r="AT466" i="1" s="1"/>
  <c r="AS471" i="1"/>
  <c r="BC471" i="1" s="1"/>
  <c r="AZ472" i="1"/>
  <c r="AT473" i="1" s="1"/>
  <c r="AV476" i="1"/>
  <c r="AS478" i="1"/>
  <c r="BC478" i="1" s="1"/>
  <c r="AZ497" i="1"/>
  <c r="AT498" i="1" s="1"/>
  <c r="AZ499" i="1"/>
  <c r="AT500" i="1" s="1"/>
  <c r="AS502" i="1"/>
  <c r="BC502" i="1" s="1"/>
  <c r="AS443" i="1"/>
  <c r="BC443" i="1" s="1"/>
  <c r="AS445" i="1"/>
  <c r="BC445" i="1" s="1"/>
  <c r="AS450" i="1"/>
  <c r="BC450" i="1" s="1"/>
  <c r="AZ451" i="1"/>
  <c r="AT452" i="1" s="1"/>
  <c r="AV455" i="1"/>
  <c r="AS457" i="1"/>
  <c r="BC457" i="1" s="1"/>
  <c r="AV462" i="1"/>
  <c r="AZ463" i="1"/>
  <c r="AT464" i="1" s="1"/>
  <c r="AV469" i="1"/>
  <c r="AZ470" i="1"/>
  <c r="AT471" i="1" s="1"/>
  <c r="AV474" i="1"/>
  <c r="AS476" i="1"/>
  <c r="BC476" i="1" s="1"/>
  <c r="AZ477" i="1"/>
  <c r="AT478" i="1" s="1"/>
  <c r="AV481" i="1"/>
  <c r="AZ482" i="1"/>
  <c r="AT483" i="1" s="1"/>
  <c r="AV485" i="1"/>
  <c r="AV487" i="1"/>
  <c r="AV448" i="1"/>
  <c r="AZ449" i="1"/>
  <c r="AT450" i="1" s="1"/>
  <c r="AS455" i="1"/>
  <c r="BC455" i="1" s="1"/>
  <c r="AZ456" i="1"/>
  <c r="AT457" i="1" s="1"/>
  <c r="AV460" i="1"/>
  <c r="AS462" i="1"/>
  <c r="BC462" i="1" s="1"/>
  <c r="AS467" i="1"/>
  <c r="BC467" i="1" s="1"/>
  <c r="AS469" i="1"/>
  <c r="BC469" i="1" s="1"/>
  <c r="AS474" i="1"/>
  <c r="BC474" i="1" s="1"/>
  <c r="AZ475" i="1"/>
  <c r="AT476" i="1" s="1"/>
  <c r="AV479" i="1"/>
  <c r="AS481" i="1"/>
  <c r="BC481" i="1" s="1"/>
  <c r="AS485" i="1"/>
  <c r="BC485" i="1" s="1"/>
  <c r="AS487" i="1"/>
  <c r="BC487" i="1" s="1"/>
  <c r="AV489" i="1"/>
  <c r="AZ490" i="1"/>
  <c r="AT491" i="1" s="1"/>
  <c r="AV493" i="1"/>
  <c r="AV495" i="1"/>
  <c r="AV443" i="1"/>
  <c r="AZ444" i="1"/>
  <c r="AT445" i="1" s="1"/>
  <c r="AS448" i="1"/>
  <c r="BC448" i="1" s="1"/>
  <c r="AV451" i="1"/>
  <c r="AZ452" i="1"/>
  <c r="AT453" i="1" s="1"/>
  <c r="AS456" i="1"/>
  <c r="BC456" i="1" s="1"/>
  <c r="AV459" i="1"/>
  <c r="AZ460" i="1"/>
  <c r="AT461" i="1" s="1"/>
  <c r="AS464" i="1"/>
  <c r="BC464" i="1" s="1"/>
  <c r="AV467" i="1"/>
  <c r="AZ468" i="1"/>
  <c r="AT469" i="1" s="1"/>
  <c r="AS472" i="1"/>
  <c r="BC472" i="1" s="1"/>
  <c r="AV475" i="1"/>
  <c r="AZ476" i="1"/>
  <c r="AT477" i="1" s="1"/>
  <c r="AS480" i="1"/>
  <c r="BC480" i="1" s="1"/>
  <c r="AV483" i="1"/>
  <c r="AZ484" i="1"/>
  <c r="AT485" i="1" s="1"/>
  <c r="AS488" i="1"/>
  <c r="BC488" i="1" s="1"/>
  <c r="AV491" i="1"/>
  <c r="AZ492" i="1"/>
  <c r="AT493" i="1" s="1"/>
  <c r="AS496" i="1"/>
  <c r="BC496" i="1" s="1"/>
  <c r="AV499" i="1"/>
  <c r="AZ500" i="1"/>
  <c r="AT501" i="1" s="1"/>
  <c r="AS483" i="1"/>
  <c r="BC483" i="1" s="1"/>
  <c r="AV486" i="1"/>
  <c r="AZ487" i="1"/>
  <c r="AT488" i="1" s="1"/>
  <c r="AS491" i="1"/>
  <c r="BC491" i="1" s="1"/>
  <c r="AV494" i="1"/>
  <c r="AZ495" i="1"/>
  <c r="AT496" i="1" s="1"/>
  <c r="AS499" i="1"/>
  <c r="BC499" i="1" s="1"/>
  <c r="AV502" i="1"/>
  <c r="AV484" i="1"/>
  <c r="AZ485" i="1"/>
  <c r="AT486" i="1" s="1"/>
  <c r="AS489" i="1"/>
  <c r="BC489" i="1" s="1"/>
  <c r="AV492" i="1"/>
  <c r="AZ493" i="1"/>
  <c r="AT494" i="1" s="1"/>
  <c r="AS497" i="1"/>
  <c r="BC497" i="1" s="1"/>
  <c r="AV500" i="1"/>
  <c r="K142" i="1"/>
  <c r="O142" i="1" s="1"/>
  <c r="P142" i="1" s="1"/>
  <c r="W140" i="1"/>
  <c r="K502" i="1"/>
  <c r="O502" i="1" s="1"/>
  <c r="V140" i="1"/>
  <c r="J464" i="1"/>
  <c r="J454" i="1"/>
  <c r="G449" i="1"/>
  <c r="G412" i="1"/>
  <c r="D449" i="1"/>
  <c r="D492" i="1"/>
  <c r="K452" i="1"/>
  <c r="O452" i="1" s="1"/>
  <c r="G381" i="1"/>
  <c r="D486" i="1"/>
  <c r="H490" i="1"/>
  <c r="K484" i="1"/>
  <c r="O484" i="1" s="1"/>
  <c r="G251" i="1"/>
  <c r="G483" i="1"/>
  <c r="H481" i="1"/>
  <c r="J502" i="1"/>
  <c r="G475" i="1"/>
  <c r="H450" i="1"/>
  <c r="K476" i="1"/>
  <c r="O476" i="1" s="1"/>
  <c r="J467" i="1"/>
  <c r="G173" i="1"/>
  <c r="G298" i="1"/>
  <c r="G429" i="1"/>
  <c r="G157" i="1"/>
  <c r="G282" i="1"/>
  <c r="G413" i="1"/>
  <c r="G454" i="1"/>
  <c r="J470" i="1"/>
  <c r="G489" i="1"/>
  <c r="H449" i="1"/>
  <c r="K443" i="1"/>
  <c r="O443" i="1" s="1"/>
  <c r="K499" i="1"/>
  <c r="O499" i="1" s="1"/>
  <c r="G266" i="1"/>
  <c r="G397" i="1"/>
  <c r="J451" i="1"/>
  <c r="D468" i="1"/>
  <c r="D489" i="1"/>
  <c r="H496" i="1"/>
  <c r="K493" i="1"/>
  <c r="O493" i="1" s="1"/>
  <c r="G235" i="1"/>
  <c r="G221" i="1"/>
  <c r="G350" i="1"/>
  <c r="G446" i="1"/>
  <c r="D462" i="1"/>
  <c r="G481" i="1"/>
  <c r="J499" i="1"/>
  <c r="H473" i="1"/>
  <c r="K475" i="1"/>
  <c r="O475" i="1" s="1"/>
  <c r="G205" i="1"/>
  <c r="G334" i="1"/>
  <c r="D444" i="1"/>
  <c r="D460" i="1"/>
  <c r="G478" i="1"/>
  <c r="D497" i="1"/>
  <c r="H472" i="1"/>
  <c r="K461" i="1"/>
  <c r="O461" i="1" s="1"/>
  <c r="G366" i="1"/>
  <c r="G189" i="1"/>
  <c r="G314" i="1"/>
  <c r="J443" i="1"/>
  <c r="D457" i="1"/>
  <c r="J475" i="1"/>
  <c r="J496" i="1"/>
  <c r="H458" i="1"/>
  <c r="K453" i="1"/>
  <c r="O453" i="1" s="1"/>
  <c r="G148" i="1"/>
  <c r="G164" i="1"/>
  <c r="G180" i="1"/>
  <c r="G196" i="1"/>
  <c r="G212" i="1"/>
  <c r="G227" i="1"/>
  <c r="G242" i="1"/>
  <c r="G257" i="1"/>
  <c r="G273" i="1"/>
  <c r="G289" i="1"/>
  <c r="G305" i="1"/>
  <c r="G321" i="1"/>
  <c r="G337" i="1"/>
  <c r="G353" i="1"/>
  <c r="G373" i="1"/>
  <c r="G388" i="1"/>
  <c r="G404" i="1"/>
  <c r="G420" i="1"/>
  <c r="G436" i="1"/>
  <c r="G159" i="1"/>
  <c r="G175" i="1"/>
  <c r="G191" i="1"/>
  <c r="G207" i="1"/>
  <c r="G223" i="1"/>
  <c r="G237" i="1"/>
  <c r="G256" i="1"/>
  <c r="G272" i="1"/>
  <c r="G288" i="1"/>
  <c r="G304" i="1"/>
  <c r="G320" i="1"/>
  <c r="G336" i="1"/>
  <c r="G352" i="1"/>
  <c r="G368" i="1"/>
  <c r="G387" i="1"/>
  <c r="G403" i="1"/>
  <c r="G419" i="1"/>
  <c r="G435" i="1"/>
  <c r="D446" i="1"/>
  <c r="G451" i="1"/>
  <c r="J456" i="1"/>
  <c r="J462" i="1"/>
  <c r="G470" i="1"/>
  <c r="D478" i="1"/>
  <c r="D484" i="1"/>
  <c r="J491" i="1"/>
  <c r="G499" i="1"/>
  <c r="H457" i="1"/>
  <c r="H480" i="1"/>
  <c r="H498" i="1"/>
  <c r="K460" i="1"/>
  <c r="O460" i="1" s="1"/>
  <c r="K483" i="1"/>
  <c r="O483" i="1" s="1"/>
  <c r="K501" i="1"/>
  <c r="O501" i="1" s="1"/>
  <c r="G158" i="1"/>
  <c r="G174" i="1"/>
  <c r="G190" i="1"/>
  <c r="G206" i="1"/>
  <c r="G222" i="1"/>
  <c r="G236" i="1"/>
  <c r="G252" i="1"/>
  <c r="G271" i="1"/>
  <c r="D271" i="1" s="1"/>
  <c r="G287" i="1"/>
  <c r="G303" i="1"/>
  <c r="G319" i="1"/>
  <c r="G335" i="1"/>
  <c r="G351" i="1"/>
  <c r="G367" i="1"/>
  <c r="G382" i="1"/>
  <c r="G402" i="1"/>
  <c r="G418" i="1"/>
  <c r="G434" i="1"/>
  <c r="J445" i="1"/>
  <c r="D451" i="1"/>
  <c r="G456" i="1"/>
  <c r="G462" i="1"/>
  <c r="D470" i="1"/>
  <c r="D476" i="1"/>
  <c r="J483" i="1"/>
  <c r="G491" i="1"/>
  <c r="G497" i="1"/>
  <c r="H456" i="1"/>
  <c r="H474" i="1"/>
  <c r="H497" i="1"/>
  <c r="K459" i="1"/>
  <c r="O459" i="1" s="1"/>
  <c r="K477" i="1"/>
  <c r="O477" i="1" s="1"/>
  <c r="K500" i="1"/>
  <c r="O500" i="1" s="1"/>
  <c r="G172" i="1"/>
  <c r="G204" i="1"/>
  <c r="G250" i="1"/>
  <c r="G297" i="1"/>
  <c r="G345" i="1"/>
  <c r="G396" i="1"/>
  <c r="G151" i="1"/>
  <c r="G167" i="1"/>
  <c r="G183" i="1"/>
  <c r="G199" i="1"/>
  <c r="G215" i="1"/>
  <c r="G230" i="1"/>
  <c r="G245" i="1"/>
  <c r="G264" i="1"/>
  <c r="G280" i="1"/>
  <c r="G296" i="1"/>
  <c r="G312" i="1"/>
  <c r="G328" i="1"/>
  <c r="G344" i="1"/>
  <c r="G360" i="1"/>
  <c r="G376" i="1"/>
  <c r="G395" i="1"/>
  <c r="G411" i="1"/>
  <c r="G427" i="1"/>
  <c r="G443" i="1"/>
  <c r="J448" i="1"/>
  <c r="D454" i="1"/>
  <c r="J459" i="1"/>
  <c r="G467" i="1"/>
  <c r="G473" i="1"/>
  <c r="D481" i="1"/>
  <c r="J488" i="1"/>
  <c r="J494" i="1"/>
  <c r="G502" i="1"/>
  <c r="H448" i="1"/>
  <c r="H466" i="1"/>
  <c r="H489" i="1"/>
  <c r="K451" i="1"/>
  <c r="O451" i="1" s="1"/>
  <c r="K469" i="1"/>
  <c r="O469" i="1" s="1"/>
  <c r="K492" i="1"/>
  <c r="O492" i="1" s="1"/>
  <c r="G188" i="1"/>
  <c r="G234" i="1"/>
  <c r="G281" i="1"/>
  <c r="G329" i="1"/>
  <c r="G380" i="1"/>
  <c r="G428" i="1"/>
  <c r="G150" i="1"/>
  <c r="G166" i="1"/>
  <c r="G182" i="1"/>
  <c r="G198" i="1"/>
  <c r="D198" i="1" s="1"/>
  <c r="G214" i="1"/>
  <c r="G229" i="1"/>
  <c r="G244" i="1"/>
  <c r="G259" i="1"/>
  <c r="G279" i="1"/>
  <c r="G295" i="1"/>
  <c r="G311" i="1"/>
  <c r="G327" i="1"/>
  <c r="G343" i="1"/>
  <c r="G359" i="1"/>
  <c r="G375" i="1"/>
  <c r="G390" i="1"/>
  <c r="G410" i="1"/>
  <c r="G426" i="1"/>
  <c r="D443" i="1"/>
  <c r="G448" i="1"/>
  <c r="J453" i="1"/>
  <c r="G459" i="1"/>
  <c r="G465" i="1"/>
  <c r="D473" i="1"/>
  <c r="J480" i="1"/>
  <c r="J486" i="1"/>
  <c r="G494" i="1"/>
  <c r="D502" i="1"/>
  <c r="H465" i="1"/>
  <c r="H488" i="1"/>
  <c r="K445" i="1"/>
  <c r="O445" i="1" s="1"/>
  <c r="K468" i="1"/>
  <c r="O468" i="1" s="1"/>
  <c r="K491" i="1"/>
  <c r="O491" i="1" s="1"/>
  <c r="G156" i="1"/>
  <c r="G220" i="1"/>
  <c r="G265" i="1"/>
  <c r="G313" i="1"/>
  <c r="G361" i="1"/>
  <c r="G149" i="1"/>
  <c r="G165" i="1"/>
  <c r="G181" i="1"/>
  <c r="G197" i="1"/>
  <c r="G213" i="1"/>
  <c r="G228" i="1"/>
  <c r="G243" i="1"/>
  <c r="G258" i="1"/>
  <c r="G274" i="1"/>
  <c r="G290" i="1"/>
  <c r="G306" i="1"/>
  <c r="G322" i="1"/>
  <c r="G342" i="1"/>
  <c r="G358" i="1"/>
  <c r="G374" i="1"/>
  <c r="G389" i="1"/>
  <c r="G405" i="1"/>
  <c r="G421" i="1"/>
  <c r="G437" i="1"/>
  <c r="J446" i="1"/>
  <c r="D452" i="1"/>
  <c r="G457" i="1"/>
  <c r="D465" i="1"/>
  <c r="J472" i="1"/>
  <c r="J478" i="1"/>
  <c r="G486" i="1"/>
  <c r="D494" i="1"/>
  <c r="D500" i="1"/>
  <c r="H464" i="1"/>
  <c r="H482" i="1"/>
  <c r="K444" i="1"/>
  <c r="O444" i="1" s="1"/>
  <c r="K467" i="1"/>
  <c r="O467" i="1" s="1"/>
  <c r="K485" i="1"/>
  <c r="O485" i="1" s="1"/>
  <c r="D459" i="1"/>
  <c r="J461" i="1"/>
  <c r="G464" i="1"/>
  <c r="D467" i="1"/>
  <c r="J469" i="1"/>
  <c r="G472" i="1"/>
  <c r="D475" i="1"/>
  <c r="J477" i="1"/>
  <c r="G480" i="1"/>
  <c r="D483" i="1"/>
  <c r="J485" i="1"/>
  <c r="G488" i="1"/>
  <c r="D491" i="1"/>
  <c r="J493" i="1"/>
  <c r="G496" i="1"/>
  <c r="D499" i="1"/>
  <c r="J501" i="1"/>
  <c r="H447" i="1"/>
  <c r="H455" i="1"/>
  <c r="H463" i="1"/>
  <c r="H471" i="1"/>
  <c r="H479" i="1"/>
  <c r="H487" i="1"/>
  <c r="H495" i="1"/>
  <c r="K450" i="1"/>
  <c r="O450" i="1" s="1"/>
  <c r="K458" i="1"/>
  <c r="O458" i="1" s="1"/>
  <c r="K466" i="1"/>
  <c r="O466" i="1" s="1"/>
  <c r="K474" i="1"/>
  <c r="O474" i="1" s="1"/>
  <c r="K482" i="1"/>
  <c r="O482" i="1" s="1"/>
  <c r="K490" i="1"/>
  <c r="O490" i="1" s="1"/>
  <c r="K498" i="1"/>
  <c r="O498" i="1" s="1"/>
  <c r="G147" i="1"/>
  <c r="G155" i="1"/>
  <c r="G163" i="1"/>
  <c r="G171" i="1"/>
  <c r="G179" i="1"/>
  <c r="G187" i="1"/>
  <c r="G195" i="1"/>
  <c r="G203" i="1"/>
  <c r="G211" i="1"/>
  <c r="G219" i="1"/>
  <c r="G226" i="1"/>
  <c r="G233" i="1"/>
  <c r="G241" i="1"/>
  <c r="G249" i="1"/>
  <c r="G255" i="1"/>
  <c r="G263" i="1"/>
  <c r="G270" i="1"/>
  <c r="G278" i="1"/>
  <c r="G286" i="1"/>
  <c r="G294" i="1"/>
  <c r="G302" i="1"/>
  <c r="G310" i="1"/>
  <c r="G318" i="1"/>
  <c r="G326" i="1"/>
  <c r="G333" i="1"/>
  <c r="G341" i="1"/>
  <c r="G349" i="1"/>
  <c r="G357" i="1"/>
  <c r="G365" i="1"/>
  <c r="G372" i="1"/>
  <c r="G379" i="1"/>
  <c r="G386" i="1"/>
  <c r="G394" i="1"/>
  <c r="G401" i="1"/>
  <c r="G409" i="1"/>
  <c r="G417" i="1"/>
  <c r="G425" i="1"/>
  <c r="G433" i="1"/>
  <c r="G441" i="1"/>
  <c r="G445" i="1"/>
  <c r="D448" i="1"/>
  <c r="J450" i="1"/>
  <c r="G453" i="1"/>
  <c r="D456" i="1"/>
  <c r="J458" i="1"/>
  <c r="G461" i="1"/>
  <c r="D464" i="1"/>
  <c r="J466" i="1"/>
  <c r="G469" i="1"/>
  <c r="D472" i="1"/>
  <c r="J474" i="1"/>
  <c r="G477" i="1"/>
  <c r="D480" i="1"/>
  <c r="J482" i="1"/>
  <c r="G485" i="1"/>
  <c r="D488" i="1"/>
  <c r="J490" i="1"/>
  <c r="G493" i="1"/>
  <c r="D496" i="1"/>
  <c r="J498" i="1"/>
  <c r="G501" i="1"/>
  <c r="H446" i="1"/>
  <c r="H454" i="1"/>
  <c r="H462" i="1"/>
  <c r="H470" i="1"/>
  <c r="H478" i="1"/>
  <c r="H486" i="1"/>
  <c r="H494" i="1"/>
  <c r="H502" i="1"/>
  <c r="K449" i="1"/>
  <c r="O449" i="1" s="1"/>
  <c r="K457" i="1"/>
  <c r="O457" i="1" s="1"/>
  <c r="K465" i="1"/>
  <c r="O465" i="1" s="1"/>
  <c r="K473" i="1"/>
  <c r="O473" i="1" s="1"/>
  <c r="K481" i="1"/>
  <c r="O481" i="1" s="1"/>
  <c r="K489" i="1"/>
  <c r="O489" i="1" s="1"/>
  <c r="K497" i="1"/>
  <c r="O497" i="1" s="1"/>
  <c r="G146" i="1"/>
  <c r="G154" i="1"/>
  <c r="G162" i="1"/>
  <c r="G170" i="1"/>
  <c r="G178" i="1"/>
  <c r="G186" i="1"/>
  <c r="G194" i="1"/>
  <c r="G202" i="1"/>
  <c r="G210" i="1"/>
  <c r="G218" i="1"/>
  <c r="G225" i="1"/>
  <c r="G232" i="1"/>
  <c r="G240" i="1"/>
  <c r="G248" i="1"/>
  <c r="G262" i="1"/>
  <c r="G269" i="1"/>
  <c r="G277" i="1"/>
  <c r="G285" i="1"/>
  <c r="G293" i="1"/>
  <c r="G301" i="1"/>
  <c r="G309" i="1"/>
  <c r="G317" i="1"/>
  <c r="G325" i="1"/>
  <c r="G332" i="1"/>
  <c r="G340" i="1"/>
  <c r="G348" i="1"/>
  <c r="G356" i="1"/>
  <c r="G364" i="1"/>
  <c r="G371" i="1"/>
  <c r="G385" i="1"/>
  <c r="G393" i="1"/>
  <c r="G400" i="1"/>
  <c r="G408" i="1"/>
  <c r="G416" i="1"/>
  <c r="G424" i="1"/>
  <c r="G432" i="1"/>
  <c r="G440" i="1"/>
  <c r="D445" i="1"/>
  <c r="J447" i="1"/>
  <c r="G450" i="1"/>
  <c r="D453" i="1"/>
  <c r="J455" i="1"/>
  <c r="G458" i="1"/>
  <c r="D461" i="1"/>
  <c r="J463" i="1"/>
  <c r="G466" i="1"/>
  <c r="D469" i="1"/>
  <c r="J471" i="1"/>
  <c r="G474" i="1"/>
  <c r="D477" i="1"/>
  <c r="J479" i="1"/>
  <c r="G482" i="1"/>
  <c r="D485" i="1"/>
  <c r="J487" i="1"/>
  <c r="G490" i="1"/>
  <c r="D493" i="1"/>
  <c r="J495" i="1"/>
  <c r="G498" i="1"/>
  <c r="D501" i="1"/>
  <c r="H445" i="1"/>
  <c r="H453" i="1"/>
  <c r="H461" i="1"/>
  <c r="H469" i="1"/>
  <c r="H477" i="1"/>
  <c r="H485" i="1"/>
  <c r="H493" i="1"/>
  <c r="H501" i="1"/>
  <c r="K448" i="1"/>
  <c r="O448" i="1" s="1"/>
  <c r="K456" i="1"/>
  <c r="O456" i="1" s="1"/>
  <c r="K464" i="1"/>
  <c r="O464" i="1" s="1"/>
  <c r="K472" i="1"/>
  <c r="O472" i="1" s="1"/>
  <c r="K480" i="1"/>
  <c r="O480" i="1" s="1"/>
  <c r="K488" i="1"/>
  <c r="O488" i="1" s="1"/>
  <c r="K496" i="1"/>
  <c r="O496" i="1" s="1"/>
  <c r="G145" i="1"/>
  <c r="G153" i="1"/>
  <c r="G161" i="1"/>
  <c r="G169" i="1"/>
  <c r="G177" i="1"/>
  <c r="G185" i="1"/>
  <c r="G193" i="1"/>
  <c r="G201" i="1"/>
  <c r="G209" i="1"/>
  <c r="G217" i="1"/>
  <c r="G224" i="1"/>
  <c r="G231" i="1"/>
  <c r="G239" i="1"/>
  <c r="G247" i="1"/>
  <c r="G254" i="1"/>
  <c r="G261" i="1"/>
  <c r="G268" i="1"/>
  <c r="G276" i="1"/>
  <c r="G284" i="1"/>
  <c r="G292" i="1"/>
  <c r="G300" i="1"/>
  <c r="G308" i="1"/>
  <c r="G316" i="1"/>
  <c r="G324" i="1"/>
  <c r="G331" i="1"/>
  <c r="G339" i="1"/>
  <c r="G347" i="1"/>
  <c r="G355" i="1"/>
  <c r="G363" i="1"/>
  <c r="G370" i="1"/>
  <c r="G378" i="1"/>
  <c r="G384" i="1"/>
  <c r="G392" i="1"/>
  <c r="G399" i="1"/>
  <c r="G407" i="1"/>
  <c r="G415" i="1"/>
  <c r="G423" i="1"/>
  <c r="G431" i="1"/>
  <c r="G439" i="1"/>
  <c r="J444" i="1"/>
  <c r="G447" i="1"/>
  <c r="D450" i="1"/>
  <c r="J452" i="1"/>
  <c r="G455" i="1"/>
  <c r="D458" i="1"/>
  <c r="J460" i="1"/>
  <c r="G463" i="1"/>
  <c r="D466" i="1"/>
  <c r="J468" i="1"/>
  <c r="G471" i="1"/>
  <c r="D474" i="1"/>
  <c r="J476" i="1"/>
  <c r="G479" i="1"/>
  <c r="D482" i="1"/>
  <c r="J484" i="1"/>
  <c r="G487" i="1"/>
  <c r="D490" i="1"/>
  <c r="J492" i="1"/>
  <c r="G495" i="1"/>
  <c r="D498" i="1"/>
  <c r="J500" i="1"/>
  <c r="H444" i="1"/>
  <c r="H452" i="1"/>
  <c r="H460" i="1"/>
  <c r="H468" i="1"/>
  <c r="H476" i="1"/>
  <c r="H484" i="1"/>
  <c r="H492" i="1"/>
  <c r="H500" i="1"/>
  <c r="K447" i="1"/>
  <c r="O447" i="1" s="1"/>
  <c r="K455" i="1"/>
  <c r="O455" i="1" s="1"/>
  <c r="K463" i="1"/>
  <c r="O463" i="1" s="1"/>
  <c r="K471" i="1"/>
  <c r="O471" i="1" s="1"/>
  <c r="K479" i="1"/>
  <c r="O479" i="1" s="1"/>
  <c r="K487" i="1"/>
  <c r="O487" i="1" s="1"/>
  <c r="K495" i="1"/>
  <c r="O495" i="1" s="1"/>
  <c r="G144" i="1"/>
  <c r="G152" i="1"/>
  <c r="G160" i="1"/>
  <c r="G168" i="1"/>
  <c r="G176" i="1"/>
  <c r="G184" i="1"/>
  <c r="G192" i="1"/>
  <c r="G200" i="1"/>
  <c r="G208" i="1"/>
  <c r="G216" i="1"/>
  <c r="G238" i="1"/>
  <c r="G246" i="1"/>
  <c r="G253" i="1"/>
  <c r="G260" i="1"/>
  <c r="G267" i="1"/>
  <c r="G275" i="1"/>
  <c r="G283" i="1"/>
  <c r="G291" i="1"/>
  <c r="G299" i="1"/>
  <c r="G307" i="1"/>
  <c r="G315" i="1"/>
  <c r="G323" i="1"/>
  <c r="G330" i="1"/>
  <c r="G338" i="1"/>
  <c r="G346" i="1"/>
  <c r="G354" i="1"/>
  <c r="G362" i="1"/>
  <c r="G369" i="1"/>
  <c r="G377" i="1"/>
  <c r="G383" i="1"/>
  <c r="G391" i="1"/>
  <c r="G398" i="1"/>
  <c r="G406" i="1"/>
  <c r="G414" i="1"/>
  <c r="G422" i="1"/>
  <c r="G430" i="1"/>
  <c r="G438" i="1"/>
  <c r="G444" i="1"/>
  <c r="D447" i="1"/>
  <c r="J449" i="1"/>
  <c r="G452" i="1"/>
  <c r="D455" i="1"/>
  <c r="J457" i="1"/>
  <c r="G460" i="1"/>
  <c r="D463" i="1"/>
  <c r="J465" i="1"/>
  <c r="G468" i="1"/>
  <c r="D471" i="1"/>
  <c r="J473" i="1"/>
  <c r="G476" i="1"/>
  <c r="D479" i="1"/>
  <c r="J481" i="1"/>
  <c r="G484" i="1"/>
  <c r="D487" i="1"/>
  <c r="J489" i="1"/>
  <c r="G492" i="1"/>
  <c r="D495" i="1"/>
  <c r="J497" i="1"/>
  <c r="G500" i="1"/>
  <c r="H443" i="1"/>
  <c r="H451" i="1"/>
  <c r="H459" i="1"/>
  <c r="H467" i="1"/>
  <c r="H475" i="1"/>
  <c r="H483" i="1"/>
  <c r="H491" i="1"/>
  <c r="H499" i="1"/>
  <c r="K446" i="1"/>
  <c r="O446" i="1" s="1"/>
  <c r="K454" i="1"/>
  <c r="O454" i="1" s="1"/>
  <c r="K462" i="1"/>
  <c r="O462" i="1" s="1"/>
  <c r="K470" i="1"/>
  <c r="O470" i="1" s="1"/>
  <c r="K478" i="1"/>
  <c r="O478" i="1" s="1"/>
  <c r="K486" i="1"/>
  <c r="O486" i="1" s="1"/>
  <c r="K494" i="1"/>
  <c r="O494" i="1" s="1"/>
  <c r="AH113" i="1"/>
  <c r="X91" i="1"/>
  <c r="AC113" i="1"/>
  <c r="AC77" i="1"/>
  <c r="AC61" i="1"/>
  <c r="X70" i="1"/>
  <c r="X77" i="1" s="1"/>
  <c r="G12" i="1"/>
  <c r="GL177" i="1" l="1"/>
  <c r="GL145" i="1" s="1"/>
  <c r="GL197" i="1"/>
  <c r="GL165" i="1" s="1"/>
  <c r="GL190" i="1"/>
  <c r="GL158" i="1" s="1"/>
  <c r="GL175" i="1"/>
  <c r="GL143" i="1" s="1"/>
  <c r="GX500" i="1"/>
  <c r="GX496" i="1"/>
  <c r="GX492" i="1"/>
  <c r="GX488" i="1"/>
  <c r="GX484" i="1"/>
  <c r="GX480" i="1"/>
  <c r="GX476" i="1"/>
  <c r="GX472" i="1"/>
  <c r="GX468" i="1"/>
  <c r="GX464" i="1"/>
  <c r="GX460" i="1"/>
  <c r="GX456" i="1"/>
  <c r="GX452" i="1"/>
  <c r="GX448" i="1"/>
  <c r="GX444" i="1"/>
  <c r="GX440" i="1"/>
  <c r="GX436" i="1"/>
  <c r="GX432" i="1"/>
  <c r="GX428" i="1"/>
  <c r="GX424" i="1"/>
  <c r="GX420" i="1"/>
  <c r="GX416" i="1"/>
  <c r="GX412" i="1"/>
  <c r="GX408" i="1"/>
  <c r="GX404" i="1"/>
  <c r="GX400" i="1"/>
  <c r="GX396" i="1"/>
  <c r="GX392" i="1"/>
  <c r="GX388" i="1"/>
  <c r="GX384" i="1"/>
  <c r="GX380" i="1"/>
  <c r="GX376" i="1"/>
  <c r="GX372" i="1"/>
  <c r="GX368" i="1"/>
  <c r="GX364" i="1"/>
  <c r="GX360" i="1"/>
  <c r="GX356" i="1"/>
  <c r="GX352" i="1"/>
  <c r="GX348" i="1"/>
  <c r="GX344" i="1"/>
  <c r="GX340" i="1"/>
  <c r="GX336" i="1"/>
  <c r="GX332" i="1"/>
  <c r="GX328" i="1"/>
  <c r="GX324" i="1"/>
  <c r="GX320" i="1"/>
  <c r="GX316" i="1"/>
  <c r="GX312" i="1"/>
  <c r="GX308" i="1"/>
  <c r="GX304" i="1"/>
  <c r="GX300" i="1"/>
  <c r="GX296" i="1"/>
  <c r="GX292" i="1"/>
  <c r="GX288" i="1"/>
  <c r="GX284" i="1"/>
  <c r="GX280" i="1"/>
  <c r="GX276" i="1"/>
  <c r="GX272" i="1"/>
  <c r="GX268" i="1"/>
  <c r="GX264" i="1"/>
  <c r="GX260" i="1"/>
  <c r="GX256" i="1"/>
  <c r="GX252" i="1"/>
  <c r="GX248" i="1"/>
  <c r="GX244" i="1"/>
  <c r="GX240" i="1"/>
  <c r="GX236" i="1"/>
  <c r="GX232" i="1"/>
  <c r="GX228" i="1"/>
  <c r="GX224" i="1"/>
  <c r="GX220" i="1"/>
  <c r="GX216" i="1"/>
  <c r="GX212" i="1"/>
  <c r="GX208" i="1"/>
  <c r="GX204" i="1"/>
  <c r="GX200" i="1"/>
  <c r="GW502" i="1"/>
  <c r="GX497" i="1"/>
  <c r="GW493" i="1"/>
  <c r="GW488" i="1"/>
  <c r="GX483" i="1"/>
  <c r="GW479" i="1"/>
  <c r="GX474" i="1"/>
  <c r="GW470" i="1"/>
  <c r="GX465" i="1"/>
  <c r="GW461" i="1"/>
  <c r="GW456" i="1"/>
  <c r="GX451" i="1"/>
  <c r="GW447" i="1"/>
  <c r="GX442" i="1"/>
  <c r="GW438" i="1"/>
  <c r="GX433" i="1"/>
  <c r="GW429" i="1"/>
  <c r="GW424" i="1"/>
  <c r="GX419" i="1"/>
  <c r="GW415" i="1"/>
  <c r="GX410" i="1"/>
  <c r="GW406" i="1"/>
  <c r="GX401" i="1"/>
  <c r="GW397" i="1"/>
  <c r="GW392" i="1"/>
  <c r="GX387" i="1"/>
  <c r="GW383" i="1"/>
  <c r="GX378" i="1"/>
  <c r="GW374" i="1"/>
  <c r="GX369" i="1"/>
  <c r="GW365" i="1"/>
  <c r="GW360" i="1"/>
  <c r="GX355" i="1"/>
  <c r="GW351" i="1"/>
  <c r="GX346" i="1"/>
  <c r="GW342" i="1"/>
  <c r="GX337" i="1"/>
  <c r="GW333" i="1"/>
  <c r="GW328" i="1"/>
  <c r="GX323" i="1"/>
  <c r="GW319" i="1"/>
  <c r="GX314" i="1"/>
  <c r="GW310" i="1"/>
  <c r="GX305" i="1"/>
  <c r="GW301" i="1"/>
  <c r="GW296" i="1"/>
  <c r="GX291" i="1"/>
  <c r="GW287" i="1"/>
  <c r="GX282" i="1"/>
  <c r="GW278" i="1"/>
  <c r="GX273" i="1"/>
  <c r="GW269" i="1"/>
  <c r="GW264" i="1"/>
  <c r="GX259" i="1"/>
  <c r="GW255" i="1"/>
  <c r="GX250" i="1"/>
  <c r="GW246" i="1"/>
  <c r="GX241" i="1"/>
  <c r="GW237" i="1"/>
  <c r="GW232" i="1"/>
  <c r="GX227" i="1"/>
  <c r="GW223" i="1"/>
  <c r="GX218" i="1"/>
  <c r="GW214" i="1"/>
  <c r="GX209" i="1"/>
  <c r="GW205" i="1"/>
  <c r="GW200" i="1"/>
  <c r="GW196" i="1"/>
  <c r="GW192" i="1"/>
  <c r="GW188" i="1"/>
  <c r="GW184" i="1"/>
  <c r="GW180" i="1"/>
  <c r="GW176" i="1"/>
  <c r="GW172" i="1"/>
  <c r="GW168" i="1"/>
  <c r="GW163" i="1"/>
  <c r="GW159" i="1"/>
  <c r="GW151" i="1"/>
  <c r="GW147" i="1"/>
  <c r="GW143" i="1"/>
  <c r="HD498" i="1"/>
  <c r="HD490" i="1"/>
  <c r="HD482" i="1"/>
  <c r="HD474" i="1"/>
  <c r="HD466" i="1"/>
  <c r="HD458" i="1"/>
  <c r="HD450" i="1"/>
  <c r="HD442" i="1"/>
  <c r="HD434" i="1"/>
  <c r="HD426" i="1"/>
  <c r="HD418" i="1"/>
  <c r="HD410" i="1"/>
  <c r="HD402" i="1"/>
  <c r="HD394" i="1"/>
  <c r="HD386" i="1"/>
  <c r="HD378" i="1"/>
  <c r="HD370" i="1"/>
  <c r="HD362" i="1"/>
  <c r="HD354" i="1"/>
  <c r="HD346" i="1"/>
  <c r="HD338" i="1"/>
  <c r="HD330" i="1"/>
  <c r="HD322" i="1"/>
  <c r="HD314" i="1"/>
  <c r="HD306" i="1"/>
  <c r="HD298" i="1"/>
  <c r="HD290" i="1"/>
  <c r="HD282" i="1"/>
  <c r="HD274" i="1"/>
  <c r="HD266" i="1"/>
  <c r="HD258" i="1"/>
  <c r="HD250" i="1"/>
  <c r="HD242" i="1"/>
  <c r="HD234" i="1"/>
  <c r="HD226" i="1"/>
  <c r="HD218" i="1"/>
  <c r="HD210" i="1"/>
  <c r="HD202" i="1"/>
  <c r="HD194" i="1"/>
  <c r="HD186" i="1"/>
  <c r="HD178" i="1"/>
  <c r="HD170" i="1"/>
  <c r="HD162" i="1"/>
  <c r="HD154" i="1"/>
  <c r="HD146" i="1"/>
  <c r="GX502" i="1"/>
  <c r="GW498" i="1"/>
  <c r="GX493" i="1"/>
  <c r="GW489" i="1"/>
  <c r="GW484" i="1"/>
  <c r="GX479" i="1"/>
  <c r="GW475" i="1"/>
  <c r="GX470" i="1"/>
  <c r="GW466" i="1"/>
  <c r="GX461" i="1"/>
  <c r="GW457" i="1"/>
  <c r="GW452" i="1"/>
  <c r="GX447" i="1"/>
  <c r="GW443" i="1"/>
  <c r="GX438" i="1"/>
  <c r="GW434" i="1"/>
  <c r="GX429" i="1"/>
  <c r="GW425" i="1"/>
  <c r="GW420" i="1"/>
  <c r="GX415" i="1"/>
  <c r="GW411" i="1"/>
  <c r="GX406" i="1"/>
  <c r="GW402" i="1"/>
  <c r="GX397" i="1"/>
  <c r="GW393" i="1"/>
  <c r="GW388" i="1"/>
  <c r="GX383" i="1"/>
  <c r="GW379" i="1"/>
  <c r="GX374" i="1"/>
  <c r="GW370" i="1"/>
  <c r="GX365" i="1"/>
  <c r="GW361" i="1"/>
  <c r="GW356" i="1"/>
  <c r="GX351" i="1"/>
  <c r="GW347" i="1"/>
  <c r="GX342" i="1"/>
  <c r="GW338" i="1"/>
  <c r="GX333" i="1"/>
  <c r="GW329" i="1"/>
  <c r="GW324" i="1"/>
  <c r="GX319" i="1"/>
  <c r="GW315" i="1"/>
  <c r="GX310" i="1"/>
  <c r="GW306" i="1"/>
  <c r="GX301" i="1"/>
  <c r="GW297" i="1"/>
  <c r="GW292" i="1"/>
  <c r="GX287" i="1"/>
  <c r="GW283" i="1"/>
  <c r="GX278" i="1"/>
  <c r="GW274" i="1"/>
  <c r="GX269" i="1"/>
  <c r="GW265" i="1"/>
  <c r="GW260" i="1"/>
  <c r="GX255" i="1"/>
  <c r="GW251" i="1"/>
  <c r="GX246" i="1"/>
  <c r="GW242" i="1"/>
  <c r="GX237" i="1"/>
  <c r="GW233" i="1"/>
  <c r="GW228" i="1"/>
  <c r="GX223" i="1"/>
  <c r="GW219" i="1"/>
  <c r="GX214" i="1"/>
  <c r="GW210" i="1"/>
  <c r="GX205" i="1"/>
  <c r="GW201" i="1"/>
  <c r="GX196" i="1"/>
  <c r="GX192" i="1"/>
  <c r="GX188" i="1"/>
  <c r="GX184" i="1"/>
  <c r="GX180" i="1"/>
  <c r="GX176" i="1"/>
  <c r="GX172" i="1"/>
  <c r="GX168" i="1"/>
  <c r="GX163" i="1"/>
  <c r="GX159" i="1"/>
  <c r="GX151" i="1"/>
  <c r="GX147" i="1"/>
  <c r="GX143" i="1"/>
  <c r="HD499" i="1"/>
  <c r="HD491" i="1"/>
  <c r="HD483" i="1"/>
  <c r="HD475" i="1"/>
  <c r="HD467" i="1"/>
  <c r="HD459" i="1"/>
  <c r="HD451" i="1"/>
  <c r="HD443" i="1"/>
  <c r="HD435" i="1"/>
  <c r="HD427" i="1"/>
  <c r="HD419" i="1"/>
  <c r="HD411" i="1"/>
  <c r="HD403" i="1"/>
  <c r="HD395" i="1"/>
  <c r="HD387" i="1"/>
  <c r="HD379" i="1"/>
  <c r="HD371" i="1"/>
  <c r="HD363" i="1"/>
  <c r="HD355" i="1"/>
  <c r="HD347" i="1"/>
  <c r="HD339" i="1"/>
  <c r="HD331" i="1"/>
  <c r="HD323" i="1"/>
  <c r="HD315" i="1"/>
  <c r="HD307" i="1"/>
  <c r="HD299" i="1"/>
  <c r="HD291" i="1"/>
  <c r="HD283" i="1"/>
  <c r="HD275" i="1"/>
  <c r="HD267" i="1"/>
  <c r="HD259" i="1"/>
  <c r="HD251" i="1"/>
  <c r="HD243" i="1"/>
  <c r="HD235" i="1"/>
  <c r="HD227" i="1"/>
  <c r="HD219" i="1"/>
  <c r="HD211" i="1"/>
  <c r="HD203" i="1"/>
  <c r="HD195" i="1"/>
  <c r="HD187" i="1"/>
  <c r="HD179" i="1"/>
  <c r="HD171" i="1"/>
  <c r="HD163" i="1"/>
  <c r="HD147" i="1"/>
  <c r="GX498" i="1"/>
  <c r="GW494" i="1"/>
  <c r="GX489" i="1"/>
  <c r="GW485" i="1"/>
  <c r="GW480" i="1"/>
  <c r="GX475" i="1"/>
  <c r="GW471" i="1"/>
  <c r="GX466" i="1"/>
  <c r="GW462" i="1"/>
  <c r="GX457" i="1"/>
  <c r="GW453" i="1"/>
  <c r="GW448" i="1"/>
  <c r="GX443" i="1"/>
  <c r="GW439" i="1"/>
  <c r="GX434" i="1"/>
  <c r="GW430" i="1"/>
  <c r="GX425" i="1"/>
  <c r="GW421" i="1"/>
  <c r="GW416" i="1"/>
  <c r="GX411" i="1"/>
  <c r="GW407" i="1"/>
  <c r="GX402" i="1"/>
  <c r="GW398" i="1"/>
  <c r="GX393" i="1"/>
  <c r="GW389" i="1"/>
  <c r="GW384" i="1"/>
  <c r="GX379" i="1"/>
  <c r="GW375" i="1"/>
  <c r="GX370" i="1"/>
  <c r="GW366" i="1"/>
  <c r="GX361" i="1"/>
  <c r="GW357" i="1"/>
  <c r="GW352" i="1"/>
  <c r="GX347" i="1"/>
  <c r="GW343" i="1"/>
  <c r="GX338" i="1"/>
  <c r="GW334" i="1"/>
  <c r="GX329" i="1"/>
  <c r="GW325" i="1"/>
  <c r="GW320" i="1"/>
  <c r="GX315" i="1"/>
  <c r="GW311" i="1"/>
  <c r="GX306" i="1"/>
  <c r="GW302" i="1"/>
  <c r="GX297" i="1"/>
  <c r="GW293" i="1"/>
  <c r="GW288" i="1"/>
  <c r="GX283" i="1"/>
  <c r="GW279" i="1"/>
  <c r="GX274" i="1"/>
  <c r="GW270" i="1"/>
  <c r="GX265" i="1"/>
  <c r="GW261" i="1"/>
  <c r="GW256" i="1"/>
  <c r="GX251" i="1"/>
  <c r="GW247" i="1"/>
  <c r="GX242" i="1"/>
  <c r="GW238" i="1"/>
  <c r="GX233" i="1"/>
  <c r="GW229" i="1"/>
  <c r="GW224" i="1"/>
  <c r="GX219" i="1"/>
  <c r="GW215" i="1"/>
  <c r="GX210" i="1"/>
  <c r="GW206" i="1"/>
  <c r="GX201" i="1"/>
  <c r="GW197" i="1"/>
  <c r="GW193" i="1"/>
  <c r="GW189" i="1"/>
  <c r="GW185" i="1"/>
  <c r="GW181" i="1"/>
  <c r="GW177" i="1"/>
  <c r="GW173" i="1"/>
  <c r="GW169" i="1"/>
  <c r="GW164" i="1"/>
  <c r="GW160" i="1"/>
  <c r="GW156" i="1"/>
  <c r="GW144" i="1"/>
  <c r="HD500" i="1"/>
  <c r="HD492" i="1"/>
  <c r="HD484" i="1"/>
  <c r="HD476" i="1"/>
  <c r="HD468" i="1"/>
  <c r="HD460" i="1"/>
  <c r="HD452" i="1"/>
  <c r="HD444" i="1"/>
  <c r="HD436" i="1"/>
  <c r="HD428" i="1"/>
  <c r="HD420" i="1"/>
  <c r="HD412" i="1"/>
  <c r="HD404" i="1"/>
  <c r="HD396" i="1"/>
  <c r="HD388" i="1"/>
  <c r="HD380" i="1"/>
  <c r="HD372" i="1"/>
  <c r="HD364" i="1"/>
  <c r="HD356" i="1"/>
  <c r="HD348" i="1"/>
  <c r="HD340" i="1"/>
  <c r="HD332" i="1"/>
  <c r="HD324" i="1"/>
  <c r="HD316" i="1"/>
  <c r="HD308" i="1"/>
  <c r="HD300" i="1"/>
  <c r="HD292" i="1"/>
  <c r="HD284" i="1"/>
  <c r="HD276" i="1"/>
  <c r="HD268" i="1"/>
  <c r="HD260" i="1"/>
  <c r="HD252" i="1"/>
  <c r="HD244" i="1"/>
  <c r="HD236" i="1"/>
  <c r="HD228" i="1"/>
  <c r="HD220" i="1"/>
  <c r="HD212" i="1"/>
  <c r="HD204" i="1"/>
  <c r="HD196" i="1"/>
  <c r="HD188" i="1"/>
  <c r="HD180" i="1"/>
  <c r="HD172" i="1"/>
  <c r="HD164" i="1"/>
  <c r="HD156" i="1"/>
  <c r="GW500" i="1"/>
  <c r="GX495" i="1"/>
  <c r="GW491" i="1"/>
  <c r="GX486" i="1"/>
  <c r="GW482" i="1"/>
  <c r="GX477" i="1"/>
  <c r="GW473" i="1"/>
  <c r="GW468" i="1"/>
  <c r="GX463" i="1"/>
  <c r="GW459" i="1"/>
  <c r="GX454" i="1"/>
  <c r="GW450" i="1"/>
  <c r="GX445" i="1"/>
  <c r="GW441" i="1"/>
  <c r="GW436" i="1"/>
  <c r="GX431" i="1"/>
  <c r="GW427" i="1"/>
  <c r="GX422" i="1"/>
  <c r="GW418" i="1"/>
  <c r="GX413" i="1"/>
  <c r="GW409" i="1"/>
  <c r="GW404" i="1"/>
  <c r="GX399" i="1"/>
  <c r="GW395" i="1"/>
  <c r="GX390" i="1"/>
  <c r="GW386" i="1"/>
  <c r="GX381" i="1"/>
  <c r="GW377" i="1"/>
  <c r="GW372" i="1"/>
  <c r="GX367" i="1"/>
  <c r="GW363" i="1"/>
  <c r="GX358" i="1"/>
  <c r="GW354" i="1"/>
  <c r="GX349" i="1"/>
  <c r="GW345" i="1"/>
  <c r="GW340" i="1"/>
  <c r="GX335" i="1"/>
  <c r="GW331" i="1"/>
  <c r="GX326" i="1"/>
  <c r="GW322" i="1"/>
  <c r="GX317" i="1"/>
  <c r="GW313" i="1"/>
  <c r="GW308" i="1"/>
  <c r="GX303" i="1"/>
  <c r="GW299" i="1"/>
  <c r="GX294" i="1"/>
  <c r="GW290" i="1"/>
  <c r="GX285" i="1"/>
  <c r="GW281" i="1"/>
  <c r="GW276" i="1"/>
  <c r="GX271" i="1"/>
  <c r="GW267" i="1"/>
  <c r="GX262" i="1"/>
  <c r="GW258" i="1"/>
  <c r="GX253" i="1"/>
  <c r="GW249" i="1"/>
  <c r="GW244" i="1"/>
  <c r="GX239" i="1"/>
  <c r="GW235" i="1"/>
  <c r="GX230" i="1"/>
  <c r="GW226" i="1"/>
  <c r="GX221" i="1"/>
  <c r="GW217" i="1"/>
  <c r="GW212" i="1"/>
  <c r="GX207" i="1"/>
  <c r="GW203" i="1"/>
  <c r="GX198" i="1"/>
  <c r="GX194" i="1"/>
  <c r="GX190" i="1"/>
  <c r="GX186" i="1"/>
  <c r="GX182" i="1"/>
  <c r="GX178" i="1"/>
  <c r="GX174" i="1"/>
  <c r="GX170" i="1"/>
  <c r="GX165" i="1"/>
  <c r="GX161" i="1"/>
  <c r="GX157" i="1"/>
  <c r="GX153" i="1"/>
  <c r="GX145" i="1"/>
  <c r="HD495" i="1"/>
  <c r="HD487" i="1"/>
  <c r="HD479" i="1"/>
  <c r="HD471" i="1"/>
  <c r="HD463" i="1"/>
  <c r="HD455" i="1"/>
  <c r="HD447" i="1"/>
  <c r="HD439" i="1"/>
  <c r="HD431" i="1"/>
  <c r="HD423" i="1"/>
  <c r="HD415" i="1"/>
  <c r="HD407" i="1"/>
  <c r="HD399" i="1"/>
  <c r="HD391" i="1"/>
  <c r="HD383" i="1"/>
  <c r="HD375" i="1"/>
  <c r="HD367" i="1"/>
  <c r="HD359" i="1"/>
  <c r="HD351" i="1"/>
  <c r="HD343" i="1"/>
  <c r="HD335" i="1"/>
  <c r="HD327" i="1"/>
  <c r="HD319" i="1"/>
  <c r="HD311" i="1"/>
  <c r="HD303" i="1"/>
  <c r="HD295" i="1"/>
  <c r="HD287" i="1"/>
  <c r="HD279" i="1"/>
  <c r="HD271" i="1"/>
  <c r="HD263" i="1"/>
  <c r="HD255" i="1"/>
  <c r="HD247" i="1"/>
  <c r="HD239" i="1"/>
  <c r="HD231" i="1"/>
  <c r="HD223" i="1"/>
  <c r="HD215" i="1"/>
  <c r="HD207" i="1"/>
  <c r="HD199" i="1"/>
  <c r="HD191" i="1"/>
  <c r="HD183" i="1"/>
  <c r="HD175" i="1"/>
  <c r="HD167" i="1"/>
  <c r="HD159" i="1"/>
  <c r="HD151" i="1"/>
  <c r="HD143" i="1"/>
  <c r="GX494" i="1"/>
  <c r="GX485" i="1"/>
  <c r="GW476" i="1"/>
  <c r="GW467" i="1"/>
  <c r="GW458" i="1"/>
  <c r="GW449" i="1"/>
  <c r="GX439" i="1"/>
  <c r="GX430" i="1"/>
  <c r="GX421" i="1"/>
  <c r="GW412" i="1"/>
  <c r="GW403" i="1"/>
  <c r="GW394" i="1"/>
  <c r="GW385" i="1"/>
  <c r="GX375" i="1"/>
  <c r="GX366" i="1"/>
  <c r="GX357" i="1"/>
  <c r="GW348" i="1"/>
  <c r="GW339" i="1"/>
  <c r="GW330" i="1"/>
  <c r="GW321" i="1"/>
  <c r="GX311" i="1"/>
  <c r="GX302" i="1"/>
  <c r="GX293" i="1"/>
  <c r="GW284" i="1"/>
  <c r="GW275" i="1"/>
  <c r="GW266" i="1"/>
  <c r="GW257" i="1"/>
  <c r="GX247" i="1"/>
  <c r="GX238" i="1"/>
  <c r="GX229" i="1"/>
  <c r="GW220" i="1"/>
  <c r="GW211" i="1"/>
  <c r="GW202" i="1"/>
  <c r="GX193" i="1"/>
  <c r="GX185" i="1"/>
  <c r="GX177" i="1"/>
  <c r="GX169" i="1"/>
  <c r="GX160" i="1"/>
  <c r="GX144" i="1"/>
  <c r="HD501" i="1"/>
  <c r="HD485" i="1"/>
  <c r="HD469" i="1"/>
  <c r="HD453" i="1"/>
  <c r="HD437" i="1"/>
  <c r="HD421" i="1"/>
  <c r="HD405" i="1"/>
  <c r="HD389" i="1"/>
  <c r="HD373" i="1"/>
  <c r="HD357" i="1"/>
  <c r="HD341" i="1"/>
  <c r="HD325" i="1"/>
  <c r="HD309" i="1"/>
  <c r="HD293" i="1"/>
  <c r="HD277" i="1"/>
  <c r="HD261" i="1"/>
  <c r="HD245" i="1"/>
  <c r="HD229" i="1"/>
  <c r="HD213" i="1"/>
  <c r="HD197" i="1"/>
  <c r="HD181" i="1"/>
  <c r="HD165" i="1"/>
  <c r="GW204" i="1"/>
  <c r="GW481" i="1"/>
  <c r="GX462" i="1"/>
  <c r="GW426" i="1"/>
  <c r="GX398" i="1"/>
  <c r="GW371" i="1"/>
  <c r="GX334" i="1"/>
  <c r="GW307" i="1"/>
  <c r="GX279" i="1"/>
  <c r="GW252" i="1"/>
  <c r="GW225" i="1"/>
  <c r="GX189" i="1"/>
  <c r="GX156" i="1"/>
  <c r="HD493" i="1"/>
  <c r="HD445" i="1"/>
  <c r="HD397" i="1"/>
  <c r="HD365" i="1"/>
  <c r="HD317" i="1"/>
  <c r="HD269" i="1"/>
  <c r="HD205" i="1"/>
  <c r="HD157" i="1"/>
  <c r="GW495" i="1"/>
  <c r="GW486" i="1"/>
  <c r="GW477" i="1"/>
  <c r="GX467" i="1"/>
  <c r="GX458" i="1"/>
  <c r="GX449" i="1"/>
  <c r="GW440" i="1"/>
  <c r="GW431" i="1"/>
  <c r="GW422" i="1"/>
  <c r="GW413" i="1"/>
  <c r="GX403" i="1"/>
  <c r="GX394" i="1"/>
  <c r="GX385" i="1"/>
  <c r="GW376" i="1"/>
  <c r="GW367" i="1"/>
  <c r="GW358" i="1"/>
  <c r="GW349" i="1"/>
  <c r="GX339" i="1"/>
  <c r="GX330" i="1"/>
  <c r="GX321" i="1"/>
  <c r="GW312" i="1"/>
  <c r="GW303" i="1"/>
  <c r="GW294" i="1"/>
  <c r="GW285" i="1"/>
  <c r="GX275" i="1"/>
  <c r="GX266" i="1"/>
  <c r="GX257" i="1"/>
  <c r="GW248" i="1"/>
  <c r="GW239" i="1"/>
  <c r="GW230" i="1"/>
  <c r="GW221" i="1"/>
  <c r="GX211" i="1"/>
  <c r="GX202" i="1"/>
  <c r="GW194" i="1"/>
  <c r="GW186" i="1"/>
  <c r="GW178" i="1"/>
  <c r="GW170" i="1"/>
  <c r="GW161" i="1"/>
  <c r="GW153" i="1"/>
  <c r="GW145" i="1"/>
  <c r="HD486" i="1"/>
  <c r="HD470" i="1"/>
  <c r="HD454" i="1"/>
  <c r="HD438" i="1"/>
  <c r="HD422" i="1"/>
  <c r="HD406" i="1"/>
  <c r="HD390" i="1"/>
  <c r="HD374" i="1"/>
  <c r="HD358" i="1"/>
  <c r="HD342" i="1"/>
  <c r="HD326" i="1"/>
  <c r="HD310" i="1"/>
  <c r="HD294" i="1"/>
  <c r="HD278" i="1"/>
  <c r="HD262" i="1"/>
  <c r="HD246" i="1"/>
  <c r="HD230" i="1"/>
  <c r="HD214" i="1"/>
  <c r="HD198" i="1"/>
  <c r="HD182" i="1"/>
  <c r="HD150" i="1"/>
  <c r="GX487" i="1"/>
  <c r="GX478" i="1"/>
  <c r="GW460" i="1"/>
  <c r="GW451" i="1"/>
  <c r="GW442" i="1"/>
  <c r="GX423" i="1"/>
  <c r="GX414" i="1"/>
  <c r="GW396" i="1"/>
  <c r="GW387" i="1"/>
  <c r="GW369" i="1"/>
  <c r="GX359" i="1"/>
  <c r="GX341" i="1"/>
  <c r="GW332" i="1"/>
  <c r="GW323" i="1"/>
  <c r="GW305" i="1"/>
  <c r="GX295" i="1"/>
  <c r="GX286" i="1"/>
  <c r="GW268" i="1"/>
  <c r="GW259" i="1"/>
  <c r="GW250" i="1"/>
  <c r="GX231" i="1"/>
  <c r="GX222" i="1"/>
  <c r="GX195" i="1"/>
  <c r="GX187" i="1"/>
  <c r="GX171" i="1"/>
  <c r="GX162" i="1"/>
  <c r="GX154" i="1"/>
  <c r="HD489" i="1"/>
  <c r="HD457" i="1"/>
  <c r="HD441" i="1"/>
  <c r="HD425" i="1"/>
  <c r="HD393" i="1"/>
  <c r="HD377" i="1"/>
  <c r="HD345" i="1"/>
  <c r="HD329" i="1"/>
  <c r="HD297" i="1"/>
  <c r="HD281" i="1"/>
  <c r="HD249" i="1"/>
  <c r="HD233" i="1"/>
  <c r="HD201" i="1"/>
  <c r="HD185" i="1"/>
  <c r="HD169" i="1"/>
  <c r="GW490" i="1"/>
  <c r="GX471" i="1"/>
  <c r="GX453" i="1"/>
  <c r="GW444" i="1"/>
  <c r="GW417" i="1"/>
  <c r="GX407" i="1"/>
  <c r="GW380" i="1"/>
  <c r="GW362" i="1"/>
  <c r="GX343" i="1"/>
  <c r="GW316" i="1"/>
  <c r="GW289" i="1"/>
  <c r="GX261" i="1"/>
  <c r="GW234" i="1"/>
  <c r="GX215" i="1"/>
  <c r="GX197" i="1"/>
  <c r="GX173" i="1"/>
  <c r="HD477" i="1"/>
  <c r="HD429" i="1"/>
  <c r="HD381" i="1"/>
  <c r="HD333" i="1"/>
  <c r="HD301" i="1"/>
  <c r="HD253" i="1"/>
  <c r="HD221" i="1"/>
  <c r="HD173" i="1"/>
  <c r="GW496" i="1"/>
  <c r="GW487" i="1"/>
  <c r="GW478" i="1"/>
  <c r="GW469" i="1"/>
  <c r="GX459" i="1"/>
  <c r="GX450" i="1"/>
  <c r="GX441" i="1"/>
  <c r="GW432" i="1"/>
  <c r="GW423" i="1"/>
  <c r="GW414" i="1"/>
  <c r="GW405" i="1"/>
  <c r="GX395" i="1"/>
  <c r="GX386" i="1"/>
  <c r="GX377" i="1"/>
  <c r="GW368" i="1"/>
  <c r="GW359" i="1"/>
  <c r="GW350" i="1"/>
  <c r="GW341" i="1"/>
  <c r="GX331" i="1"/>
  <c r="GX322" i="1"/>
  <c r="GX313" i="1"/>
  <c r="GW304" i="1"/>
  <c r="GW295" i="1"/>
  <c r="GW286" i="1"/>
  <c r="GW277" i="1"/>
  <c r="GX267" i="1"/>
  <c r="GX258" i="1"/>
  <c r="GX249" i="1"/>
  <c r="GW240" i="1"/>
  <c r="GW231" i="1"/>
  <c r="GW222" i="1"/>
  <c r="GW213" i="1"/>
  <c r="GX203" i="1"/>
  <c r="GW195" i="1"/>
  <c r="GW187" i="1"/>
  <c r="GW179" i="1"/>
  <c r="GW171" i="1"/>
  <c r="GW162" i="1"/>
  <c r="GW154" i="1"/>
  <c r="GW146" i="1"/>
  <c r="HD488" i="1"/>
  <c r="HD472" i="1"/>
  <c r="HD456" i="1"/>
  <c r="HD440" i="1"/>
  <c r="HD424" i="1"/>
  <c r="HD408" i="1"/>
  <c r="HD392" i="1"/>
  <c r="HD376" i="1"/>
  <c r="HD360" i="1"/>
  <c r="HD344" i="1"/>
  <c r="HD328" i="1"/>
  <c r="HD312" i="1"/>
  <c r="HD296" i="1"/>
  <c r="HD280" i="1"/>
  <c r="HD264" i="1"/>
  <c r="HD248" i="1"/>
  <c r="HD232" i="1"/>
  <c r="HD216" i="1"/>
  <c r="HD200" i="1"/>
  <c r="HD184" i="1"/>
  <c r="HD168" i="1"/>
  <c r="GW497" i="1"/>
  <c r="GX469" i="1"/>
  <c r="GW433" i="1"/>
  <c r="GX405" i="1"/>
  <c r="GW378" i="1"/>
  <c r="GX350" i="1"/>
  <c r="GW314" i="1"/>
  <c r="GX277" i="1"/>
  <c r="GW241" i="1"/>
  <c r="GX213" i="1"/>
  <c r="GX179" i="1"/>
  <c r="GX146" i="1"/>
  <c r="HD473" i="1"/>
  <c r="HD409" i="1"/>
  <c r="HD361" i="1"/>
  <c r="HD313" i="1"/>
  <c r="HD265" i="1"/>
  <c r="HD217" i="1"/>
  <c r="HD153" i="1"/>
  <c r="GW499" i="1"/>
  <c r="GW435" i="1"/>
  <c r="GX389" i="1"/>
  <c r="GW353" i="1"/>
  <c r="GX325" i="1"/>
  <c r="GW298" i="1"/>
  <c r="GX270" i="1"/>
  <c r="GW243" i="1"/>
  <c r="GX206" i="1"/>
  <c r="GX181" i="1"/>
  <c r="GX164" i="1"/>
  <c r="HD461" i="1"/>
  <c r="HD413" i="1"/>
  <c r="HD349" i="1"/>
  <c r="HD285" i="1"/>
  <c r="HD237" i="1"/>
  <c r="HD189" i="1"/>
  <c r="GX499" i="1"/>
  <c r="GX490" i="1"/>
  <c r="GX481" i="1"/>
  <c r="GW472" i="1"/>
  <c r="GW463" i="1"/>
  <c r="GW454" i="1"/>
  <c r="GW445" i="1"/>
  <c r="GX435" i="1"/>
  <c r="GX426" i="1"/>
  <c r="GX417" i="1"/>
  <c r="GW408" i="1"/>
  <c r="GW399" i="1"/>
  <c r="GW390" i="1"/>
  <c r="GW381" i="1"/>
  <c r="GX371" i="1"/>
  <c r="GX362" i="1"/>
  <c r="GX353" i="1"/>
  <c r="GW344" i="1"/>
  <c r="GW335" i="1"/>
  <c r="GW326" i="1"/>
  <c r="GW317" i="1"/>
  <c r="GX307" i="1"/>
  <c r="GX298" i="1"/>
  <c r="GX289" i="1"/>
  <c r="GW280" i="1"/>
  <c r="GW271" i="1"/>
  <c r="GW262" i="1"/>
  <c r="GW253" i="1"/>
  <c r="GX243" i="1"/>
  <c r="GX234" i="1"/>
  <c r="GX225" i="1"/>
  <c r="GW216" i="1"/>
  <c r="GW207" i="1"/>
  <c r="GW198" i="1"/>
  <c r="GW190" i="1"/>
  <c r="GW182" i="1"/>
  <c r="GW174" i="1"/>
  <c r="GW165" i="1"/>
  <c r="GW157" i="1"/>
  <c r="HD494" i="1"/>
  <c r="HD478" i="1"/>
  <c r="HD462" i="1"/>
  <c r="HD446" i="1"/>
  <c r="HD430" i="1"/>
  <c r="HD414" i="1"/>
  <c r="HD398" i="1"/>
  <c r="HD382" i="1"/>
  <c r="HD366" i="1"/>
  <c r="HD350" i="1"/>
  <c r="HD334" i="1"/>
  <c r="HD318" i="1"/>
  <c r="HD302" i="1"/>
  <c r="HD286" i="1"/>
  <c r="HD270" i="1"/>
  <c r="HD254" i="1"/>
  <c r="HD238" i="1"/>
  <c r="HD222" i="1"/>
  <c r="HD206" i="1"/>
  <c r="HD190" i="1"/>
  <c r="HD174" i="1"/>
  <c r="HD158" i="1"/>
  <c r="GW501" i="1"/>
  <c r="GX491" i="1"/>
  <c r="GX482" i="1"/>
  <c r="GX473" i="1"/>
  <c r="GW464" i="1"/>
  <c r="GW455" i="1"/>
  <c r="GW446" i="1"/>
  <c r="GW437" i="1"/>
  <c r="GX427" i="1"/>
  <c r="GX418" i="1"/>
  <c r="GX409" i="1"/>
  <c r="GW400" i="1"/>
  <c r="GW391" i="1"/>
  <c r="GW382" i="1"/>
  <c r="GW373" i="1"/>
  <c r="GX363" i="1"/>
  <c r="GX354" i="1"/>
  <c r="GX345" i="1"/>
  <c r="GW336" i="1"/>
  <c r="GW327" i="1"/>
  <c r="GW318" i="1"/>
  <c r="GW309" i="1"/>
  <c r="GX299" i="1"/>
  <c r="GX290" i="1"/>
  <c r="GX281" i="1"/>
  <c r="GW272" i="1"/>
  <c r="GW263" i="1"/>
  <c r="GW254" i="1"/>
  <c r="GW245" i="1"/>
  <c r="GX235" i="1"/>
  <c r="GX226" i="1"/>
  <c r="GX217" i="1"/>
  <c r="GW208" i="1"/>
  <c r="GW199" i="1"/>
  <c r="GW191" i="1"/>
  <c r="GW183" i="1"/>
  <c r="GW175" i="1"/>
  <c r="GW167" i="1"/>
  <c r="GW158" i="1"/>
  <c r="GW150" i="1"/>
  <c r="HD496" i="1"/>
  <c r="HD480" i="1"/>
  <c r="HD464" i="1"/>
  <c r="HD448" i="1"/>
  <c r="HD432" i="1"/>
  <c r="HD416" i="1"/>
  <c r="HD400" i="1"/>
  <c r="HD384" i="1"/>
  <c r="HD368" i="1"/>
  <c r="HD352" i="1"/>
  <c r="HD336" i="1"/>
  <c r="HD320" i="1"/>
  <c r="HD304" i="1"/>
  <c r="HD288" i="1"/>
  <c r="HD272" i="1"/>
  <c r="HD256" i="1"/>
  <c r="HD240" i="1"/>
  <c r="HD224" i="1"/>
  <c r="HD208" i="1"/>
  <c r="HD192" i="1"/>
  <c r="HD176" i="1"/>
  <c r="HD160" i="1"/>
  <c r="HD144" i="1"/>
  <c r="GX501" i="1"/>
  <c r="GW492" i="1"/>
  <c r="GW483" i="1"/>
  <c r="GW474" i="1"/>
  <c r="GW465" i="1"/>
  <c r="GX455" i="1"/>
  <c r="GX446" i="1"/>
  <c r="GX437" i="1"/>
  <c r="GW428" i="1"/>
  <c r="GW419" i="1"/>
  <c r="GW410" i="1"/>
  <c r="GW401" i="1"/>
  <c r="GX391" i="1"/>
  <c r="GX382" i="1"/>
  <c r="GX373" i="1"/>
  <c r="GW364" i="1"/>
  <c r="GW355" i="1"/>
  <c r="GW346" i="1"/>
  <c r="GW337" i="1"/>
  <c r="GX327" i="1"/>
  <c r="GX318" i="1"/>
  <c r="GX309" i="1"/>
  <c r="GW300" i="1"/>
  <c r="GW291" i="1"/>
  <c r="GW282" i="1"/>
  <c r="GW273" i="1"/>
  <c r="GX263" i="1"/>
  <c r="GX254" i="1"/>
  <c r="GX245" i="1"/>
  <c r="GW236" i="1"/>
  <c r="GW227" i="1"/>
  <c r="GW218" i="1"/>
  <c r="GW209" i="1"/>
  <c r="GX199" i="1"/>
  <c r="GX191" i="1"/>
  <c r="GX183" i="1"/>
  <c r="GX175" i="1"/>
  <c r="GX167" i="1"/>
  <c r="GX158" i="1"/>
  <c r="GX150" i="1"/>
  <c r="HD497" i="1"/>
  <c r="HD481" i="1"/>
  <c r="HD465" i="1"/>
  <c r="HD449" i="1"/>
  <c r="HD433" i="1"/>
  <c r="HD417" i="1"/>
  <c r="HD401" i="1"/>
  <c r="HD385" i="1"/>
  <c r="HD369" i="1"/>
  <c r="HD353" i="1"/>
  <c r="HD337" i="1"/>
  <c r="HD321" i="1"/>
  <c r="HD305" i="1"/>
  <c r="HD289" i="1"/>
  <c r="HD273" i="1"/>
  <c r="HD257" i="1"/>
  <c r="HD241" i="1"/>
  <c r="HD225" i="1"/>
  <c r="HD209" i="1"/>
  <c r="HD193" i="1"/>
  <c r="HD177" i="1"/>
  <c r="HD161" i="1"/>
  <c r="HD145" i="1"/>
  <c r="GN196" i="1"/>
  <c r="GN164" i="1" s="1"/>
  <c r="GN186" i="1"/>
  <c r="GN154" i="1" s="1"/>
  <c r="GN197" i="1"/>
  <c r="GN165" i="1" s="1"/>
  <c r="GN188" i="1"/>
  <c r="GN156" i="1" s="1"/>
  <c r="GN178" i="1"/>
  <c r="GN146" i="1" s="1"/>
  <c r="GL193" i="1"/>
  <c r="GL161" i="1" s="1"/>
  <c r="GL176" i="1"/>
  <c r="GL144" i="1" s="1"/>
  <c r="GN191" i="1"/>
  <c r="GN159" i="1" s="1"/>
  <c r="D405" i="1"/>
  <c r="GL195" i="1"/>
  <c r="GL163" i="1" s="1"/>
  <c r="GL185" i="1"/>
  <c r="GL153" i="1" s="1"/>
  <c r="GN192" i="1"/>
  <c r="GN160" i="1" s="1"/>
  <c r="GN183" i="1"/>
  <c r="GN151" i="1" s="1"/>
  <c r="CU140" i="1"/>
  <c r="GJ140" i="1"/>
  <c r="GK184" i="1" s="1"/>
  <c r="GK152" i="1" s="1"/>
  <c r="GL182" i="1"/>
  <c r="GL150" i="1" s="1"/>
  <c r="GN193" i="1"/>
  <c r="GN161" i="1" s="1"/>
  <c r="GN190" i="1"/>
  <c r="GN158" i="1" s="1"/>
  <c r="GN195" i="1"/>
  <c r="GN163" i="1" s="1"/>
  <c r="GL186" i="1"/>
  <c r="GL154" i="1" s="1"/>
  <c r="GN185" i="1"/>
  <c r="GN153" i="1" s="1"/>
  <c r="EN495" i="1"/>
  <c r="EN487" i="1"/>
  <c r="EN479" i="1"/>
  <c r="EN471" i="1"/>
  <c r="EN463" i="1"/>
  <c r="EN455" i="1"/>
  <c r="EN447" i="1"/>
  <c r="EN439" i="1"/>
  <c r="EN431" i="1"/>
  <c r="EN423" i="1"/>
  <c r="EN415" i="1"/>
  <c r="EN407" i="1"/>
  <c r="EN399" i="1"/>
  <c r="EN391" i="1"/>
  <c r="EN383" i="1"/>
  <c r="EN375" i="1"/>
  <c r="EN367" i="1"/>
  <c r="EN359" i="1"/>
  <c r="EN351" i="1"/>
  <c r="EN343" i="1"/>
  <c r="EN335" i="1"/>
  <c r="EN327" i="1"/>
  <c r="EN319" i="1"/>
  <c r="EN311" i="1"/>
  <c r="EN303" i="1"/>
  <c r="EN295" i="1"/>
  <c r="EN287" i="1"/>
  <c r="EN279" i="1"/>
  <c r="EN271" i="1"/>
  <c r="EN263" i="1"/>
  <c r="EN255" i="1"/>
  <c r="EN247" i="1"/>
  <c r="EN239" i="1"/>
  <c r="EN231" i="1"/>
  <c r="EN223" i="1"/>
  <c r="EN215" i="1"/>
  <c r="EN207" i="1"/>
  <c r="EN199" i="1"/>
  <c r="EN191" i="1"/>
  <c r="EN183" i="1"/>
  <c r="EN175" i="1"/>
  <c r="EN167" i="1"/>
  <c r="EN158" i="1"/>
  <c r="EN150" i="1"/>
  <c r="EM502" i="1"/>
  <c r="EM494" i="1"/>
  <c r="EM486" i="1"/>
  <c r="EM478" i="1"/>
  <c r="EM470" i="1"/>
  <c r="EM462" i="1"/>
  <c r="EM454" i="1"/>
  <c r="EM446" i="1"/>
  <c r="EM438" i="1"/>
  <c r="EM430" i="1"/>
  <c r="EM422" i="1"/>
  <c r="EM414" i="1"/>
  <c r="EM406" i="1"/>
  <c r="EM398" i="1"/>
  <c r="EM390" i="1"/>
  <c r="EM382" i="1"/>
  <c r="EM374" i="1"/>
  <c r="EM366" i="1"/>
  <c r="EM358" i="1"/>
  <c r="EM350" i="1"/>
  <c r="EM342" i="1"/>
  <c r="EN496" i="1"/>
  <c r="EN488" i="1"/>
  <c r="EN480" i="1"/>
  <c r="EN472" i="1"/>
  <c r="EN464" i="1"/>
  <c r="EN456" i="1"/>
  <c r="EN448" i="1"/>
  <c r="EN440" i="1"/>
  <c r="EN432" i="1"/>
  <c r="EN424" i="1"/>
  <c r="EN416" i="1"/>
  <c r="EN408" i="1"/>
  <c r="EN400" i="1"/>
  <c r="EN392" i="1"/>
  <c r="EN384" i="1"/>
  <c r="EN376" i="1"/>
  <c r="EN368" i="1"/>
  <c r="EN360" i="1"/>
  <c r="EN352" i="1"/>
  <c r="EN344" i="1"/>
  <c r="EN336" i="1"/>
  <c r="EN328" i="1"/>
  <c r="EN320" i="1"/>
  <c r="EN312" i="1"/>
  <c r="EN304" i="1"/>
  <c r="EN296" i="1"/>
  <c r="EN288" i="1"/>
  <c r="EN280" i="1"/>
  <c r="EN272" i="1"/>
  <c r="EN264" i="1"/>
  <c r="EN256" i="1"/>
  <c r="EN248" i="1"/>
  <c r="EN240" i="1"/>
  <c r="EN232" i="1"/>
  <c r="EN224" i="1"/>
  <c r="EN216" i="1"/>
  <c r="EN208" i="1"/>
  <c r="EN200" i="1"/>
  <c r="EN192" i="1"/>
  <c r="EN184" i="1"/>
  <c r="EN176" i="1"/>
  <c r="EN168" i="1"/>
  <c r="EN159" i="1"/>
  <c r="EN151" i="1"/>
  <c r="EN143" i="1"/>
  <c r="EM495" i="1"/>
  <c r="EM487" i="1"/>
  <c r="EM479" i="1"/>
  <c r="EM471" i="1"/>
  <c r="EM463" i="1"/>
  <c r="EM455" i="1"/>
  <c r="EM447" i="1"/>
  <c r="EM439" i="1"/>
  <c r="EM431" i="1"/>
  <c r="EM423" i="1"/>
  <c r="EM415" i="1"/>
  <c r="EM407" i="1"/>
  <c r="EM399" i="1"/>
  <c r="EM391" i="1"/>
  <c r="EM383" i="1"/>
  <c r="EM375" i="1"/>
  <c r="EM367" i="1"/>
  <c r="EM359" i="1"/>
  <c r="EM351" i="1"/>
  <c r="EM343" i="1"/>
  <c r="EN500" i="1"/>
  <c r="EN492" i="1"/>
  <c r="EN484" i="1"/>
  <c r="EN476" i="1"/>
  <c r="EN468" i="1"/>
  <c r="EN460" i="1"/>
  <c r="EN452" i="1"/>
  <c r="EN444" i="1"/>
  <c r="EN436" i="1"/>
  <c r="EN428" i="1"/>
  <c r="EN420" i="1"/>
  <c r="EN412" i="1"/>
  <c r="EN404" i="1"/>
  <c r="EN396" i="1"/>
  <c r="EN388" i="1"/>
  <c r="EN380" i="1"/>
  <c r="EN372" i="1"/>
  <c r="EN364" i="1"/>
  <c r="EN356" i="1"/>
  <c r="EN348" i="1"/>
  <c r="EN340" i="1"/>
  <c r="EN332" i="1"/>
  <c r="EN324" i="1"/>
  <c r="EN316" i="1"/>
  <c r="EN308" i="1"/>
  <c r="EN300" i="1"/>
  <c r="EN292" i="1"/>
  <c r="EN284" i="1"/>
  <c r="EN276" i="1"/>
  <c r="EN268" i="1"/>
  <c r="EN260" i="1"/>
  <c r="EN252" i="1"/>
  <c r="EN244" i="1"/>
  <c r="EN236" i="1"/>
  <c r="EN228" i="1"/>
  <c r="EN220" i="1"/>
  <c r="EN212" i="1"/>
  <c r="EN204" i="1"/>
  <c r="EN196" i="1"/>
  <c r="EN188" i="1"/>
  <c r="EN180" i="1"/>
  <c r="EN172" i="1"/>
  <c r="EN163" i="1"/>
  <c r="EN147" i="1"/>
  <c r="EM499" i="1"/>
  <c r="EM491" i="1"/>
  <c r="EM483" i="1"/>
  <c r="EM475" i="1"/>
  <c r="EM467" i="1"/>
  <c r="EM459" i="1"/>
  <c r="EM451" i="1"/>
  <c r="EM443" i="1"/>
  <c r="EM435" i="1"/>
  <c r="EM427" i="1"/>
  <c r="EM419" i="1"/>
  <c r="EM411" i="1"/>
  <c r="EM403" i="1"/>
  <c r="EM395" i="1"/>
  <c r="EM387" i="1"/>
  <c r="EM379" i="1"/>
  <c r="EM371" i="1"/>
  <c r="EM363" i="1"/>
  <c r="EM355" i="1"/>
  <c r="EM347" i="1"/>
  <c r="EM339" i="1"/>
  <c r="EM331" i="1"/>
  <c r="EM323" i="1"/>
  <c r="EM315" i="1"/>
  <c r="EM307" i="1"/>
  <c r="EM299" i="1"/>
  <c r="EM291" i="1"/>
  <c r="EM283" i="1"/>
  <c r="EM275" i="1"/>
  <c r="EM267" i="1"/>
  <c r="EM259" i="1"/>
  <c r="EM251" i="1"/>
  <c r="EM243" i="1"/>
  <c r="EM235" i="1"/>
  <c r="EM227" i="1"/>
  <c r="EM219" i="1"/>
  <c r="EM211" i="1"/>
  <c r="EM203" i="1"/>
  <c r="EM195" i="1"/>
  <c r="EM187" i="1"/>
  <c r="EM179" i="1"/>
  <c r="EM171" i="1"/>
  <c r="EM162" i="1"/>
  <c r="EM154" i="1"/>
  <c r="EM146" i="1"/>
  <c r="EN502" i="1"/>
  <c r="EN494" i="1"/>
  <c r="EN486" i="1"/>
  <c r="EN478" i="1"/>
  <c r="EN470" i="1"/>
  <c r="EN462" i="1"/>
  <c r="EN454" i="1"/>
  <c r="EN446" i="1"/>
  <c r="EN438" i="1"/>
  <c r="EN430" i="1"/>
  <c r="EN422" i="1"/>
  <c r="EN414" i="1"/>
  <c r="EN406" i="1"/>
  <c r="EN398" i="1"/>
  <c r="EN390" i="1"/>
  <c r="EN382" i="1"/>
  <c r="EN374" i="1"/>
  <c r="EN366" i="1"/>
  <c r="EN358" i="1"/>
  <c r="EN350" i="1"/>
  <c r="EN342" i="1"/>
  <c r="EN334" i="1"/>
  <c r="EN326" i="1"/>
  <c r="EN318" i="1"/>
  <c r="EN310" i="1"/>
  <c r="EN302" i="1"/>
  <c r="EN294" i="1"/>
  <c r="EN286" i="1"/>
  <c r="EN278" i="1"/>
  <c r="EN270" i="1"/>
  <c r="EN262" i="1"/>
  <c r="EN254" i="1"/>
  <c r="EN246" i="1"/>
  <c r="EN238" i="1"/>
  <c r="EN230" i="1"/>
  <c r="EN222" i="1"/>
  <c r="EN214" i="1"/>
  <c r="EN206" i="1"/>
  <c r="EN198" i="1"/>
  <c r="EN190" i="1"/>
  <c r="EN182" i="1"/>
  <c r="EN174" i="1"/>
  <c r="EN165" i="1"/>
  <c r="EN157" i="1"/>
  <c r="EN497" i="1"/>
  <c r="EN481" i="1"/>
  <c r="EN465" i="1"/>
  <c r="EN449" i="1"/>
  <c r="EN433" i="1"/>
  <c r="EN417" i="1"/>
  <c r="EN401" i="1"/>
  <c r="EN385" i="1"/>
  <c r="EN369" i="1"/>
  <c r="EN353" i="1"/>
  <c r="EN337" i="1"/>
  <c r="EN321" i="1"/>
  <c r="EN305" i="1"/>
  <c r="EN289" i="1"/>
  <c r="EN273" i="1"/>
  <c r="EN257" i="1"/>
  <c r="EN241" i="1"/>
  <c r="EN225" i="1"/>
  <c r="EN209" i="1"/>
  <c r="EN193" i="1"/>
  <c r="EN177" i="1"/>
  <c r="EN160" i="1"/>
  <c r="EN144" i="1"/>
  <c r="EM498" i="1"/>
  <c r="EM485" i="1"/>
  <c r="EM473" i="1"/>
  <c r="EM460" i="1"/>
  <c r="EM448" i="1"/>
  <c r="EM434" i="1"/>
  <c r="EM421" i="1"/>
  <c r="EM409" i="1"/>
  <c r="EM396" i="1"/>
  <c r="EM384" i="1"/>
  <c r="EM370" i="1"/>
  <c r="EM357" i="1"/>
  <c r="EM345" i="1"/>
  <c r="EM334" i="1"/>
  <c r="EM325" i="1"/>
  <c r="EM316" i="1"/>
  <c r="EM306" i="1"/>
  <c r="EM297" i="1"/>
  <c r="EM288" i="1"/>
  <c r="EM279" i="1"/>
  <c r="EM270" i="1"/>
  <c r="EM261" i="1"/>
  <c r="EM252" i="1"/>
  <c r="EM242" i="1"/>
  <c r="EM233" i="1"/>
  <c r="EM224" i="1"/>
  <c r="EM215" i="1"/>
  <c r="EM206" i="1"/>
  <c r="EM197" i="1"/>
  <c r="EM188" i="1"/>
  <c r="EM178" i="1"/>
  <c r="EM169" i="1"/>
  <c r="EM159" i="1"/>
  <c r="EM150" i="1"/>
  <c r="EN498" i="1"/>
  <c r="EN482" i="1"/>
  <c r="EN466" i="1"/>
  <c r="EN450" i="1"/>
  <c r="EN434" i="1"/>
  <c r="EN418" i="1"/>
  <c r="EN402" i="1"/>
  <c r="EN386" i="1"/>
  <c r="EN370" i="1"/>
  <c r="EN354" i="1"/>
  <c r="EN338" i="1"/>
  <c r="EN322" i="1"/>
  <c r="EN306" i="1"/>
  <c r="EN290" i="1"/>
  <c r="EN274" i="1"/>
  <c r="EN258" i="1"/>
  <c r="EN242" i="1"/>
  <c r="EN226" i="1"/>
  <c r="EN210" i="1"/>
  <c r="EN194" i="1"/>
  <c r="EN178" i="1"/>
  <c r="EN161" i="1"/>
  <c r="EN145" i="1"/>
  <c r="EM500" i="1"/>
  <c r="EM488" i="1"/>
  <c r="EM474" i="1"/>
  <c r="EM461" i="1"/>
  <c r="EM449" i="1"/>
  <c r="EM436" i="1"/>
  <c r="EM424" i="1"/>
  <c r="EM410" i="1"/>
  <c r="EM397" i="1"/>
  <c r="EM385" i="1"/>
  <c r="EM372" i="1"/>
  <c r="EM360" i="1"/>
  <c r="EM346" i="1"/>
  <c r="EM335" i="1"/>
  <c r="EM326" i="1"/>
  <c r="EM317" i="1"/>
  <c r="EM308" i="1"/>
  <c r="EM298" i="1"/>
  <c r="EM289" i="1"/>
  <c r="EM280" i="1"/>
  <c r="EM271" i="1"/>
  <c r="EM262" i="1"/>
  <c r="EM253" i="1"/>
  <c r="EM244" i="1"/>
  <c r="EM234" i="1"/>
  <c r="EM225" i="1"/>
  <c r="EM216" i="1"/>
  <c r="EM207" i="1"/>
  <c r="EM198" i="1"/>
  <c r="EM189" i="1"/>
  <c r="EM180" i="1"/>
  <c r="EM170" i="1"/>
  <c r="EM160" i="1"/>
  <c r="EM151" i="1"/>
  <c r="EN499" i="1"/>
  <c r="EN483" i="1"/>
  <c r="EN467" i="1"/>
  <c r="EN451" i="1"/>
  <c r="EN435" i="1"/>
  <c r="EN419" i="1"/>
  <c r="EN403" i="1"/>
  <c r="EN387" i="1"/>
  <c r="EN371" i="1"/>
  <c r="EN355" i="1"/>
  <c r="EN339" i="1"/>
  <c r="EN323" i="1"/>
  <c r="EN307" i="1"/>
  <c r="EN291" i="1"/>
  <c r="EN275" i="1"/>
  <c r="EN259" i="1"/>
  <c r="EN243" i="1"/>
  <c r="EN227" i="1"/>
  <c r="EN211" i="1"/>
  <c r="EN195" i="1"/>
  <c r="EN179" i="1"/>
  <c r="EN162" i="1"/>
  <c r="EN146" i="1"/>
  <c r="EM501" i="1"/>
  <c r="EM489" i="1"/>
  <c r="EM476" i="1"/>
  <c r="EM464" i="1"/>
  <c r="EM450" i="1"/>
  <c r="EM437" i="1"/>
  <c r="EM425" i="1"/>
  <c r="EM412" i="1"/>
  <c r="EM400" i="1"/>
  <c r="EM386" i="1"/>
  <c r="EM373" i="1"/>
  <c r="EM361" i="1"/>
  <c r="EM348" i="1"/>
  <c r="EM336" i="1"/>
  <c r="EM327" i="1"/>
  <c r="EM318" i="1"/>
  <c r="EM309" i="1"/>
  <c r="EM300" i="1"/>
  <c r="EM290" i="1"/>
  <c r="EM281" i="1"/>
  <c r="EM272" i="1"/>
  <c r="EM263" i="1"/>
  <c r="EM254" i="1"/>
  <c r="EM245" i="1"/>
  <c r="EM236" i="1"/>
  <c r="EM226" i="1"/>
  <c r="EM217" i="1"/>
  <c r="EM208" i="1"/>
  <c r="EM199" i="1"/>
  <c r="EM190" i="1"/>
  <c r="EM181" i="1"/>
  <c r="EM172" i="1"/>
  <c r="EM161" i="1"/>
  <c r="EM143" i="1"/>
  <c r="EN490" i="1"/>
  <c r="EN474" i="1"/>
  <c r="EN458" i="1"/>
  <c r="EN442" i="1"/>
  <c r="EN426" i="1"/>
  <c r="EN410" i="1"/>
  <c r="EN394" i="1"/>
  <c r="EN378" i="1"/>
  <c r="EN362" i="1"/>
  <c r="EN346" i="1"/>
  <c r="EN330" i="1"/>
  <c r="EN314" i="1"/>
  <c r="EN298" i="1"/>
  <c r="EN282" i="1"/>
  <c r="EN266" i="1"/>
  <c r="EN250" i="1"/>
  <c r="EN234" i="1"/>
  <c r="EN218" i="1"/>
  <c r="EN202" i="1"/>
  <c r="EN186" i="1"/>
  <c r="EN170" i="1"/>
  <c r="EN153" i="1"/>
  <c r="EM493" i="1"/>
  <c r="EM481" i="1"/>
  <c r="EM468" i="1"/>
  <c r="EM456" i="1"/>
  <c r="EM442" i="1"/>
  <c r="EM429" i="1"/>
  <c r="EM417" i="1"/>
  <c r="EM404" i="1"/>
  <c r="EM392" i="1"/>
  <c r="EM378" i="1"/>
  <c r="EM365" i="1"/>
  <c r="EM353" i="1"/>
  <c r="EM340" i="1"/>
  <c r="EM330" i="1"/>
  <c r="EM321" i="1"/>
  <c r="EM312" i="1"/>
  <c r="EM303" i="1"/>
  <c r="EM294" i="1"/>
  <c r="EM285" i="1"/>
  <c r="EM276" i="1"/>
  <c r="EM266" i="1"/>
  <c r="EM257" i="1"/>
  <c r="EM248" i="1"/>
  <c r="EM239" i="1"/>
  <c r="EM230" i="1"/>
  <c r="EM221" i="1"/>
  <c r="EM212" i="1"/>
  <c r="EM202" i="1"/>
  <c r="EM193" i="1"/>
  <c r="EM184" i="1"/>
  <c r="EM175" i="1"/>
  <c r="EM165" i="1"/>
  <c r="EM156" i="1"/>
  <c r="EM147" i="1"/>
  <c r="EN491" i="1"/>
  <c r="EN475" i="1"/>
  <c r="EN459" i="1"/>
  <c r="EN443" i="1"/>
  <c r="EN427" i="1"/>
  <c r="EN411" i="1"/>
  <c r="EN395" i="1"/>
  <c r="EN379" i="1"/>
  <c r="EN363" i="1"/>
  <c r="EN347" i="1"/>
  <c r="EN331" i="1"/>
  <c r="EN315" i="1"/>
  <c r="EN299" i="1"/>
  <c r="EN283" i="1"/>
  <c r="EN267" i="1"/>
  <c r="EN251" i="1"/>
  <c r="EN235" i="1"/>
  <c r="EN219" i="1"/>
  <c r="EN203" i="1"/>
  <c r="EN187" i="1"/>
  <c r="EN171" i="1"/>
  <c r="EN154" i="1"/>
  <c r="EN485" i="1"/>
  <c r="EN441" i="1"/>
  <c r="EN397" i="1"/>
  <c r="EN357" i="1"/>
  <c r="EN313" i="1"/>
  <c r="EN269" i="1"/>
  <c r="EN229" i="1"/>
  <c r="EN185" i="1"/>
  <c r="EM477" i="1"/>
  <c r="EM452" i="1"/>
  <c r="EM426" i="1"/>
  <c r="EM401" i="1"/>
  <c r="EM376" i="1"/>
  <c r="EM349" i="1"/>
  <c r="EM328" i="1"/>
  <c r="EM310" i="1"/>
  <c r="EM292" i="1"/>
  <c r="EM273" i="1"/>
  <c r="EM255" i="1"/>
  <c r="EM237" i="1"/>
  <c r="EM218" i="1"/>
  <c r="EM200" i="1"/>
  <c r="EM182" i="1"/>
  <c r="EM163" i="1"/>
  <c r="EM144" i="1"/>
  <c r="EN421" i="1"/>
  <c r="EN333" i="1"/>
  <c r="EN205" i="1"/>
  <c r="EM465" i="1"/>
  <c r="EM413" i="1"/>
  <c r="EM337" i="1"/>
  <c r="EM282" i="1"/>
  <c r="EM246" i="1"/>
  <c r="EM191" i="1"/>
  <c r="EM153" i="1"/>
  <c r="EN489" i="1"/>
  <c r="EN445" i="1"/>
  <c r="EN405" i="1"/>
  <c r="EN361" i="1"/>
  <c r="EN317" i="1"/>
  <c r="EN277" i="1"/>
  <c r="EN233" i="1"/>
  <c r="EN189" i="1"/>
  <c r="EM480" i="1"/>
  <c r="EM453" i="1"/>
  <c r="EM428" i="1"/>
  <c r="EM402" i="1"/>
  <c r="EM377" i="1"/>
  <c r="EM352" i="1"/>
  <c r="EM329" i="1"/>
  <c r="EM311" i="1"/>
  <c r="EM293" i="1"/>
  <c r="EM274" i="1"/>
  <c r="EM256" i="1"/>
  <c r="EM238" i="1"/>
  <c r="EM220" i="1"/>
  <c r="EM201" i="1"/>
  <c r="EM183" i="1"/>
  <c r="EM164" i="1"/>
  <c r="EM145" i="1"/>
  <c r="EN501" i="1"/>
  <c r="EN457" i="1"/>
  <c r="EN413" i="1"/>
  <c r="EN373" i="1"/>
  <c r="EN329" i="1"/>
  <c r="EN285" i="1"/>
  <c r="EN245" i="1"/>
  <c r="EN201" i="1"/>
  <c r="EN156" i="1"/>
  <c r="EM458" i="1"/>
  <c r="EM433" i="1"/>
  <c r="EM381" i="1"/>
  <c r="EM356" i="1"/>
  <c r="EM314" i="1"/>
  <c r="EM296" i="1"/>
  <c r="EM260" i="1"/>
  <c r="EM241" i="1"/>
  <c r="EM205" i="1"/>
  <c r="EM168" i="1"/>
  <c r="EN461" i="1"/>
  <c r="EN377" i="1"/>
  <c r="EN293" i="1"/>
  <c r="EN249" i="1"/>
  <c r="EN164" i="1"/>
  <c r="EM490" i="1"/>
  <c r="EM440" i="1"/>
  <c r="EM388" i="1"/>
  <c r="EM319" i="1"/>
  <c r="EM301" i="1"/>
  <c r="EM264" i="1"/>
  <c r="EM228" i="1"/>
  <c r="EM209" i="1"/>
  <c r="EM173" i="1"/>
  <c r="EN493" i="1"/>
  <c r="EN453" i="1"/>
  <c r="EN409" i="1"/>
  <c r="EN365" i="1"/>
  <c r="EN325" i="1"/>
  <c r="EN281" i="1"/>
  <c r="EN237" i="1"/>
  <c r="EN197" i="1"/>
  <c r="EM482" i="1"/>
  <c r="EM457" i="1"/>
  <c r="EM432" i="1"/>
  <c r="EM405" i="1"/>
  <c r="EM380" i="1"/>
  <c r="EM354" i="1"/>
  <c r="EM332" i="1"/>
  <c r="EM313" i="1"/>
  <c r="EM295" i="1"/>
  <c r="EM277" i="1"/>
  <c r="EM258" i="1"/>
  <c r="EM240" i="1"/>
  <c r="EM222" i="1"/>
  <c r="EM204" i="1"/>
  <c r="EM185" i="1"/>
  <c r="EM167" i="1"/>
  <c r="EM484" i="1"/>
  <c r="EM408" i="1"/>
  <c r="EM333" i="1"/>
  <c r="EM278" i="1"/>
  <c r="EM223" i="1"/>
  <c r="EM186" i="1"/>
  <c r="EM362" i="1"/>
  <c r="EN469" i="1"/>
  <c r="EN425" i="1"/>
  <c r="EN381" i="1"/>
  <c r="EN341" i="1"/>
  <c r="EN297" i="1"/>
  <c r="EN253" i="1"/>
  <c r="EN213" i="1"/>
  <c r="EN169" i="1"/>
  <c r="EM492" i="1"/>
  <c r="EM466" i="1"/>
  <c r="EM441" i="1"/>
  <c r="EM416" i="1"/>
  <c r="EM389" i="1"/>
  <c r="EM364" i="1"/>
  <c r="EM338" i="1"/>
  <c r="EM320" i="1"/>
  <c r="EM302" i="1"/>
  <c r="EM284" i="1"/>
  <c r="EM265" i="1"/>
  <c r="EM247" i="1"/>
  <c r="EM229" i="1"/>
  <c r="EM210" i="1"/>
  <c r="EM192" i="1"/>
  <c r="EM174" i="1"/>
  <c r="EN473" i="1"/>
  <c r="EN429" i="1"/>
  <c r="EN389" i="1"/>
  <c r="EN345" i="1"/>
  <c r="EN301" i="1"/>
  <c r="EN261" i="1"/>
  <c r="EN217" i="1"/>
  <c r="EN173" i="1"/>
  <c r="EM496" i="1"/>
  <c r="EM469" i="1"/>
  <c r="EM444" i="1"/>
  <c r="EM418" i="1"/>
  <c r="EM393" i="1"/>
  <c r="EM368" i="1"/>
  <c r="EM341" i="1"/>
  <c r="EM322" i="1"/>
  <c r="EM304" i="1"/>
  <c r="EM286" i="1"/>
  <c r="EM268" i="1"/>
  <c r="EM249" i="1"/>
  <c r="EM231" i="1"/>
  <c r="EM213" i="1"/>
  <c r="EM194" i="1"/>
  <c r="EM176" i="1"/>
  <c r="EM157" i="1"/>
  <c r="EN477" i="1"/>
  <c r="EN437" i="1"/>
  <c r="EN393" i="1"/>
  <c r="EN349" i="1"/>
  <c r="EN309" i="1"/>
  <c r="EN265" i="1"/>
  <c r="EN221" i="1"/>
  <c r="EN181" i="1"/>
  <c r="EM497" i="1"/>
  <c r="EM472" i="1"/>
  <c r="EM445" i="1"/>
  <c r="EM420" i="1"/>
  <c r="EM394" i="1"/>
  <c r="EM369" i="1"/>
  <c r="EM344" i="1"/>
  <c r="EM324" i="1"/>
  <c r="EM305" i="1"/>
  <c r="EM287" i="1"/>
  <c r="EM269" i="1"/>
  <c r="EM250" i="1"/>
  <c r="EM232" i="1"/>
  <c r="EM214" i="1"/>
  <c r="EM196" i="1"/>
  <c r="EM177" i="1"/>
  <c r="EM158" i="1"/>
  <c r="GN182" i="1"/>
  <c r="GN150" i="1" s="1"/>
  <c r="GN175" i="1"/>
  <c r="GN143" i="1" s="1"/>
  <c r="GL179" i="1"/>
  <c r="GL147" i="1" s="1"/>
  <c r="GL188" i="1"/>
  <c r="GL156" i="1" s="1"/>
  <c r="D255" i="1"/>
  <c r="GL178" i="1"/>
  <c r="GL146" i="1" s="1"/>
  <c r="GN177" i="1"/>
  <c r="GN145" i="1" s="1"/>
  <c r="GL189" i="1"/>
  <c r="GL157" i="1" s="1"/>
  <c r="GL191" i="1"/>
  <c r="GL159" i="1" s="1"/>
  <c r="FS495" i="1"/>
  <c r="FS487" i="1"/>
  <c r="FS479" i="1"/>
  <c r="FS471" i="1"/>
  <c r="FS463" i="1"/>
  <c r="FS455" i="1"/>
  <c r="FS447" i="1"/>
  <c r="FS439" i="1"/>
  <c r="FS431" i="1"/>
  <c r="FS423" i="1"/>
  <c r="FS415" i="1"/>
  <c r="FS407" i="1"/>
  <c r="FS399" i="1"/>
  <c r="FS391" i="1"/>
  <c r="FS383" i="1"/>
  <c r="FS375" i="1"/>
  <c r="FS367" i="1"/>
  <c r="FS359" i="1"/>
  <c r="FS351" i="1"/>
  <c r="FS343" i="1"/>
  <c r="FS335" i="1"/>
  <c r="FS327" i="1"/>
  <c r="FS319" i="1"/>
  <c r="FS311" i="1"/>
  <c r="FS303" i="1"/>
  <c r="FS295" i="1"/>
  <c r="FS287" i="1"/>
  <c r="FS279" i="1"/>
  <c r="FS271" i="1"/>
  <c r="FS263" i="1"/>
  <c r="FS255" i="1"/>
  <c r="FS247" i="1"/>
  <c r="FS239" i="1"/>
  <c r="FS231" i="1"/>
  <c r="FS223" i="1"/>
  <c r="FS215" i="1"/>
  <c r="FS207" i="1"/>
  <c r="FS199" i="1"/>
  <c r="FS191" i="1"/>
  <c r="FS183" i="1"/>
  <c r="FS175" i="1"/>
  <c r="FS167" i="1"/>
  <c r="FS159" i="1"/>
  <c r="FS151" i="1"/>
  <c r="FS143" i="1"/>
  <c r="FR502" i="1"/>
  <c r="FR494" i="1"/>
  <c r="FR486" i="1"/>
  <c r="FR478" i="1"/>
  <c r="FR470" i="1"/>
  <c r="FR462" i="1"/>
  <c r="FR454" i="1"/>
  <c r="FR446" i="1"/>
  <c r="FR438" i="1"/>
  <c r="FR430" i="1"/>
  <c r="FR422" i="1"/>
  <c r="FR414" i="1"/>
  <c r="FR406" i="1"/>
  <c r="FR398" i="1"/>
  <c r="FR390" i="1"/>
  <c r="FR382" i="1"/>
  <c r="FR374" i="1"/>
  <c r="FR366" i="1"/>
  <c r="FR358" i="1"/>
  <c r="FR350" i="1"/>
  <c r="FR342" i="1"/>
  <c r="FR334" i="1"/>
  <c r="FR326" i="1"/>
  <c r="FR318" i="1"/>
  <c r="FR310" i="1"/>
  <c r="FR302" i="1"/>
  <c r="FR294" i="1"/>
  <c r="FR286" i="1"/>
  <c r="FR278" i="1"/>
  <c r="FR270" i="1"/>
  <c r="FR262" i="1"/>
  <c r="FR254" i="1"/>
  <c r="FR246" i="1"/>
  <c r="FR238" i="1"/>
  <c r="FR230" i="1"/>
  <c r="FR222" i="1"/>
  <c r="FR214" i="1"/>
  <c r="FR206" i="1"/>
  <c r="FR198" i="1"/>
  <c r="FR190" i="1"/>
  <c r="FR182" i="1"/>
  <c r="FR174" i="1"/>
  <c r="FR158" i="1"/>
  <c r="FR150" i="1"/>
  <c r="FS496" i="1"/>
  <c r="FS488" i="1"/>
  <c r="FS480" i="1"/>
  <c r="FS472" i="1"/>
  <c r="FS464" i="1"/>
  <c r="FS456" i="1"/>
  <c r="FS448" i="1"/>
  <c r="FS440" i="1"/>
  <c r="FS432" i="1"/>
  <c r="FS424" i="1"/>
  <c r="FS416" i="1"/>
  <c r="FS408" i="1"/>
  <c r="FS400" i="1"/>
  <c r="FS392" i="1"/>
  <c r="FS384" i="1"/>
  <c r="FS376" i="1"/>
  <c r="FS368" i="1"/>
  <c r="FS360" i="1"/>
  <c r="FS352" i="1"/>
  <c r="FS344" i="1"/>
  <c r="FS336" i="1"/>
  <c r="FS328" i="1"/>
  <c r="FS320" i="1"/>
  <c r="FS312" i="1"/>
  <c r="FS304" i="1"/>
  <c r="FS296" i="1"/>
  <c r="FS288" i="1"/>
  <c r="FS280" i="1"/>
  <c r="FS272" i="1"/>
  <c r="FS264" i="1"/>
  <c r="FS256" i="1"/>
  <c r="FS248" i="1"/>
  <c r="FS240" i="1"/>
  <c r="FS232" i="1"/>
  <c r="FS224" i="1"/>
  <c r="FS216" i="1"/>
  <c r="FS208" i="1"/>
  <c r="FS200" i="1"/>
  <c r="FS192" i="1"/>
  <c r="FS184" i="1"/>
  <c r="FS176" i="1"/>
  <c r="FS168" i="1"/>
  <c r="FS160" i="1"/>
  <c r="FS144" i="1"/>
  <c r="FR495" i="1"/>
  <c r="FR487" i="1"/>
  <c r="FR479" i="1"/>
  <c r="FR471" i="1"/>
  <c r="FR463" i="1"/>
  <c r="FR455" i="1"/>
  <c r="FR447" i="1"/>
  <c r="FR439" i="1"/>
  <c r="FR431" i="1"/>
  <c r="FR423" i="1"/>
  <c r="FR415" i="1"/>
  <c r="FR407" i="1"/>
  <c r="FR399" i="1"/>
  <c r="FR391" i="1"/>
  <c r="FR383" i="1"/>
  <c r="FR375" i="1"/>
  <c r="FR367" i="1"/>
  <c r="FR359" i="1"/>
  <c r="FR351" i="1"/>
  <c r="FR343" i="1"/>
  <c r="FR335" i="1"/>
  <c r="FR327" i="1"/>
  <c r="FR319" i="1"/>
  <c r="FR311" i="1"/>
  <c r="FR303" i="1"/>
  <c r="FR295" i="1"/>
  <c r="FR287" i="1"/>
  <c r="FR279" i="1"/>
  <c r="FR271" i="1"/>
  <c r="FR263" i="1"/>
  <c r="FR255" i="1"/>
  <c r="FR247" i="1"/>
  <c r="FR239" i="1"/>
  <c r="FR231" i="1"/>
  <c r="FR223" i="1"/>
  <c r="FR215" i="1"/>
  <c r="FR207" i="1"/>
  <c r="FR199" i="1"/>
  <c r="FR191" i="1"/>
  <c r="FR183" i="1"/>
  <c r="FR175" i="1"/>
  <c r="FR167" i="1"/>
  <c r="FR159" i="1"/>
  <c r="FR151" i="1"/>
  <c r="FR143" i="1"/>
  <c r="FS500" i="1"/>
  <c r="FS492" i="1"/>
  <c r="FS484" i="1"/>
  <c r="FS476" i="1"/>
  <c r="FS468" i="1"/>
  <c r="FS460" i="1"/>
  <c r="FS452" i="1"/>
  <c r="FS444" i="1"/>
  <c r="FS436" i="1"/>
  <c r="FS428" i="1"/>
  <c r="FS420" i="1"/>
  <c r="FS412" i="1"/>
  <c r="FS404" i="1"/>
  <c r="FS396" i="1"/>
  <c r="FS388" i="1"/>
  <c r="FS380" i="1"/>
  <c r="FS372" i="1"/>
  <c r="FS364" i="1"/>
  <c r="FS356" i="1"/>
  <c r="FS348" i="1"/>
  <c r="FS340" i="1"/>
  <c r="FS332" i="1"/>
  <c r="FS324" i="1"/>
  <c r="FS316" i="1"/>
  <c r="FS308" i="1"/>
  <c r="FS300" i="1"/>
  <c r="FS292" i="1"/>
  <c r="FS284" i="1"/>
  <c r="FS276" i="1"/>
  <c r="FS268" i="1"/>
  <c r="FS260" i="1"/>
  <c r="FS252" i="1"/>
  <c r="FS244" i="1"/>
  <c r="FS236" i="1"/>
  <c r="FS228" i="1"/>
  <c r="FS220" i="1"/>
  <c r="FS212" i="1"/>
  <c r="FS204" i="1"/>
  <c r="FS196" i="1"/>
  <c r="FS188" i="1"/>
  <c r="FS180" i="1"/>
  <c r="FS172" i="1"/>
  <c r="FS164" i="1"/>
  <c r="FS156" i="1"/>
  <c r="FR499" i="1"/>
  <c r="FR491" i="1"/>
  <c r="FR483" i="1"/>
  <c r="FR475" i="1"/>
  <c r="FR467" i="1"/>
  <c r="FR459" i="1"/>
  <c r="FR451" i="1"/>
  <c r="FR443" i="1"/>
  <c r="FR435" i="1"/>
  <c r="FR427" i="1"/>
  <c r="FR419" i="1"/>
  <c r="FR411" i="1"/>
  <c r="FR403" i="1"/>
  <c r="FR395" i="1"/>
  <c r="FR387" i="1"/>
  <c r="FR379" i="1"/>
  <c r="FR371" i="1"/>
  <c r="FR363" i="1"/>
  <c r="FR355" i="1"/>
  <c r="FR347" i="1"/>
  <c r="FR339" i="1"/>
  <c r="FR331" i="1"/>
  <c r="FR323" i="1"/>
  <c r="FR315" i="1"/>
  <c r="FR307" i="1"/>
  <c r="FR299" i="1"/>
  <c r="FR291" i="1"/>
  <c r="FR283" i="1"/>
  <c r="FR275" i="1"/>
  <c r="FR267" i="1"/>
  <c r="FR259" i="1"/>
  <c r="FR251" i="1"/>
  <c r="FR243" i="1"/>
  <c r="FR235" i="1"/>
  <c r="FR227" i="1"/>
  <c r="FR219" i="1"/>
  <c r="FR211" i="1"/>
  <c r="FR203" i="1"/>
  <c r="FR195" i="1"/>
  <c r="FR187" i="1"/>
  <c r="FR179" i="1"/>
  <c r="FR171" i="1"/>
  <c r="FR163" i="1"/>
  <c r="FR147" i="1"/>
  <c r="FS502" i="1"/>
  <c r="FS494" i="1"/>
  <c r="FS486" i="1"/>
  <c r="FS478" i="1"/>
  <c r="FS470" i="1"/>
  <c r="FS462" i="1"/>
  <c r="FS454" i="1"/>
  <c r="FS446" i="1"/>
  <c r="FS438" i="1"/>
  <c r="FS430" i="1"/>
  <c r="FS422" i="1"/>
  <c r="FS414" i="1"/>
  <c r="FS406" i="1"/>
  <c r="FS398" i="1"/>
  <c r="FS390" i="1"/>
  <c r="FS382" i="1"/>
  <c r="FS374" i="1"/>
  <c r="FS366" i="1"/>
  <c r="FS358" i="1"/>
  <c r="FS350" i="1"/>
  <c r="FS342" i="1"/>
  <c r="FS334" i="1"/>
  <c r="FS326" i="1"/>
  <c r="FS318" i="1"/>
  <c r="FS310" i="1"/>
  <c r="FS302" i="1"/>
  <c r="FS294" i="1"/>
  <c r="FS286" i="1"/>
  <c r="FS278" i="1"/>
  <c r="FS270" i="1"/>
  <c r="FS262" i="1"/>
  <c r="FS254" i="1"/>
  <c r="FS246" i="1"/>
  <c r="FS238" i="1"/>
  <c r="FS230" i="1"/>
  <c r="FS222" i="1"/>
  <c r="FS214" i="1"/>
  <c r="FS206" i="1"/>
  <c r="FS198" i="1"/>
  <c r="FS190" i="1"/>
  <c r="FS182" i="1"/>
  <c r="FS174" i="1"/>
  <c r="FS158" i="1"/>
  <c r="FS150" i="1"/>
  <c r="FR501" i="1"/>
  <c r="FR493" i="1"/>
  <c r="FR485" i="1"/>
  <c r="FR477" i="1"/>
  <c r="FR469" i="1"/>
  <c r="FR461" i="1"/>
  <c r="FR453" i="1"/>
  <c r="FR445" i="1"/>
  <c r="FR437" i="1"/>
  <c r="FR429" i="1"/>
  <c r="FR421" i="1"/>
  <c r="FR413" i="1"/>
  <c r="FS489" i="1"/>
  <c r="FS473" i="1"/>
  <c r="FS457" i="1"/>
  <c r="FS441" i="1"/>
  <c r="FS425" i="1"/>
  <c r="FS409" i="1"/>
  <c r="FS393" i="1"/>
  <c r="FS377" i="1"/>
  <c r="FS361" i="1"/>
  <c r="FS345" i="1"/>
  <c r="FS329" i="1"/>
  <c r="FS313" i="1"/>
  <c r="FS297" i="1"/>
  <c r="FS281" i="1"/>
  <c r="FS265" i="1"/>
  <c r="FS249" i="1"/>
  <c r="FS233" i="1"/>
  <c r="FS217" i="1"/>
  <c r="FS201" i="1"/>
  <c r="FS185" i="1"/>
  <c r="FS169" i="1"/>
  <c r="FS153" i="1"/>
  <c r="FR488" i="1"/>
  <c r="FR472" i="1"/>
  <c r="FR456" i="1"/>
  <c r="FR440" i="1"/>
  <c r="FR424" i="1"/>
  <c r="FR408" i="1"/>
  <c r="FR394" i="1"/>
  <c r="FR381" i="1"/>
  <c r="FR369" i="1"/>
  <c r="FR356" i="1"/>
  <c r="FR344" i="1"/>
  <c r="FR330" i="1"/>
  <c r="FR317" i="1"/>
  <c r="FR305" i="1"/>
  <c r="FR292" i="1"/>
  <c r="FR280" i="1"/>
  <c r="FR266" i="1"/>
  <c r="FR253" i="1"/>
  <c r="FR241" i="1"/>
  <c r="FR228" i="1"/>
  <c r="FR216" i="1"/>
  <c r="FR202" i="1"/>
  <c r="FR189" i="1"/>
  <c r="FR177" i="1"/>
  <c r="FR164" i="1"/>
  <c r="FS490" i="1"/>
  <c r="FS474" i="1"/>
  <c r="FS458" i="1"/>
  <c r="FS442" i="1"/>
  <c r="FS426" i="1"/>
  <c r="FS410" i="1"/>
  <c r="FS394" i="1"/>
  <c r="FS378" i="1"/>
  <c r="FS362" i="1"/>
  <c r="FS346" i="1"/>
  <c r="FS330" i="1"/>
  <c r="FS314" i="1"/>
  <c r="FS298" i="1"/>
  <c r="FS282" i="1"/>
  <c r="FS266" i="1"/>
  <c r="FS250" i="1"/>
  <c r="FS234" i="1"/>
  <c r="FS218" i="1"/>
  <c r="FS202" i="1"/>
  <c r="FS186" i="1"/>
  <c r="FS170" i="1"/>
  <c r="FS154" i="1"/>
  <c r="FR489" i="1"/>
  <c r="FR473" i="1"/>
  <c r="FR457" i="1"/>
  <c r="FR441" i="1"/>
  <c r="FR425" i="1"/>
  <c r="FR409" i="1"/>
  <c r="FR396" i="1"/>
  <c r="FR384" i="1"/>
  <c r="FR370" i="1"/>
  <c r="FR357" i="1"/>
  <c r="FR345" i="1"/>
  <c r="FR332" i="1"/>
  <c r="FR320" i="1"/>
  <c r="FR306" i="1"/>
  <c r="FR293" i="1"/>
  <c r="FR281" i="1"/>
  <c r="FR268" i="1"/>
  <c r="FR256" i="1"/>
  <c r="FR242" i="1"/>
  <c r="FR229" i="1"/>
  <c r="FR217" i="1"/>
  <c r="FR204" i="1"/>
  <c r="FR192" i="1"/>
  <c r="FR178" i="1"/>
  <c r="FR165" i="1"/>
  <c r="FR153" i="1"/>
  <c r="FS491" i="1"/>
  <c r="FS475" i="1"/>
  <c r="FS459" i="1"/>
  <c r="FS443" i="1"/>
  <c r="FS427" i="1"/>
  <c r="FS411" i="1"/>
  <c r="FS395" i="1"/>
  <c r="FS379" i="1"/>
  <c r="FS363" i="1"/>
  <c r="FS347" i="1"/>
  <c r="FS331" i="1"/>
  <c r="FS315" i="1"/>
  <c r="FS299" i="1"/>
  <c r="FS283" i="1"/>
  <c r="FS267" i="1"/>
  <c r="FS251" i="1"/>
  <c r="FS235" i="1"/>
  <c r="FS219" i="1"/>
  <c r="FS203" i="1"/>
  <c r="FS187" i="1"/>
  <c r="FS171" i="1"/>
  <c r="FR490" i="1"/>
  <c r="FR474" i="1"/>
  <c r="FR458" i="1"/>
  <c r="FR442" i="1"/>
  <c r="FR426" i="1"/>
  <c r="FR410" i="1"/>
  <c r="FR397" i="1"/>
  <c r="FR385" i="1"/>
  <c r="FR372" i="1"/>
  <c r="FR360" i="1"/>
  <c r="FR346" i="1"/>
  <c r="FR333" i="1"/>
  <c r="FR321" i="1"/>
  <c r="FR308" i="1"/>
  <c r="FR296" i="1"/>
  <c r="FR282" i="1"/>
  <c r="FR269" i="1"/>
  <c r="FR257" i="1"/>
  <c r="FR244" i="1"/>
  <c r="FR232" i="1"/>
  <c r="FR218" i="1"/>
  <c r="FR205" i="1"/>
  <c r="FR193" i="1"/>
  <c r="FR180" i="1"/>
  <c r="FR168" i="1"/>
  <c r="FR154" i="1"/>
  <c r="FS498" i="1"/>
  <c r="FS482" i="1"/>
  <c r="FS466" i="1"/>
  <c r="FS450" i="1"/>
  <c r="FS434" i="1"/>
  <c r="FS418" i="1"/>
  <c r="FS402" i="1"/>
  <c r="FS386" i="1"/>
  <c r="FS370" i="1"/>
  <c r="FS354" i="1"/>
  <c r="FS338" i="1"/>
  <c r="FS322" i="1"/>
  <c r="FS306" i="1"/>
  <c r="FS290" i="1"/>
  <c r="FS274" i="1"/>
  <c r="FS258" i="1"/>
  <c r="FS242" i="1"/>
  <c r="FS226" i="1"/>
  <c r="FS210" i="1"/>
  <c r="FS194" i="1"/>
  <c r="FS178" i="1"/>
  <c r="FS162" i="1"/>
  <c r="FS146" i="1"/>
  <c r="FR497" i="1"/>
  <c r="FR481" i="1"/>
  <c r="FR465" i="1"/>
  <c r="FR449" i="1"/>
  <c r="FR433" i="1"/>
  <c r="FR417" i="1"/>
  <c r="FR402" i="1"/>
  <c r="FR389" i="1"/>
  <c r="FR377" i="1"/>
  <c r="FR364" i="1"/>
  <c r="FR352" i="1"/>
  <c r="FR338" i="1"/>
  <c r="FR325" i="1"/>
  <c r="FR313" i="1"/>
  <c r="FR300" i="1"/>
  <c r="FR288" i="1"/>
  <c r="FR274" i="1"/>
  <c r="FR261" i="1"/>
  <c r="FR249" i="1"/>
  <c r="FR236" i="1"/>
  <c r="FR224" i="1"/>
  <c r="FR210" i="1"/>
  <c r="FR197" i="1"/>
  <c r="FR185" i="1"/>
  <c r="FR172" i="1"/>
  <c r="FR160" i="1"/>
  <c r="FR146" i="1"/>
  <c r="FS499" i="1"/>
  <c r="FS483" i="1"/>
  <c r="FS467" i="1"/>
  <c r="FS451" i="1"/>
  <c r="FS435" i="1"/>
  <c r="FS419" i="1"/>
  <c r="FS403" i="1"/>
  <c r="FS387" i="1"/>
  <c r="FS371" i="1"/>
  <c r="FS355" i="1"/>
  <c r="FS339" i="1"/>
  <c r="FS323" i="1"/>
  <c r="FS307" i="1"/>
  <c r="FS291" i="1"/>
  <c r="FS275" i="1"/>
  <c r="FS259" i="1"/>
  <c r="FS243" i="1"/>
  <c r="FS227" i="1"/>
  <c r="FS211" i="1"/>
  <c r="FS195" i="1"/>
  <c r="FS179" i="1"/>
  <c r="FS163" i="1"/>
  <c r="FS147" i="1"/>
  <c r="FR498" i="1"/>
  <c r="FR482" i="1"/>
  <c r="FR466" i="1"/>
  <c r="FS465" i="1"/>
  <c r="FS421" i="1"/>
  <c r="FS381" i="1"/>
  <c r="FS337" i="1"/>
  <c r="FS293" i="1"/>
  <c r="FS253" i="1"/>
  <c r="FS209" i="1"/>
  <c r="FS165" i="1"/>
  <c r="FR500" i="1"/>
  <c r="FR460" i="1"/>
  <c r="FR428" i="1"/>
  <c r="FR400" i="1"/>
  <c r="FR373" i="1"/>
  <c r="FR348" i="1"/>
  <c r="FR322" i="1"/>
  <c r="FR297" i="1"/>
  <c r="FR272" i="1"/>
  <c r="FR245" i="1"/>
  <c r="FR220" i="1"/>
  <c r="FR194" i="1"/>
  <c r="FR169" i="1"/>
  <c r="FR144" i="1"/>
  <c r="FS397" i="1"/>
  <c r="FS485" i="1"/>
  <c r="FS357" i="1"/>
  <c r="FS317" i="1"/>
  <c r="FS229" i="1"/>
  <c r="FS145" i="1"/>
  <c r="FR480" i="1"/>
  <c r="FR412" i="1"/>
  <c r="FR361" i="1"/>
  <c r="FR309" i="1"/>
  <c r="FR258" i="1"/>
  <c r="FR208" i="1"/>
  <c r="FR156" i="1"/>
  <c r="FS469" i="1"/>
  <c r="FS429" i="1"/>
  <c r="FS385" i="1"/>
  <c r="FS341" i="1"/>
  <c r="FS301" i="1"/>
  <c r="FS257" i="1"/>
  <c r="FS213" i="1"/>
  <c r="FS173" i="1"/>
  <c r="FR464" i="1"/>
  <c r="FR432" i="1"/>
  <c r="FR401" i="1"/>
  <c r="FR376" i="1"/>
  <c r="FR349" i="1"/>
  <c r="FR324" i="1"/>
  <c r="FR298" i="1"/>
  <c r="FR273" i="1"/>
  <c r="FR248" i="1"/>
  <c r="FR221" i="1"/>
  <c r="FR196" i="1"/>
  <c r="FR170" i="1"/>
  <c r="FR145" i="1"/>
  <c r="FS481" i="1"/>
  <c r="FS353" i="1"/>
  <c r="FS309" i="1"/>
  <c r="FS269" i="1"/>
  <c r="FS225" i="1"/>
  <c r="FS181" i="1"/>
  <c r="FR476" i="1"/>
  <c r="FR405" i="1"/>
  <c r="FR380" i="1"/>
  <c r="FR354" i="1"/>
  <c r="FR329" i="1"/>
  <c r="FR277" i="1"/>
  <c r="FR252" i="1"/>
  <c r="FR226" i="1"/>
  <c r="FR176" i="1"/>
  <c r="FS445" i="1"/>
  <c r="FS273" i="1"/>
  <c r="FS189" i="1"/>
  <c r="FR444" i="1"/>
  <c r="FR386" i="1"/>
  <c r="FR336" i="1"/>
  <c r="FR284" i="1"/>
  <c r="FR233" i="1"/>
  <c r="FR181" i="1"/>
  <c r="FS477" i="1"/>
  <c r="FS433" i="1"/>
  <c r="FS389" i="1"/>
  <c r="FS349" i="1"/>
  <c r="FS305" i="1"/>
  <c r="FS261" i="1"/>
  <c r="FS221" i="1"/>
  <c r="FS177" i="1"/>
  <c r="FR468" i="1"/>
  <c r="FR434" i="1"/>
  <c r="FR404" i="1"/>
  <c r="FR378" i="1"/>
  <c r="FR353" i="1"/>
  <c r="FR328" i="1"/>
  <c r="FR301" i="1"/>
  <c r="FR276" i="1"/>
  <c r="FR250" i="1"/>
  <c r="FR225" i="1"/>
  <c r="FR200" i="1"/>
  <c r="FR173" i="1"/>
  <c r="FS437" i="1"/>
  <c r="FR436" i="1"/>
  <c r="FR304" i="1"/>
  <c r="FR201" i="1"/>
  <c r="FS401" i="1"/>
  <c r="FS493" i="1"/>
  <c r="FS449" i="1"/>
  <c r="FS405" i="1"/>
  <c r="FS365" i="1"/>
  <c r="FS321" i="1"/>
  <c r="FS277" i="1"/>
  <c r="FS237" i="1"/>
  <c r="FS193" i="1"/>
  <c r="FR484" i="1"/>
  <c r="FR448" i="1"/>
  <c r="FR416" i="1"/>
  <c r="FR388" i="1"/>
  <c r="FR362" i="1"/>
  <c r="FR337" i="1"/>
  <c r="FR312" i="1"/>
  <c r="FR285" i="1"/>
  <c r="FR260" i="1"/>
  <c r="FR234" i="1"/>
  <c r="FR209" i="1"/>
  <c r="FR184" i="1"/>
  <c r="FR157" i="1"/>
  <c r="FS497" i="1"/>
  <c r="FS453" i="1"/>
  <c r="FS413" i="1"/>
  <c r="FS369" i="1"/>
  <c r="FS325" i="1"/>
  <c r="FS285" i="1"/>
  <c r="FS241" i="1"/>
  <c r="FS197" i="1"/>
  <c r="FS157" i="1"/>
  <c r="FR492" i="1"/>
  <c r="FR450" i="1"/>
  <c r="FR418" i="1"/>
  <c r="FR392" i="1"/>
  <c r="FR365" i="1"/>
  <c r="FR340" i="1"/>
  <c r="FR314" i="1"/>
  <c r="FR289" i="1"/>
  <c r="FR264" i="1"/>
  <c r="FR237" i="1"/>
  <c r="FR212" i="1"/>
  <c r="FR186" i="1"/>
  <c r="FR161" i="1"/>
  <c r="FS501" i="1"/>
  <c r="FS461" i="1"/>
  <c r="FS417" i="1"/>
  <c r="FS373" i="1"/>
  <c r="FS333" i="1"/>
  <c r="FS289" i="1"/>
  <c r="FS245" i="1"/>
  <c r="FS205" i="1"/>
  <c r="FS161" i="1"/>
  <c r="FR496" i="1"/>
  <c r="FR452" i="1"/>
  <c r="FR420" i="1"/>
  <c r="FR393" i="1"/>
  <c r="FR368" i="1"/>
  <c r="FR341" i="1"/>
  <c r="FR316" i="1"/>
  <c r="FR290" i="1"/>
  <c r="FR265" i="1"/>
  <c r="FR240" i="1"/>
  <c r="FR213" i="1"/>
  <c r="FR188" i="1"/>
  <c r="FR162" i="1"/>
  <c r="GL194" i="1"/>
  <c r="GL162" i="1" s="1"/>
  <c r="GN176" i="1"/>
  <c r="GN144" i="1" s="1"/>
  <c r="GN179" i="1"/>
  <c r="GN147" i="1" s="1"/>
  <c r="GN194" i="1"/>
  <c r="GN162" i="1" s="1"/>
  <c r="GL196" i="1"/>
  <c r="GL164" i="1" s="1"/>
  <c r="GN189" i="1"/>
  <c r="GN157" i="1" s="1"/>
  <c r="GL192" i="1"/>
  <c r="GL160" i="1" s="1"/>
  <c r="GL183" i="1"/>
  <c r="GL151" i="1" s="1"/>
  <c r="FY496" i="1"/>
  <c r="FY488" i="1"/>
  <c r="FY480" i="1"/>
  <c r="FY472" i="1"/>
  <c r="FY464" i="1"/>
  <c r="FY456" i="1"/>
  <c r="FY448" i="1"/>
  <c r="FY440" i="1"/>
  <c r="FY432" i="1"/>
  <c r="FY424" i="1"/>
  <c r="FY416" i="1"/>
  <c r="FY408" i="1"/>
  <c r="FY400" i="1"/>
  <c r="FY392" i="1"/>
  <c r="FY384" i="1"/>
  <c r="FY376" i="1"/>
  <c r="FY368" i="1"/>
  <c r="FY360" i="1"/>
  <c r="FY352" i="1"/>
  <c r="FY344" i="1"/>
  <c r="FY336" i="1"/>
  <c r="FY328" i="1"/>
  <c r="FY320" i="1"/>
  <c r="FY312" i="1"/>
  <c r="FY304" i="1"/>
  <c r="FY296" i="1"/>
  <c r="FY288" i="1"/>
  <c r="FY280" i="1"/>
  <c r="FY272" i="1"/>
  <c r="FY264" i="1"/>
  <c r="FY256" i="1"/>
  <c r="FY248" i="1"/>
  <c r="FY240" i="1"/>
  <c r="FY232" i="1"/>
  <c r="FY224" i="1"/>
  <c r="FY216" i="1"/>
  <c r="FY208" i="1"/>
  <c r="FY200" i="1"/>
  <c r="FY192" i="1"/>
  <c r="FY184" i="1"/>
  <c r="FY176" i="1"/>
  <c r="FY168" i="1"/>
  <c r="FY160" i="1"/>
  <c r="FY144" i="1"/>
  <c r="FY412" i="1"/>
  <c r="FY501" i="1"/>
  <c r="FY461" i="1"/>
  <c r="FY429" i="1"/>
  <c r="FY397" i="1"/>
  <c r="FY373" i="1"/>
  <c r="FY349" i="1"/>
  <c r="FY317" i="1"/>
  <c r="FY277" i="1"/>
  <c r="FY253" i="1"/>
  <c r="FY221" i="1"/>
  <c r="FY189" i="1"/>
  <c r="FY486" i="1"/>
  <c r="FY454" i="1"/>
  <c r="FY422" i="1"/>
  <c r="FY382" i="1"/>
  <c r="FY350" i="1"/>
  <c r="FY318" i="1"/>
  <c r="FY286" i="1"/>
  <c r="FY254" i="1"/>
  <c r="FY230" i="1"/>
  <c r="FY198" i="1"/>
  <c r="FY497" i="1"/>
  <c r="FY489" i="1"/>
  <c r="FY481" i="1"/>
  <c r="FY473" i="1"/>
  <c r="FY465" i="1"/>
  <c r="FY457" i="1"/>
  <c r="FY449" i="1"/>
  <c r="FY441" i="1"/>
  <c r="FY433" i="1"/>
  <c r="FY425" i="1"/>
  <c r="FY417" i="1"/>
  <c r="FY409" i="1"/>
  <c r="FY401" i="1"/>
  <c r="FY393" i="1"/>
  <c r="FY385" i="1"/>
  <c r="FY377" i="1"/>
  <c r="FY369" i="1"/>
  <c r="FY361" i="1"/>
  <c r="FY353" i="1"/>
  <c r="FY345" i="1"/>
  <c r="FY337" i="1"/>
  <c r="FY329" i="1"/>
  <c r="FY321" i="1"/>
  <c r="FY313" i="1"/>
  <c r="FY305" i="1"/>
  <c r="FY297" i="1"/>
  <c r="FY289" i="1"/>
  <c r="FY281" i="1"/>
  <c r="FY273" i="1"/>
  <c r="FY265" i="1"/>
  <c r="FY257" i="1"/>
  <c r="FY249" i="1"/>
  <c r="FY241" i="1"/>
  <c r="FY233" i="1"/>
  <c r="FY225" i="1"/>
  <c r="FY217" i="1"/>
  <c r="FY209" i="1"/>
  <c r="FY201" i="1"/>
  <c r="FY193" i="1"/>
  <c r="FY185" i="1"/>
  <c r="FY177" i="1"/>
  <c r="FY169" i="1"/>
  <c r="FY161" i="1"/>
  <c r="FY153" i="1"/>
  <c r="FY145" i="1"/>
  <c r="FY420" i="1"/>
  <c r="FY477" i="1"/>
  <c r="FY437" i="1"/>
  <c r="FY405" i="1"/>
  <c r="FY365" i="1"/>
  <c r="FY325" i="1"/>
  <c r="FY285" i="1"/>
  <c r="FY237" i="1"/>
  <c r="FY205" i="1"/>
  <c r="FY173" i="1"/>
  <c r="FY478" i="1"/>
  <c r="FY446" i="1"/>
  <c r="FY414" i="1"/>
  <c r="FY398" i="1"/>
  <c r="FY374" i="1"/>
  <c r="FY342" i="1"/>
  <c r="FY310" i="1"/>
  <c r="FY278" i="1"/>
  <c r="FY246" i="1"/>
  <c r="FY222" i="1"/>
  <c r="FY206" i="1"/>
  <c r="FY182" i="1"/>
  <c r="FY150" i="1"/>
  <c r="FY498" i="1"/>
  <c r="FY490" i="1"/>
  <c r="FY482" i="1"/>
  <c r="FY474" i="1"/>
  <c r="FY466" i="1"/>
  <c r="FY458" i="1"/>
  <c r="FY450" i="1"/>
  <c r="FY442" i="1"/>
  <c r="FY434" i="1"/>
  <c r="FY426" i="1"/>
  <c r="FY418" i="1"/>
  <c r="FY410" i="1"/>
  <c r="FY402" i="1"/>
  <c r="FY394" i="1"/>
  <c r="FY386" i="1"/>
  <c r="FY378" i="1"/>
  <c r="FY370" i="1"/>
  <c r="FY362" i="1"/>
  <c r="FY354" i="1"/>
  <c r="FY346" i="1"/>
  <c r="FY338" i="1"/>
  <c r="FY330" i="1"/>
  <c r="FY322" i="1"/>
  <c r="FY314" i="1"/>
  <c r="FY306" i="1"/>
  <c r="FY298" i="1"/>
  <c r="FY290" i="1"/>
  <c r="FY282" i="1"/>
  <c r="FY274" i="1"/>
  <c r="FY266" i="1"/>
  <c r="FY258" i="1"/>
  <c r="FY250" i="1"/>
  <c r="FY242" i="1"/>
  <c r="FY234" i="1"/>
  <c r="FY226" i="1"/>
  <c r="FY218" i="1"/>
  <c r="FY210" i="1"/>
  <c r="FY202" i="1"/>
  <c r="FY194" i="1"/>
  <c r="FY186" i="1"/>
  <c r="FY178" i="1"/>
  <c r="FY170" i="1"/>
  <c r="FY162" i="1"/>
  <c r="FY154" i="1"/>
  <c r="FY146" i="1"/>
  <c r="FY436" i="1"/>
  <c r="FY485" i="1"/>
  <c r="FY445" i="1"/>
  <c r="FY413" i="1"/>
  <c r="FY381" i="1"/>
  <c r="FY341" i="1"/>
  <c r="FY301" i="1"/>
  <c r="FY261" i="1"/>
  <c r="FY213" i="1"/>
  <c r="FY165" i="1"/>
  <c r="FY494" i="1"/>
  <c r="FY462" i="1"/>
  <c r="FY430" i="1"/>
  <c r="FY390" i="1"/>
  <c r="FY358" i="1"/>
  <c r="FY326" i="1"/>
  <c r="FY294" i="1"/>
  <c r="FY262" i="1"/>
  <c r="FY214" i="1"/>
  <c r="FY174" i="1"/>
  <c r="FY499" i="1"/>
  <c r="FY491" i="1"/>
  <c r="FY483" i="1"/>
  <c r="FY475" i="1"/>
  <c r="FY467" i="1"/>
  <c r="FY459" i="1"/>
  <c r="FY451" i="1"/>
  <c r="FY443" i="1"/>
  <c r="FY435" i="1"/>
  <c r="FY427" i="1"/>
  <c r="FY419" i="1"/>
  <c r="FY411" i="1"/>
  <c r="FY403" i="1"/>
  <c r="FY395" i="1"/>
  <c r="FY387" i="1"/>
  <c r="FY379" i="1"/>
  <c r="FY371" i="1"/>
  <c r="FY363" i="1"/>
  <c r="FY355" i="1"/>
  <c r="FY347" i="1"/>
  <c r="FY339" i="1"/>
  <c r="FY331" i="1"/>
  <c r="FY323" i="1"/>
  <c r="FY315" i="1"/>
  <c r="FY307" i="1"/>
  <c r="FY299" i="1"/>
  <c r="FY291" i="1"/>
  <c r="FY283" i="1"/>
  <c r="FY275" i="1"/>
  <c r="FY267" i="1"/>
  <c r="FY259" i="1"/>
  <c r="FY251" i="1"/>
  <c r="FY243" i="1"/>
  <c r="FY235" i="1"/>
  <c r="FY227" i="1"/>
  <c r="FY219" i="1"/>
  <c r="FY211" i="1"/>
  <c r="FY203" i="1"/>
  <c r="FY195" i="1"/>
  <c r="FY187" i="1"/>
  <c r="FY179" i="1"/>
  <c r="FY171" i="1"/>
  <c r="FY163" i="1"/>
  <c r="FY147" i="1"/>
  <c r="FY500" i="1"/>
  <c r="FY492" i="1"/>
  <c r="FY484" i="1"/>
  <c r="FY476" i="1"/>
  <c r="FY468" i="1"/>
  <c r="FY460" i="1"/>
  <c r="FY452" i="1"/>
  <c r="FY444" i="1"/>
  <c r="FY428" i="1"/>
  <c r="FY404" i="1"/>
  <c r="FY396" i="1"/>
  <c r="FY388" i="1"/>
  <c r="FY380" i="1"/>
  <c r="FY372" i="1"/>
  <c r="FY364" i="1"/>
  <c r="FY356" i="1"/>
  <c r="FY348" i="1"/>
  <c r="FY340" i="1"/>
  <c r="FY332" i="1"/>
  <c r="FY324" i="1"/>
  <c r="FY316" i="1"/>
  <c r="FY308" i="1"/>
  <c r="FY300" i="1"/>
  <c r="FY292" i="1"/>
  <c r="FY284" i="1"/>
  <c r="FY276" i="1"/>
  <c r="FY268" i="1"/>
  <c r="FY260" i="1"/>
  <c r="FY252" i="1"/>
  <c r="FY244" i="1"/>
  <c r="FY236" i="1"/>
  <c r="FY228" i="1"/>
  <c r="FY220" i="1"/>
  <c r="FY212" i="1"/>
  <c r="FY204" i="1"/>
  <c r="FY196" i="1"/>
  <c r="FY188" i="1"/>
  <c r="FY180" i="1"/>
  <c r="FY172" i="1"/>
  <c r="FY164" i="1"/>
  <c r="FY156" i="1"/>
  <c r="FY493" i="1"/>
  <c r="FY469" i="1"/>
  <c r="FY453" i="1"/>
  <c r="FY421" i="1"/>
  <c r="FY389" i="1"/>
  <c r="FY357" i="1"/>
  <c r="FY333" i="1"/>
  <c r="FY309" i="1"/>
  <c r="FY293" i="1"/>
  <c r="FY269" i="1"/>
  <c r="FY245" i="1"/>
  <c r="FY229" i="1"/>
  <c r="FY197" i="1"/>
  <c r="FY181" i="1"/>
  <c r="FY157" i="1"/>
  <c r="FY470" i="1"/>
  <c r="FY438" i="1"/>
  <c r="FY406" i="1"/>
  <c r="FY366" i="1"/>
  <c r="FY334" i="1"/>
  <c r="FY302" i="1"/>
  <c r="FY270" i="1"/>
  <c r="FY238" i="1"/>
  <c r="FY190" i="1"/>
  <c r="FY158" i="1"/>
  <c r="FY447" i="1"/>
  <c r="FY383" i="1"/>
  <c r="FY319" i="1"/>
  <c r="FY255" i="1"/>
  <c r="FY191" i="1"/>
  <c r="FY455" i="1"/>
  <c r="FY391" i="1"/>
  <c r="FY327" i="1"/>
  <c r="FY263" i="1"/>
  <c r="FY199" i="1"/>
  <c r="FY463" i="1"/>
  <c r="FY399" i="1"/>
  <c r="FY335" i="1"/>
  <c r="FY271" i="1"/>
  <c r="FY207" i="1"/>
  <c r="FY143" i="1"/>
  <c r="FY471" i="1"/>
  <c r="FY407" i="1"/>
  <c r="FY343" i="1"/>
  <c r="FY279" i="1"/>
  <c r="FY215" i="1"/>
  <c r="FY151" i="1"/>
  <c r="FY479" i="1"/>
  <c r="FY415" i="1"/>
  <c r="FY351" i="1"/>
  <c r="FY287" i="1"/>
  <c r="FY223" i="1"/>
  <c r="FY159" i="1"/>
  <c r="FY487" i="1"/>
  <c r="FY423" i="1"/>
  <c r="FY359" i="1"/>
  <c r="FY295" i="1"/>
  <c r="FY231" i="1"/>
  <c r="FY167" i="1"/>
  <c r="FY495" i="1"/>
  <c r="FY431" i="1"/>
  <c r="FY367" i="1"/>
  <c r="FY303" i="1"/>
  <c r="FY239" i="1"/>
  <c r="FY175" i="1"/>
  <c r="FY439" i="1"/>
  <c r="FY375" i="1"/>
  <c r="FY311" i="1"/>
  <c r="FY247" i="1"/>
  <c r="FY183" i="1"/>
  <c r="ET453" i="1"/>
  <c r="ET357" i="1"/>
  <c r="ET261" i="1"/>
  <c r="ET165" i="1"/>
  <c r="ET493" i="1"/>
  <c r="ET484" i="1"/>
  <c r="ET475" i="1"/>
  <c r="ET467" i="1"/>
  <c r="ET458" i="1"/>
  <c r="ET449" i="1"/>
  <c r="ET440" i="1"/>
  <c r="ET432" i="1"/>
  <c r="ET423" i="1"/>
  <c r="ET414" i="1"/>
  <c r="ET406" i="1"/>
  <c r="ET397" i="1"/>
  <c r="ET388" i="1"/>
  <c r="ET379" i="1"/>
  <c r="ET371" i="1"/>
  <c r="ET362" i="1"/>
  <c r="ET353" i="1"/>
  <c r="ET344" i="1"/>
  <c r="ET336" i="1"/>
  <c r="ET327" i="1"/>
  <c r="ET318" i="1"/>
  <c r="ET310" i="1"/>
  <c r="ET301" i="1"/>
  <c r="ET292" i="1"/>
  <c r="ET283" i="1"/>
  <c r="ET275" i="1"/>
  <c r="ET266" i="1"/>
  <c r="ET257" i="1"/>
  <c r="ET248" i="1"/>
  <c r="ET240" i="1"/>
  <c r="ET231" i="1"/>
  <c r="ET222" i="1"/>
  <c r="ET214" i="1"/>
  <c r="ET205" i="1"/>
  <c r="ET196" i="1"/>
  <c r="ET187" i="1"/>
  <c r="ET179" i="1"/>
  <c r="ET170" i="1"/>
  <c r="ET161" i="1"/>
  <c r="ET153" i="1"/>
  <c r="ET145" i="1"/>
  <c r="ET472" i="1"/>
  <c r="ET437" i="1"/>
  <c r="ET394" i="1"/>
  <c r="ET359" i="1"/>
  <c r="ET332" i="1"/>
  <c r="ET298" i="1"/>
  <c r="ET254" i="1"/>
  <c r="ET219" i="1"/>
  <c r="ET175" i="1"/>
  <c r="ET429" i="1"/>
  <c r="ET491" i="1"/>
  <c r="ET456" i="1"/>
  <c r="ET421" i="1"/>
  <c r="ET386" i="1"/>
  <c r="ET351" i="1"/>
  <c r="ET316" i="1"/>
  <c r="ET281" i="1"/>
  <c r="ET246" i="1"/>
  <c r="ET220" i="1"/>
  <c r="ET194" i="1"/>
  <c r="ET159" i="1"/>
  <c r="ET345" i="1"/>
  <c r="ET474" i="1"/>
  <c r="ET439" i="1"/>
  <c r="ET404" i="1"/>
  <c r="ET370" i="1"/>
  <c r="ET465" i="1"/>
  <c r="ET369" i="1"/>
  <c r="ET273" i="1"/>
  <c r="ET177" i="1"/>
  <c r="ET494" i="1"/>
  <c r="ET485" i="1"/>
  <c r="ET476" i="1"/>
  <c r="ET468" i="1"/>
  <c r="ET459" i="1"/>
  <c r="ET450" i="1"/>
  <c r="ET442" i="1"/>
  <c r="ET433" i="1"/>
  <c r="ET424" i="1"/>
  <c r="ET415" i="1"/>
  <c r="ET407" i="1"/>
  <c r="ET398" i="1"/>
  <c r="ET389" i="1"/>
  <c r="ET380" i="1"/>
  <c r="ET372" i="1"/>
  <c r="ET363" i="1"/>
  <c r="ET354" i="1"/>
  <c r="ET346" i="1"/>
  <c r="ET337" i="1"/>
  <c r="ET328" i="1"/>
  <c r="ET319" i="1"/>
  <c r="ET311" i="1"/>
  <c r="ET302" i="1"/>
  <c r="ET293" i="1"/>
  <c r="ET284" i="1"/>
  <c r="ET276" i="1"/>
  <c r="ET267" i="1"/>
  <c r="ET258" i="1"/>
  <c r="ET250" i="1"/>
  <c r="ET241" i="1"/>
  <c r="ET232" i="1"/>
  <c r="ET223" i="1"/>
  <c r="ET215" i="1"/>
  <c r="ET206" i="1"/>
  <c r="ET197" i="1"/>
  <c r="ET188" i="1"/>
  <c r="ET180" i="1"/>
  <c r="ET171" i="1"/>
  <c r="ET162" i="1"/>
  <c r="ET154" i="1"/>
  <c r="ET146" i="1"/>
  <c r="ET481" i="1"/>
  <c r="ET428" i="1"/>
  <c r="ET385" i="1"/>
  <c r="ET341" i="1"/>
  <c r="ET306" i="1"/>
  <c r="ET263" i="1"/>
  <c r="ET228" i="1"/>
  <c r="ET184" i="1"/>
  <c r="ET150" i="1"/>
  <c r="ET333" i="1"/>
  <c r="ET482" i="1"/>
  <c r="ET447" i="1"/>
  <c r="ET412" i="1"/>
  <c r="ET377" i="1"/>
  <c r="ET342" i="1"/>
  <c r="ET307" i="1"/>
  <c r="ET272" i="1"/>
  <c r="ET238" i="1"/>
  <c r="ET211" i="1"/>
  <c r="ET176" i="1"/>
  <c r="ET151" i="1"/>
  <c r="ET500" i="1"/>
  <c r="ET457" i="1"/>
  <c r="ET422" i="1"/>
  <c r="ET396" i="1"/>
  <c r="ET361" i="1"/>
  <c r="ET477" i="1"/>
  <c r="ET381" i="1"/>
  <c r="ET285" i="1"/>
  <c r="ET189" i="1"/>
  <c r="ET495" i="1"/>
  <c r="ET486" i="1"/>
  <c r="ET478" i="1"/>
  <c r="ET469" i="1"/>
  <c r="ET460" i="1"/>
  <c r="ET451" i="1"/>
  <c r="ET443" i="1"/>
  <c r="ET434" i="1"/>
  <c r="ET425" i="1"/>
  <c r="ET416" i="1"/>
  <c r="ET408" i="1"/>
  <c r="ET399" i="1"/>
  <c r="ET390" i="1"/>
  <c r="ET382" i="1"/>
  <c r="ET373" i="1"/>
  <c r="ET364" i="1"/>
  <c r="ET355" i="1"/>
  <c r="ET347" i="1"/>
  <c r="ET338" i="1"/>
  <c r="ET329" i="1"/>
  <c r="ET320" i="1"/>
  <c r="ET312" i="1"/>
  <c r="ET303" i="1"/>
  <c r="ET294" i="1"/>
  <c r="ET286" i="1"/>
  <c r="ET277" i="1"/>
  <c r="ET268" i="1"/>
  <c r="ET259" i="1"/>
  <c r="ET251" i="1"/>
  <c r="ET242" i="1"/>
  <c r="ET233" i="1"/>
  <c r="ET224" i="1"/>
  <c r="ET216" i="1"/>
  <c r="ET207" i="1"/>
  <c r="ET198" i="1"/>
  <c r="ET190" i="1"/>
  <c r="ET181" i="1"/>
  <c r="ET172" i="1"/>
  <c r="ET163" i="1"/>
  <c r="ET147" i="1"/>
  <c r="ET455" i="1"/>
  <c r="ET411" i="1"/>
  <c r="ET367" i="1"/>
  <c r="ET324" i="1"/>
  <c r="ET280" i="1"/>
  <c r="ET236" i="1"/>
  <c r="ET202" i="1"/>
  <c r="ET158" i="1"/>
  <c r="ET237" i="1"/>
  <c r="ET473" i="1"/>
  <c r="ET438" i="1"/>
  <c r="ET403" i="1"/>
  <c r="ET368" i="1"/>
  <c r="ET334" i="1"/>
  <c r="ET299" i="1"/>
  <c r="ET255" i="1"/>
  <c r="ET203" i="1"/>
  <c r="ET168" i="1"/>
  <c r="ET441" i="1"/>
  <c r="ET492" i="1"/>
  <c r="ET466" i="1"/>
  <c r="ET431" i="1"/>
  <c r="ET387" i="1"/>
  <c r="ET352" i="1"/>
  <c r="ET489" i="1"/>
  <c r="ET393" i="1"/>
  <c r="ET297" i="1"/>
  <c r="ET201" i="1"/>
  <c r="ET496" i="1"/>
  <c r="ET487" i="1"/>
  <c r="ET479" i="1"/>
  <c r="ET470" i="1"/>
  <c r="ET461" i="1"/>
  <c r="ET452" i="1"/>
  <c r="ET444" i="1"/>
  <c r="ET435" i="1"/>
  <c r="ET426" i="1"/>
  <c r="ET418" i="1"/>
  <c r="ET409" i="1"/>
  <c r="ET400" i="1"/>
  <c r="ET391" i="1"/>
  <c r="ET383" i="1"/>
  <c r="ET374" i="1"/>
  <c r="ET365" i="1"/>
  <c r="ET356" i="1"/>
  <c r="ET348" i="1"/>
  <c r="ET339" i="1"/>
  <c r="ET330" i="1"/>
  <c r="ET322" i="1"/>
  <c r="ET313" i="1"/>
  <c r="ET304" i="1"/>
  <c r="ET295" i="1"/>
  <c r="ET287" i="1"/>
  <c r="ET278" i="1"/>
  <c r="ET269" i="1"/>
  <c r="ET260" i="1"/>
  <c r="ET252" i="1"/>
  <c r="ET243" i="1"/>
  <c r="ET234" i="1"/>
  <c r="ET226" i="1"/>
  <c r="ET217" i="1"/>
  <c r="ET208" i="1"/>
  <c r="ET199" i="1"/>
  <c r="ET191" i="1"/>
  <c r="ET182" i="1"/>
  <c r="ET173" i="1"/>
  <c r="ET164" i="1"/>
  <c r="ET156" i="1"/>
  <c r="ET501" i="1"/>
  <c r="ET405" i="1"/>
  <c r="ET309" i="1"/>
  <c r="ET213" i="1"/>
  <c r="ET497" i="1"/>
  <c r="ET488" i="1"/>
  <c r="ET480" i="1"/>
  <c r="ET471" i="1"/>
  <c r="ET462" i="1"/>
  <c r="ET454" i="1"/>
  <c r="ET445" i="1"/>
  <c r="ET436" i="1"/>
  <c r="ET427" i="1"/>
  <c r="ET419" i="1"/>
  <c r="ET410" i="1"/>
  <c r="ET401" i="1"/>
  <c r="ET392" i="1"/>
  <c r="ET384" i="1"/>
  <c r="ET375" i="1"/>
  <c r="ET366" i="1"/>
  <c r="ET358" i="1"/>
  <c r="ET349" i="1"/>
  <c r="ET340" i="1"/>
  <c r="ET331" i="1"/>
  <c r="ET323" i="1"/>
  <c r="ET314" i="1"/>
  <c r="ET305" i="1"/>
  <c r="ET296" i="1"/>
  <c r="ET288" i="1"/>
  <c r="ET279" i="1"/>
  <c r="ET270" i="1"/>
  <c r="ET262" i="1"/>
  <c r="ET253" i="1"/>
  <c r="ET244" i="1"/>
  <c r="ET235" i="1"/>
  <c r="ET227" i="1"/>
  <c r="ET218" i="1"/>
  <c r="ET209" i="1"/>
  <c r="ET200" i="1"/>
  <c r="ET192" i="1"/>
  <c r="ET183" i="1"/>
  <c r="ET174" i="1"/>
  <c r="ET157" i="1"/>
  <c r="ET417" i="1"/>
  <c r="ET321" i="1"/>
  <c r="ET225" i="1"/>
  <c r="ET498" i="1"/>
  <c r="ET490" i="1"/>
  <c r="ET463" i="1"/>
  <c r="ET446" i="1"/>
  <c r="ET420" i="1"/>
  <c r="ET402" i="1"/>
  <c r="ET376" i="1"/>
  <c r="ET350" i="1"/>
  <c r="ET315" i="1"/>
  <c r="ET289" i="1"/>
  <c r="ET271" i="1"/>
  <c r="ET245" i="1"/>
  <c r="ET210" i="1"/>
  <c r="ET193" i="1"/>
  <c r="ET167" i="1"/>
  <c r="ET499" i="1"/>
  <c r="ET464" i="1"/>
  <c r="ET430" i="1"/>
  <c r="ET395" i="1"/>
  <c r="ET360" i="1"/>
  <c r="ET325" i="1"/>
  <c r="ET290" i="1"/>
  <c r="ET264" i="1"/>
  <c r="ET229" i="1"/>
  <c r="ET185" i="1"/>
  <c r="ET143" i="1"/>
  <c r="ET249" i="1"/>
  <c r="ET483" i="1"/>
  <c r="ET448" i="1"/>
  <c r="ET413" i="1"/>
  <c r="ET378" i="1"/>
  <c r="ET291" i="1"/>
  <c r="ET221" i="1"/>
  <c r="ET282" i="1"/>
  <c r="ET300" i="1"/>
  <c r="ET230" i="1"/>
  <c r="ET160" i="1"/>
  <c r="ET144" i="1"/>
  <c r="ET308" i="1"/>
  <c r="ET239" i="1"/>
  <c r="ET169" i="1"/>
  <c r="ET212" i="1"/>
  <c r="ET317" i="1"/>
  <c r="ET247" i="1"/>
  <c r="ET178" i="1"/>
  <c r="ET326" i="1"/>
  <c r="ET256" i="1"/>
  <c r="ET186" i="1"/>
  <c r="ET335" i="1"/>
  <c r="ET265" i="1"/>
  <c r="ET195" i="1"/>
  <c r="ET343" i="1"/>
  <c r="ET274" i="1"/>
  <c r="ET204" i="1"/>
  <c r="FD195" i="1"/>
  <c r="FG195" i="1" s="1"/>
  <c r="FD187" i="1"/>
  <c r="FD179" i="1"/>
  <c r="FG179" i="1" s="1"/>
  <c r="FD182" i="1"/>
  <c r="FG182" i="1" s="1"/>
  <c r="FD196" i="1"/>
  <c r="FG196" i="1" s="1"/>
  <c r="FD188" i="1"/>
  <c r="FG188" i="1" s="1"/>
  <c r="FD180" i="1"/>
  <c r="FD198" i="1"/>
  <c r="FD183" i="1"/>
  <c r="FG183" i="1" s="1"/>
  <c r="FD197" i="1"/>
  <c r="FG197" i="1" s="1"/>
  <c r="FG165" i="1" s="1"/>
  <c r="FD189" i="1"/>
  <c r="FG189" i="1" s="1"/>
  <c r="FG157" i="1" s="1"/>
  <c r="FD181" i="1"/>
  <c r="FD190" i="1"/>
  <c r="FG190" i="1" s="1"/>
  <c r="FD191" i="1"/>
  <c r="FG191" i="1" s="1"/>
  <c r="FD175" i="1"/>
  <c r="FG175" i="1" s="1"/>
  <c r="FD192" i="1"/>
  <c r="FG192" i="1" s="1"/>
  <c r="FG160" i="1" s="1"/>
  <c r="FD184" i="1"/>
  <c r="FD176" i="1"/>
  <c r="FG176" i="1" s="1"/>
  <c r="FD193" i="1"/>
  <c r="FG193" i="1" s="1"/>
  <c r="FD185" i="1"/>
  <c r="FG185" i="1" s="1"/>
  <c r="FG153" i="1" s="1"/>
  <c r="FD177" i="1"/>
  <c r="FG177" i="1" s="1"/>
  <c r="FD194" i="1"/>
  <c r="FG194" i="1" s="1"/>
  <c r="FD186" i="1"/>
  <c r="FG186" i="1" s="1"/>
  <c r="FD178" i="1"/>
  <c r="FG178" i="1" s="1"/>
  <c r="FD159" i="1"/>
  <c r="FI191" i="1" s="1"/>
  <c r="FI159" i="1" s="1"/>
  <c r="FD151" i="1"/>
  <c r="FI183" i="1" s="1"/>
  <c r="FI151" i="1" s="1"/>
  <c r="FD143" i="1"/>
  <c r="FI175" i="1" s="1"/>
  <c r="FI143" i="1" s="1"/>
  <c r="FD146" i="1"/>
  <c r="FI178" i="1" s="1"/>
  <c r="FI146" i="1" s="1"/>
  <c r="FD147" i="1"/>
  <c r="FI179" i="1" s="1"/>
  <c r="FI147" i="1" s="1"/>
  <c r="FD160" i="1"/>
  <c r="FI192" i="1" s="1"/>
  <c r="FI160" i="1" s="1"/>
  <c r="FD152" i="1"/>
  <c r="FD144" i="1"/>
  <c r="FI176" i="1" s="1"/>
  <c r="FI144" i="1" s="1"/>
  <c r="FD154" i="1"/>
  <c r="FI186" i="1" s="1"/>
  <c r="FI154" i="1" s="1"/>
  <c r="FD155" i="1"/>
  <c r="FD161" i="1"/>
  <c r="FI193" i="1" s="1"/>
  <c r="FI161" i="1" s="1"/>
  <c r="FD153" i="1"/>
  <c r="FI185" i="1" s="1"/>
  <c r="FI153" i="1" s="1"/>
  <c r="FD145" i="1"/>
  <c r="FI177" i="1" s="1"/>
  <c r="FI145" i="1" s="1"/>
  <c r="FD162" i="1"/>
  <c r="FI194" i="1" s="1"/>
  <c r="FI162" i="1" s="1"/>
  <c r="FD163" i="1"/>
  <c r="FI195" i="1" s="1"/>
  <c r="FI163" i="1" s="1"/>
  <c r="FD164" i="1"/>
  <c r="FI196" i="1" s="1"/>
  <c r="FI164" i="1" s="1"/>
  <c r="FD156" i="1"/>
  <c r="FI188" i="1" s="1"/>
  <c r="FI156" i="1" s="1"/>
  <c r="FD148" i="1"/>
  <c r="FD165" i="1"/>
  <c r="FI197" i="1" s="1"/>
  <c r="FD157" i="1"/>
  <c r="FI189" i="1" s="1"/>
  <c r="FD149" i="1"/>
  <c r="FD166" i="1"/>
  <c r="FD158" i="1"/>
  <c r="FI190" i="1" s="1"/>
  <c r="FI158" i="1" s="1"/>
  <c r="FD150" i="1"/>
  <c r="FI182" i="1" s="1"/>
  <c r="FI150" i="1" s="1"/>
  <c r="DY158" i="1"/>
  <c r="DY154" i="1"/>
  <c r="ED196" i="1"/>
  <c r="DY155" i="1"/>
  <c r="DY184" i="1"/>
  <c r="DY178" i="1"/>
  <c r="EB178" i="1" s="1"/>
  <c r="DY148" i="1"/>
  <c r="ED188" i="1"/>
  <c r="DY193" i="1"/>
  <c r="EB193" i="1" s="1"/>
  <c r="EB161" i="1" s="1"/>
  <c r="DY195" i="1"/>
  <c r="EB195" i="1" s="1"/>
  <c r="EB163" i="1" s="1"/>
  <c r="DY156" i="1"/>
  <c r="DY152" i="1"/>
  <c r="ED189" i="1"/>
  <c r="ED175" i="1"/>
  <c r="ED183" i="1"/>
  <c r="DY164" i="1"/>
  <c r="ED164" i="1" s="1"/>
  <c r="ED179" i="1"/>
  <c r="DY162" i="1"/>
  <c r="DY147" i="1"/>
  <c r="ED195" i="1"/>
  <c r="DY159" i="1"/>
  <c r="ED191" i="1"/>
  <c r="DY149" i="1"/>
  <c r="DY191" i="1"/>
  <c r="EB191" i="1" s="1"/>
  <c r="EB159" i="1" s="1"/>
  <c r="ED197" i="1"/>
  <c r="DY161" i="1"/>
  <c r="DY157" i="1"/>
  <c r="DY190" i="1"/>
  <c r="EB190" i="1" s="1"/>
  <c r="EB158" i="1" s="1"/>
  <c r="DY143" i="1"/>
  <c r="DY185" i="1"/>
  <c r="ED192" i="1"/>
  <c r="DY165" i="1"/>
  <c r="DY166" i="1"/>
  <c r="DY177" i="1"/>
  <c r="EB177" i="1" s="1"/>
  <c r="DY146" i="1"/>
  <c r="DY160" i="1"/>
  <c r="ED178" i="1"/>
  <c r="CW190" i="1"/>
  <c r="CW158" i="1" s="1"/>
  <c r="DY186" i="1"/>
  <c r="DY163" i="1"/>
  <c r="DY180" i="1"/>
  <c r="ED177" i="1"/>
  <c r="DY181" i="1"/>
  <c r="DY151" i="1"/>
  <c r="DY183" i="1"/>
  <c r="EB183" i="1" s="1"/>
  <c r="EB151" i="1" s="1"/>
  <c r="DY192" i="1"/>
  <c r="EB192" i="1" s="1"/>
  <c r="EB160" i="1" s="1"/>
  <c r="DY144" i="1"/>
  <c r="ED190" i="1"/>
  <c r="ED158" i="1" s="1"/>
  <c r="DY145" i="1"/>
  <c r="DY194" i="1"/>
  <c r="EB194" i="1" s="1"/>
  <c r="EB162" i="1" s="1"/>
  <c r="DY179" i="1"/>
  <c r="EB179" i="1" s="1"/>
  <c r="ED176" i="1"/>
  <c r="DY188" i="1"/>
  <c r="EB188" i="1" s="1"/>
  <c r="EB156" i="1" s="1"/>
  <c r="DY189" i="1"/>
  <c r="EB189" i="1" s="1"/>
  <c r="EB157" i="1" s="1"/>
  <c r="DY150" i="1"/>
  <c r="DY182" i="1"/>
  <c r="DY175" i="1"/>
  <c r="DY153" i="1"/>
  <c r="DY187" i="1"/>
  <c r="ED193" i="1"/>
  <c r="DY196" i="1"/>
  <c r="EB196" i="1" s="1"/>
  <c r="EB164" i="1" s="1"/>
  <c r="ED194" i="1"/>
  <c r="DY197" i="1"/>
  <c r="EB197" i="1" s="1"/>
  <c r="EB165" i="1" s="1"/>
  <c r="DY176" i="1"/>
  <c r="EB176" i="1" s="1"/>
  <c r="DY198" i="1"/>
  <c r="CW191" i="1"/>
  <c r="CW159" i="1" s="1"/>
  <c r="CW189" i="1"/>
  <c r="CW157" i="1" s="1"/>
  <c r="CW196" i="1"/>
  <c r="CW164" i="1" s="1"/>
  <c r="CW197" i="1"/>
  <c r="CW165" i="1" s="1"/>
  <c r="CW188" i="1"/>
  <c r="CW156" i="1" s="1"/>
  <c r="CW176" i="1"/>
  <c r="CW144" i="1" s="1"/>
  <c r="CW195" i="1"/>
  <c r="CW163" i="1" s="1"/>
  <c r="CV177" i="1"/>
  <c r="CV145" i="1" s="1"/>
  <c r="CV178" i="1"/>
  <c r="CV146" i="1" s="1"/>
  <c r="D175" i="1"/>
  <c r="CV180" i="1"/>
  <c r="CV148" i="1" s="1"/>
  <c r="CZ142" i="1"/>
  <c r="CV179" i="1"/>
  <c r="CV147" i="1" s="1"/>
  <c r="CV176" i="1"/>
  <c r="CV144" i="1" s="1"/>
  <c r="CW193" i="1"/>
  <c r="CW161" i="1" s="1"/>
  <c r="CW183" i="1"/>
  <c r="CW151" i="1" s="1"/>
  <c r="CW179" i="1"/>
  <c r="CW147" i="1" s="1"/>
  <c r="CW177" i="1"/>
  <c r="CW145" i="1" s="1"/>
  <c r="CW178" i="1"/>
  <c r="CW146" i="1" s="1"/>
  <c r="CW194" i="1"/>
  <c r="CW162" i="1" s="1"/>
  <c r="D426" i="1"/>
  <c r="D367" i="1"/>
  <c r="D381" i="1"/>
  <c r="D221" i="1"/>
  <c r="D334" i="1"/>
  <c r="D256" i="1"/>
  <c r="D436" i="1"/>
  <c r="D244" i="1"/>
  <c r="D380" i="1"/>
  <c r="D366" i="1"/>
  <c r="D239" i="1"/>
  <c r="D170" i="1"/>
  <c r="D309" i="1"/>
  <c r="D303" i="1"/>
  <c r="D422" i="1"/>
  <c r="D196" i="1"/>
  <c r="D318" i="1"/>
  <c r="D414" i="1"/>
  <c r="D173" i="1"/>
  <c r="D207" i="1"/>
  <c r="D262" i="1"/>
  <c r="D160" i="1"/>
  <c r="D231" i="1"/>
  <c r="D293" i="1"/>
  <c r="D146" i="1"/>
  <c r="D253" i="1"/>
  <c r="H143" i="1"/>
  <c r="J143" i="1" s="1"/>
  <c r="K143" i="1" s="1"/>
  <c r="O143" i="1" s="1"/>
  <c r="D254" i="1"/>
  <c r="D412" i="1"/>
  <c r="D220" i="1"/>
  <c r="D396" i="1"/>
  <c r="D237" i="1"/>
  <c r="D298" i="1"/>
  <c r="D166" i="1"/>
  <c r="D368" i="1"/>
  <c r="D297" i="1"/>
  <c r="D235" i="1"/>
  <c r="D402" i="1"/>
  <c r="D437" i="1"/>
  <c r="D429" i="1"/>
  <c r="D265" i="1"/>
  <c r="D178" i="1"/>
  <c r="D227" i="1"/>
  <c r="D263" i="1"/>
  <c r="D197" i="1"/>
  <c r="D165" i="1"/>
  <c r="D215" i="1"/>
  <c r="D345" i="1"/>
  <c r="D353" i="1"/>
  <c r="D188" i="1"/>
  <c r="D351" i="1"/>
  <c r="D317" i="1"/>
  <c r="D387" i="1"/>
  <c r="D290" i="1"/>
  <c r="D312" i="1"/>
  <c r="D406" i="1"/>
  <c r="D399" i="1"/>
  <c r="D167" i="1"/>
  <c r="D420" i="1"/>
  <c r="D228" i="1"/>
  <c r="D431" i="1"/>
  <c r="D370" i="1"/>
  <c r="D308" i="1"/>
  <c r="D418" i="1"/>
  <c r="D333" i="1"/>
  <c r="D211" i="1"/>
  <c r="D147" i="1"/>
  <c r="D428" i="1"/>
  <c r="D342" i="1"/>
  <c r="D230" i="1"/>
  <c r="D319" i="1"/>
  <c r="D413" i="1"/>
  <c r="D143" i="1"/>
  <c r="D206" i="1"/>
  <c r="D373" i="1"/>
  <c r="D243" i="1"/>
  <c r="D180" i="1"/>
  <c r="D398" i="1"/>
  <c r="D338" i="1"/>
  <c r="D275" i="1"/>
  <c r="D259" i="1"/>
  <c r="D389" i="1"/>
  <c r="D359" i="1"/>
  <c r="D421" i="1"/>
  <c r="D280" i="1"/>
  <c r="D223" i="1"/>
  <c r="D349" i="1"/>
  <c r="D295" i="1"/>
  <c r="D155" i="1"/>
  <c r="D347" i="1"/>
  <c r="D284" i="1"/>
  <c r="D224" i="1"/>
  <c r="D266" i="1"/>
  <c r="D320" i="1"/>
  <c r="D172" i="1"/>
  <c r="D385" i="1"/>
  <c r="D341" i="1"/>
  <c r="D229" i="1"/>
  <c r="D236" i="1"/>
  <c r="D343" i="1"/>
  <c r="D336" i="1"/>
  <c r="D325" i="1"/>
  <c r="D251" i="1"/>
  <c r="D245" i="1"/>
  <c r="D149" i="1"/>
  <c r="D374" i="1"/>
  <c r="D375" i="1"/>
  <c r="D214" i="1"/>
  <c r="D189" i="1"/>
  <c r="D151" i="1"/>
  <c r="D184" i="1"/>
  <c r="D289" i="1"/>
  <c r="D323" i="1"/>
  <c r="D294" i="1"/>
  <c r="D264" i="1"/>
  <c r="D401" i="1"/>
  <c r="D222" i="1"/>
  <c r="D411" i="1"/>
  <c r="D395" i="1"/>
  <c r="D179" i="1"/>
  <c r="D204" i="1"/>
  <c r="D306" i="1"/>
  <c r="D150" i="1"/>
  <c r="D199" i="1"/>
  <c r="D287" i="1"/>
  <c r="D403" i="1"/>
  <c r="D242" i="1"/>
  <c r="D350" i="1"/>
  <c r="D157" i="1"/>
  <c r="D291" i="1"/>
  <c r="D423" i="1"/>
  <c r="D219" i="1"/>
  <c r="D391" i="1"/>
  <c r="D200" i="1"/>
  <c r="D305" i="1"/>
  <c r="D285" i="1"/>
  <c r="D361" i="1"/>
  <c r="D434" i="1"/>
  <c r="D174" i="1"/>
  <c r="D159" i="1"/>
  <c r="D388" i="1"/>
  <c r="D397" i="1"/>
  <c r="D313" i="1"/>
  <c r="D407" i="1"/>
  <c r="D278" i="1"/>
  <c r="D274" i="1"/>
  <c r="D205" i="1"/>
  <c r="D296" i="1"/>
  <c r="D382" i="1"/>
  <c r="D337" i="1"/>
  <c r="D257" i="1"/>
  <c r="D415" i="1"/>
  <c r="D169" i="1"/>
  <c r="D410" i="1"/>
  <c r="D282" i="1"/>
  <c r="D371" i="1"/>
  <c r="D379" i="1"/>
  <c r="D409" i="1"/>
  <c r="D286" i="1"/>
  <c r="D252" i="1"/>
  <c r="D390" i="1"/>
  <c r="D328" i="1"/>
  <c r="D272" i="1"/>
  <c r="D430" i="1"/>
  <c r="D369" i="1"/>
  <c r="D307" i="1"/>
  <c r="D246" i="1"/>
  <c r="D281" i="1"/>
  <c r="D332" i="1"/>
  <c r="D269" i="1"/>
  <c r="D210" i="1"/>
  <c r="D433" i="1"/>
  <c r="D372" i="1"/>
  <c r="D158" i="1"/>
  <c r="D213" i="1"/>
  <c r="D311" i="1"/>
  <c r="D182" i="1"/>
  <c r="D329" i="1"/>
  <c r="D360" i="1"/>
  <c r="D190" i="1"/>
  <c r="D279" i="1"/>
  <c r="D304" i="1"/>
  <c r="D273" i="1"/>
  <c r="D394" i="1"/>
  <c r="D177" i="1"/>
  <c r="D171" i="1"/>
  <c r="D238" i="1"/>
  <c r="D234" i="1"/>
  <c r="D241" i="1"/>
  <c r="D344" i="1"/>
  <c r="D438" i="1"/>
  <c r="D384" i="1"/>
  <c r="D324" i="1"/>
  <c r="D261" i="1"/>
  <c r="D201" i="1"/>
  <c r="D314" i="1"/>
  <c r="D250" i="1"/>
  <c r="D277" i="1"/>
  <c r="D181" i="1"/>
  <c r="D358" i="1"/>
  <c r="D327" i="1"/>
  <c r="D335" i="1"/>
  <c r="D164" i="1"/>
  <c r="D393" i="1"/>
  <c r="D202" i="1"/>
  <c r="D288" i="1"/>
  <c r="D260" i="1"/>
  <c r="D268" i="1"/>
  <c r="D209" i="1"/>
  <c r="D145" i="1"/>
  <c r="D322" i="1"/>
  <c r="D416" i="1"/>
  <c r="D419" i="1"/>
  <c r="D326" i="1"/>
  <c r="D392" i="1"/>
  <c r="D427" i="1"/>
  <c r="D270" i="1"/>
  <c r="D191" i="1"/>
  <c r="D376" i="1"/>
  <c r="D346" i="1"/>
  <c r="D283" i="1"/>
  <c r="D339" i="1"/>
  <c r="D435" i="1"/>
  <c r="D354" i="1"/>
  <c r="D168" i="1"/>
  <c r="D258" i="1"/>
  <c r="D232" i="1"/>
  <c r="D357" i="1"/>
  <c r="E503" i="1"/>
  <c r="D300" i="1"/>
  <c r="D424" i="1"/>
  <c r="D364" i="1"/>
  <c r="D301" i="1"/>
  <c r="D240" i="1"/>
  <c r="D203" i="1"/>
  <c r="D425" i="1"/>
  <c r="D365" i="1"/>
  <c r="D302" i="1"/>
  <c r="D183" i="1"/>
  <c r="D321" i="1"/>
  <c r="D292" i="1"/>
  <c r="D356" i="1"/>
  <c r="D377" i="1"/>
  <c r="D315" i="1"/>
  <c r="D247" i="1"/>
  <c r="D185" i="1"/>
  <c r="D310" i="1"/>
  <c r="D187" i="1"/>
  <c r="D404" i="1"/>
  <c r="D212" i="1"/>
  <c r="D148" i="1"/>
  <c r="D161" i="1"/>
  <c r="D355" i="1"/>
  <c r="D386" i="1"/>
  <c r="D417" i="1"/>
  <c r="D233" i="1"/>
  <c r="D352" i="1"/>
  <c r="D383" i="1"/>
  <c r="D192" i="1"/>
  <c r="D439" i="1"/>
  <c r="D378" i="1"/>
  <c r="D348" i="1"/>
  <c r="D156" i="1"/>
  <c r="D340" i="1"/>
  <c r="D276" i="1"/>
  <c r="D225" i="1"/>
  <c r="D226" i="1"/>
  <c r="D162" i="1"/>
  <c r="D441" i="1"/>
  <c r="D249" i="1"/>
  <c r="D186" i="1"/>
  <c r="D316" i="1"/>
  <c r="D331" i="1"/>
  <c r="D362" i="1"/>
  <c r="D299" i="1"/>
  <c r="D176" i="1"/>
  <c r="D217" i="1"/>
  <c r="D153" i="1"/>
  <c r="D432" i="1"/>
  <c r="D248" i="1"/>
  <c r="D163" i="1"/>
  <c r="D363" i="1"/>
  <c r="D194" i="1"/>
  <c r="D330" i="1"/>
  <c r="D267" i="1"/>
  <c r="D208" i="1"/>
  <c r="D144" i="1"/>
  <c r="D400" i="1"/>
  <c r="D218" i="1"/>
  <c r="D154" i="1"/>
  <c r="D195" i="1"/>
  <c r="D440" i="1"/>
  <c r="D216" i="1"/>
  <c r="D152" i="1"/>
  <c r="D193" i="1"/>
  <c r="D408" i="1"/>
  <c r="AH78" i="1"/>
  <c r="AH99" i="1" s="1"/>
  <c r="AG126" i="1" s="1"/>
  <c r="AH12" i="1"/>
  <c r="AC91" i="1"/>
  <c r="AH91" i="1"/>
  <c r="ED161" i="1" l="1"/>
  <c r="ED151" i="1"/>
  <c r="FG154" i="1"/>
  <c r="FG161" i="1"/>
  <c r="ED156" i="1"/>
  <c r="FG164" i="1"/>
  <c r="FG163" i="1"/>
  <c r="FG158" i="1"/>
  <c r="ED162" i="1"/>
  <c r="FG162" i="1"/>
  <c r="FG159" i="1"/>
  <c r="FG156" i="1"/>
  <c r="FG151" i="1"/>
  <c r="FG150" i="1"/>
  <c r="GK194" i="1"/>
  <c r="GK162" i="1" s="1"/>
  <c r="GK193" i="1"/>
  <c r="GK161" i="1" s="1"/>
  <c r="GK177" i="1"/>
  <c r="GK145" i="1" s="1"/>
  <c r="CU191" i="1"/>
  <c r="CU159" i="1" s="1"/>
  <c r="GO142" i="1"/>
  <c r="GO175" i="1" s="1"/>
  <c r="GO143" i="1" s="1"/>
  <c r="GJ172" i="1"/>
  <c r="GO174" i="1" s="1"/>
  <c r="GM175" i="1" s="1"/>
  <c r="GM143" i="1" s="1"/>
  <c r="CU195" i="1"/>
  <c r="CU163" i="1" s="1"/>
  <c r="GK178" i="1"/>
  <c r="GK146" i="1" s="1"/>
  <c r="GK183" i="1"/>
  <c r="GK151" i="1" s="1"/>
  <c r="GK192" i="1"/>
  <c r="GK160" i="1" s="1"/>
  <c r="GK197" i="1"/>
  <c r="GK165" i="1" s="1"/>
  <c r="GK195" i="1"/>
  <c r="GK163" i="1" s="1"/>
  <c r="GK176" i="1"/>
  <c r="GK144" i="1" s="1"/>
  <c r="GK198" i="1"/>
  <c r="GK166" i="1" s="1"/>
  <c r="GK196" i="1"/>
  <c r="GK164" i="1" s="1"/>
  <c r="GK185" i="1"/>
  <c r="GK153" i="1" s="1"/>
  <c r="GK180" i="1"/>
  <c r="GK148" i="1" s="1"/>
  <c r="GK189" i="1"/>
  <c r="GK157" i="1" s="1"/>
  <c r="GK186" i="1"/>
  <c r="GK154" i="1" s="1"/>
  <c r="GK181" i="1"/>
  <c r="GK149" i="1" s="1"/>
  <c r="GK187" i="1"/>
  <c r="GK155" i="1" s="1"/>
  <c r="GK190" i="1"/>
  <c r="GK158" i="1" s="1"/>
  <c r="CU172" i="1"/>
  <c r="CZ174" i="1" s="1"/>
  <c r="CX175" i="1" s="1"/>
  <c r="CX143" i="1" s="1"/>
  <c r="CV191" i="1"/>
  <c r="CV159" i="1" s="1"/>
  <c r="CV182" i="1"/>
  <c r="CV150" i="1" s="1"/>
  <c r="CV192" i="1"/>
  <c r="CV160" i="1" s="1"/>
  <c r="CV186" i="1"/>
  <c r="CV154" i="1" s="1"/>
  <c r="CV187" i="1"/>
  <c r="CV155" i="1" s="1"/>
  <c r="CV184" i="1"/>
  <c r="CV152" i="1" s="1"/>
  <c r="CV197" i="1"/>
  <c r="CV183" i="1"/>
  <c r="CV151" i="1" s="1"/>
  <c r="CV195" i="1"/>
  <c r="CV163" i="1" s="1"/>
  <c r="CV189" i="1"/>
  <c r="CV194" i="1"/>
  <c r="CV175" i="1"/>
  <c r="CV143" i="1" s="1"/>
  <c r="CV198" i="1"/>
  <c r="CV166" i="1" s="1"/>
  <c r="CV193" i="1"/>
  <c r="CV185" i="1"/>
  <c r="CV153" i="1" s="1"/>
  <c r="CV181" i="1"/>
  <c r="CV149" i="1" s="1"/>
  <c r="CV190" i="1"/>
  <c r="CV188" i="1"/>
  <c r="CV196" i="1"/>
  <c r="GK188" i="1"/>
  <c r="GK156" i="1" s="1"/>
  <c r="GK191" i="1"/>
  <c r="GK159" i="1" s="1"/>
  <c r="GK175" i="1"/>
  <c r="GK143" i="1" s="1"/>
  <c r="GK179" i="1"/>
  <c r="GK147" i="1" s="1"/>
  <c r="GK182" i="1"/>
  <c r="GK150" i="1" s="1"/>
  <c r="ED160" i="1"/>
  <c r="ED165" i="1"/>
  <c r="FI165" i="1"/>
  <c r="ED159" i="1"/>
  <c r="ED157" i="1"/>
  <c r="FI157" i="1"/>
  <c r="ED163" i="1"/>
  <c r="ED147" i="1"/>
  <c r="ED145" i="1"/>
  <c r="ED146" i="1"/>
  <c r="ED143" i="1"/>
  <c r="ED144" i="1"/>
  <c r="EB175" i="1"/>
  <c r="CU176" i="1"/>
  <c r="CU144" i="1" s="1"/>
  <c r="CU179" i="1"/>
  <c r="CU147" i="1" s="1"/>
  <c r="CU177" i="1"/>
  <c r="CU145" i="1" s="1"/>
  <c r="CU178" i="1"/>
  <c r="CU146" i="1" s="1"/>
  <c r="H144" i="1"/>
  <c r="CU188" i="1" l="1"/>
  <c r="CU156" i="1" s="1"/>
  <c r="CV156" i="1"/>
  <c r="CU189" i="1"/>
  <c r="CU157" i="1" s="1"/>
  <c r="CV157" i="1"/>
  <c r="CU196" i="1"/>
  <c r="CU164" i="1" s="1"/>
  <c r="CV164" i="1"/>
  <c r="CU194" i="1"/>
  <c r="CU162" i="1" s="1"/>
  <c r="CV162" i="1"/>
  <c r="CU193" i="1"/>
  <c r="CU161" i="1" s="1"/>
  <c r="CV161" i="1"/>
  <c r="GK167" i="1"/>
  <c r="CU197" i="1"/>
  <c r="CU165" i="1" s="1"/>
  <c r="CV165" i="1"/>
  <c r="CU190" i="1"/>
  <c r="CU158" i="1" s="1"/>
  <c r="CV158" i="1"/>
  <c r="CU183" i="1"/>
  <c r="CU151" i="1" s="1"/>
  <c r="J144" i="1"/>
  <c r="CV167" i="1" l="1"/>
  <c r="K144" i="1"/>
  <c r="O144" i="1" s="1"/>
  <c r="H145" i="1" l="1"/>
  <c r="J145" i="1" s="1"/>
  <c r="K145" i="1" l="1"/>
  <c r="O145" i="1" s="1"/>
  <c r="H146" i="1" l="1"/>
  <c r="J146" i="1" l="1"/>
  <c r="K146" i="1" l="1"/>
  <c r="O146" i="1" s="1"/>
  <c r="H147" i="1" l="1"/>
  <c r="J147" i="1" s="1"/>
  <c r="K147" i="1" s="1"/>
  <c r="O147" i="1" s="1"/>
  <c r="H148" i="1" l="1"/>
  <c r="J148" i="1" s="1"/>
  <c r="K148" i="1" s="1"/>
  <c r="O148" i="1" s="1"/>
  <c r="H149" i="1" l="1"/>
  <c r="J149" i="1" s="1"/>
  <c r="K149" i="1" s="1"/>
  <c r="O149" i="1" s="1"/>
  <c r="H150" i="1" l="1"/>
  <c r="J150" i="1" s="1"/>
  <c r="K150" i="1" s="1"/>
  <c r="O150" i="1" s="1"/>
  <c r="H151" i="1" l="1"/>
  <c r="J151" i="1" s="1"/>
  <c r="K151" i="1" s="1"/>
  <c r="O151" i="1" s="1"/>
  <c r="H152" i="1" l="1"/>
  <c r="J152" i="1" s="1"/>
  <c r="K152" i="1" s="1"/>
  <c r="O152" i="1" s="1"/>
  <c r="H153" i="1" l="1"/>
  <c r="J153" i="1" s="1"/>
  <c r="K153" i="1" s="1"/>
  <c r="O153" i="1" s="1"/>
  <c r="H154" i="1" l="1"/>
  <c r="J154" i="1" s="1"/>
  <c r="K154" i="1" s="1"/>
  <c r="O154" i="1" s="1"/>
  <c r="H155" i="1" l="1"/>
  <c r="J155" i="1" s="1"/>
  <c r="K155" i="1" s="1"/>
  <c r="O155" i="1" s="1"/>
  <c r="H156" i="1" l="1"/>
  <c r="J156" i="1" s="1"/>
  <c r="K156" i="1" s="1"/>
  <c r="O156" i="1" s="1"/>
  <c r="H157" i="1" l="1"/>
  <c r="J157" i="1" s="1"/>
  <c r="K157" i="1" s="1"/>
  <c r="O157" i="1" s="1"/>
  <c r="H158" i="1" l="1"/>
  <c r="J158" i="1" s="1"/>
  <c r="K158" i="1" s="1"/>
  <c r="O158" i="1" s="1"/>
  <c r="H159" i="1" l="1"/>
  <c r="J159" i="1" s="1"/>
  <c r="K159" i="1" s="1"/>
  <c r="O159" i="1" s="1"/>
  <c r="H160" i="1" l="1"/>
  <c r="J160" i="1" s="1"/>
  <c r="K160" i="1" s="1"/>
  <c r="O160" i="1" s="1"/>
  <c r="H161" i="1" l="1"/>
  <c r="J161" i="1" s="1"/>
  <c r="K161" i="1" s="1"/>
  <c r="O161" i="1" s="1"/>
  <c r="H162" i="1" l="1"/>
  <c r="J162" i="1" s="1"/>
  <c r="K162" i="1" s="1"/>
  <c r="O162" i="1" s="1"/>
  <c r="H163" i="1" l="1"/>
  <c r="J163" i="1" s="1"/>
  <c r="K163" i="1" s="1"/>
  <c r="O163" i="1" s="1"/>
  <c r="H164" i="1" l="1"/>
  <c r="J164" i="1" s="1"/>
  <c r="K164" i="1" s="1"/>
  <c r="O164" i="1" s="1"/>
  <c r="H165" i="1" l="1"/>
  <c r="J165" i="1" s="1"/>
  <c r="K165" i="1" s="1"/>
  <c r="O165" i="1" s="1"/>
  <c r="H166" i="1" l="1"/>
  <c r="J166" i="1" s="1"/>
  <c r="K166" i="1" s="1"/>
  <c r="O166" i="1" s="1"/>
  <c r="H167" i="1" l="1"/>
  <c r="J167" i="1" s="1"/>
  <c r="K167" i="1" s="1"/>
  <c r="O167" i="1" s="1"/>
  <c r="H168" i="1" l="1"/>
  <c r="J168" i="1" s="1"/>
  <c r="K168" i="1" s="1"/>
  <c r="O168" i="1" s="1"/>
  <c r="H169" i="1" l="1"/>
  <c r="J169" i="1" s="1"/>
  <c r="K169" i="1" s="1"/>
  <c r="O169" i="1" s="1"/>
  <c r="H170" i="1" l="1"/>
  <c r="J170" i="1" s="1"/>
  <c r="K170" i="1" s="1"/>
  <c r="O170" i="1" s="1"/>
  <c r="H171" i="1" l="1"/>
  <c r="J171" i="1" s="1"/>
  <c r="K171" i="1" s="1"/>
  <c r="O171" i="1" s="1"/>
  <c r="H172" i="1" l="1"/>
  <c r="J172" i="1" s="1"/>
  <c r="K172" i="1" s="1"/>
  <c r="O172" i="1" s="1"/>
  <c r="H173" i="1" l="1"/>
  <c r="J173" i="1" s="1"/>
  <c r="K173" i="1" s="1"/>
  <c r="O173" i="1" s="1"/>
  <c r="H174" i="1" l="1"/>
  <c r="J174" i="1" s="1"/>
  <c r="K174" i="1" s="1"/>
  <c r="O174" i="1" s="1"/>
  <c r="H175" i="1" l="1"/>
  <c r="J175" i="1" s="1"/>
  <c r="K175" i="1" s="1"/>
  <c r="O175" i="1" s="1"/>
  <c r="H176" i="1" l="1"/>
  <c r="J176" i="1" s="1"/>
  <c r="K176" i="1" s="1"/>
  <c r="O176" i="1" s="1"/>
  <c r="H177" i="1" l="1"/>
  <c r="J177" i="1" s="1"/>
  <c r="K177" i="1" s="1"/>
  <c r="O177" i="1" s="1"/>
  <c r="H178" i="1" l="1"/>
  <c r="J178" i="1" s="1"/>
  <c r="K178" i="1" s="1"/>
  <c r="O178" i="1" s="1"/>
  <c r="H179" i="1" l="1"/>
  <c r="J179" i="1" s="1"/>
  <c r="K179" i="1" s="1"/>
  <c r="O179" i="1" s="1"/>
  <c r="H180" i="1" l="1"/>
  <c r="J180" i="1" s="1"/>
  <c r="K180" i="1" s="1"/>
  <c r="O180" i="1" s="1"/>
  <c r="H181" i="1" l="1"/>
  <c r="J181" i="1" s="1"/>
  <c r="K181" i="1" s="1"/>
  <c r="O181" i="1" s="1"/>
  <c r="H182" i="1" l="1"/>
  <c r="J182" i="1" s="1"/>
  <c r="K182" i="1" s="1"/>
  <c r="O182" i="1" s="1"/>
  <c r="H183" i="1" l="1"/>
  <c r="J183" i="1" s="1"/>
  <c r="K183" i="1" s="1"/>
  <c r="O183" i="1" s="1"/>
  <c r="H184" i="1" l="1"/>
  <c r="J184" i="1" s="1"/>
  <c r="K184" i="1" s="1"/>
  <c r="O184" i="1" s="1"/>
  <c r="H185" i="1" l="1"/>
  <c r="J185" i="1" s="1"/>
  <c r="K185" i="1" s="1"/>
  <c r="O185" i="1" s="1"/>
  <c r="H186" i="1" l="1"/>
  <c r="J186" i="1" s="1"/>
  <c r="K186" i="1" s="1"/>
  <c r="O186" i="1" s="1"/>
  <c r="H187" i="1" l="1"/>
  <c r="J187" i="1" s="1"/>
  <c r="K187" i="1" s="1"/>
  <c r="O187" i="1" s="1"/>
  <c r="H188" i="1" l="1"/>
  <c r="J188" i="1" s="1"/>
  <c r="K188" i="1" s="1"/>
  <c r="O188" i="1" s="1"/>
  <c r="H189" i="1" l="1"/>
  <c r="J189" i="1" s="1"/>
  <c r="K189" i="1" s="1"/>
  <c r="O189" i="1" s="1"/>
  <c r="H190" i="1" l="1"/>
  <c r="J190" i="1" s="1"/>
  <c r="K190" i="1" s="1"/>
  <c r="O190" i="1" s="1"/>
  <c r="H191" i="1" l="1"/>
  <c r="J191" i="1" s="1"/>
  <c r="K191" i="1" s="1"/>
  <c r="O191" i="1" s="1"/>
  <c r="H192" i="1" l="1"/>
  <c r="J192" i="1" s="1"/>
  <c r="K192" i="1" s="1"/>
  <c r="O192" i="1" s="1"/>
  <c r="H193" i="1" l="1"/>
  <c r="J193" i="1" s="1"/>
  <c r="K193" i="1" s="1"/>
  <c r="O193" i="1" s="1"/>
  <c r="H194" i="1" l="1"/>
  <c r="J194" i="1" s="1"/>
  <c r="K194" i="1" s="1"/>
  <c r="O194" i="1" s="1"/>
  <c r="H195" i="1" l="1"/>
  <c r="J195" i="1" s="1"/>
  <c r="K195" i="1" s="1"/>
  <c r="O195" i="1" s="1"/>
  <c r="H196" i="1" l="1"/>
  <c r="J196" i="1" s="1"/>
  <c r="K196" i="1" s="1"/>
  <c r="O196" i="1" s="1"/>
  <c r="H197" i="1" l="1"/>
  <c r="J197" i="1" s="1"/>
  <c r="K197" i="1" s="1"/>
  <c r="O197" i="1" s="1"/>
  <c r="H198" i="1" l="1"/>
  <c r="J198" i="1" s="1"/>
  <c r="K198" i="1" s="1"/>
  <c r="O198" i="1" s="1"/>
  <c r="H199" i="1" l="1"/>
  <c r="J199" i="1" s="1"/>
  <c r="K199" i="1" s="1"/>
  <c r="O199" i="1" s="1"/>
  <c r="H200" i="1" l="1"/>
  <c r="J200" i="1" s="1"/>
  <c r="K200" i="1" s="1"/>
  <c r="O200" i="1" s="1"/>
  <c r="H201" i="1" l="1"/>
  <c r="J201" i="1" s="1"/>
  <c r="K201" i="1" s="1"/>
  <c r="O201" i="1" s="1"/>
  <c r="H202" i="1" l="1"/>
  <c r="J202" i="1" s="1"/>
  <c r="K202" i="1" s="1"/>
  <c r="O202" i="1" s="1"/>
  <c r="H203" i="1" l="1"/>
  <c r="J203" i="1" s="1"/>
  <c r="K203" i="1" s="1"/>
  <c r="O203" i="1" s="1"/>
  <c r="H204" i="1" l="1"/>
  <c r="J204" i="1" s="1"/>
  <c r="K204" i="1" s="1"/>
  <c r="O204" i="1" s="1"/>
  <c r="H205" i="1" l="1"/>
  <c r="J205" i="1" s="1"/>
  <c r="K205" i="1" s="1"/>
  <c r="O205" i="1" s="1"/>
  <c r="H206" i="1" l="1"/>
  <c r="J206" i="1" s="1"/>
  <c r="K206" i="1" s="1"/>
  <c r="O206" i="1" s="1"/>
  <c r="H207" i="1" l="1"/>
  <c r="J207" i="1" s="1"/>
  <c r="K207" i="1" s="1"/>
  <c r="O207" i="1" s="1"/>
  <c r="H208" i="1" l="1"/>
  <c r="J208" i="1" s="1"/>
  <c r="K208" i="1" s="1"/>
  <c r="O208" i="1" s="1"/>
  <c r="H209" i="1" l="1"/>
  <c r="J209" i="1" s="1"/>
  <c r="K209" i="1" s="1"/>
  <c r="O209" i="1" s="1"/>
  <c r="H210" i="1" l="1"/>
  <c r="J210" i="1" s="1"/>
  <c r="K210" i="1" s="1"/>
  <c r="O210" i="1" s="1"/>
  <c r="H211" i="1" l="1"/>
  <c r="J211" i="1" s="1"/>
  <c r="K211" i="1" s="1"/>
  <c r="O211" i="1" s="1"/>
  <c r="H212" i="1" l="1"/>
  <c r="J212" i="1" s="1"/>
  <c r="K212" i="1" s="1"/>
  <c r="O212" i="1" s="1"/>
  <c r="H213" i="1" l="1"/>
  <c r="J213" i="1" s="1"/>
  <c r="K213" i="1" s="1"/>
  <c r="O213" i="1" s="1"/>
  <c r="H214" i="1" l="1"/>
  <c r="J214" i="1" s="1"/>
  <c r="K214" i="1" l="1"/>
  <c r="O214" i="1" s="1"/>
  <c r="H215" i="1" l="1"/>
  <c r="J215" i="1" s="1"/>
  <c r="K215" i="1" l="1"/>
  <c r="O215" i="1" s="1"/>
  <c r="H216" i="1" l="1"/>
  <c r="J216" i="1" s="1"/>
  <c r="K216" i="1" s="1"/>
  <c r="O216" i="1" s="1"/>
  <c r="H217" i="1" l="1"/>
  <c r="J217" i="1" s="1"/>
  <c r="K217" i="1" l="1"/>
  <c r="O217" i="1" s="1"/>
  <c r="H218" i="1" l="1"/>
  <c r="J218" i="1" s="1"/>
  <c r="K218" i="1" s="1"/>
  <c r="O218" i="1" s="1"/>
  <c r="H219" i="1" l="1"/>
  <c r="J219" i="1" s="1"/>
  <c r="K219" i="1" s="1"/>
  <c r="O219" i="1" s="1"/>
  <c r="H220" i="1" l="1"/>
  <c r="J220" i="1" s="1"/>
  <c r="K220" i="1" s="1"/>
  <c r="O220" i="1" s="1"/>
  <c r="H221" i="1" l="1"/>
  <c r="J221" i="1" s="1"/>
  <c r="K221" i="1" l="1"/>
  <c r="O221" i="1" s="1"/>
  <c r="H222" i="1" l="1"/>
  <c r="J222" i="1" s="1"/>
  <c r="K222" i="1"/>
  <c r="O222" i="1" s="1"/>
  <c r="H223" i="1" l="1"/>
  <c r="J223" i="1" s="1"/>
  <c r="K223" i="1" l="1"/>
  <c r="O223" i="1" s="1"/>
  <c r="H224" i="1" l="1"/>
  <c r="J224" i="1" s="1"/>
  <c r="K224" i="1" s="1"/>
  <c r="O224" i="1" s="1"/>
  <c r="H225" i="1" l="1"/>
  <c r="J225" i="1" s="1"/>
  <c r="K225" i="1" l="1"/>
  <c r="O225" i="1" s="1"/>
  <c r="H226" i="1" l="1"/>
  <c r="J226" i="1" s="1"/>
  <c r="K226" i="1" l="1"/>
  <c r="O226" i="1" s="1"/>
  <c r="H227" i="1" l="1"/>
  <c r="J227" i="1" s="1"/>
  <c r="K227" i="1" s="1"/>
  <c r="O227" i="1" s="1"/>
  <c r="H228" i="1" l="1"/>
  <c r="J228" i="1" s="1"/>
  <c r="K228" i="1" s="1"/>
  <c r="O228" i="1" s="1"/>
  <c r="H229" i="1" l="1"/>
  <c r="J229" i="1" s="1"/>
  <c r="K229" i="1" l="1"/>
  <c r="O229" i="1" s="1"/>
  <c r="H230" i="1" l="1"/>
  <c r="J230" i="1" s="1"/>
  <c r="K230" i="1"/>
  <c r="O230" i="1" s="1"/>
  <c r="H231" i="1" l="1"/>
  <c r="J231" i="1" s="1"/>
  <c r="K231" i="1" s="1"/>
  <c r="O231" i="1" s="1"/>
  <c r="H232" i="1" l="1"/>
  <c r="J232" i="1" s="1"/>
  <c r="K232" i="1" s="1"/>
  <c r="O232" i="1" s="1"/>
  <c r="H233" i="1" l="1"/>
  <c r="J233" i="1" s="1"/>
  <c r="K233" i="1" s="1"/>
  <c r="O233" i="1" s="1"/>
  <c r="H234" i="1" l="1"/>
  <c r="J234" i="1" s="1"/>
  <c r="K234" i="1" l="1"/>
  <c r="O234" i="1" s="1"/>
  <c r="H235" i="1" l="1"/>
  <c r="J235" i="1" s="1"/>
  <c r="K235" i="1" l="1"/>
  <c r="O235" i="1" s="1"/>
  <c r="H236" i="1" l="1"/>
  <c r="J236" i="1" s="1"/>
  <c r="K236" i="1" s="1"/>
  <c r="O236" i="1" s="1"/>
  <c r="H237" i="1" l="1"/>
  <c r="J237" i="1" s="1"/>
  <c r="K237" i="1" s="1"/>
  <c r="O237" i="1" s="1"/>
  <c r="H238" i="1" l="1"/>
  <c r="J238" i="1" s="1"/>
  <c r="K238" i="1" l="1"/>
  <c r="O238" i="1" s="1"/>
  <c r="H239" i="1" l="1"/>
  <c r="J239" i="1" s="1"/>
  <c r="K239" i="1"/>
  <c r="O239" i="1" s="1"/>
  <c r="H240" i="1" l="1"/>
  <c r="J240" i="1" s="1"/>
  <c r="K240" i="1" s="1"/>
  <c r="O240" i="1" s="1"/>
  <c r="H241" i="1" l="1"/>
  <c r="J241" i="1" s="1"/>
  <c r="K241" i="1" l="1"/>
  <c r="O241" i="1" s="1"/>
  <c r="H242" i="1" l="1"/>
  <c r="J242" i="1" s="1"/>
  <c r="K242" i="1" s="1"/>
  <c r="O242" i="1" s="1"/>
  <c r="P242" i="1" l="1"/>
  <c r="H243" i="1"/>
  <c r="J243" i="1" s="1"/>
  <c r="K243" i="1" l="1"/>
  <c r="O243" i="1" s="1"/>
  <c r="EA181" i="1" l="1"/>
  <c r="EA185" i="1"/>
  <c r="EA153" i="1" s="1"/>
  <c r="EA188" i="1"/>
  <c r="EA184" i="1"/>
  <c r="EA182" i="1"/>
  <c r="EA150" i="1" s="1"/>
  <c r="EA193" i="1"/>
  <c r="EA191" i="1"/>
  <c r="EA198" i="1"/>
  <c r="EA166" i="1" s="1"/>
  <c r="EA189" i="1"/>
  <c r="EA197" i="1"/>
  <c r="EA194" i="1"/>
  <c r="EA195" i="1"/>
  <c r="EA183" i="1"/>
  <c r="EA186" i="1"/>
  <c r="EA154" i="1" s="1"/>
  <c r="EA192" i="1"/>
  <c r="EA196" i="1"/>
  <c r="EA187" i="1"/>
  <c r="EA155" i="1" s="1"/>
  <c r="EA190" i="1"/>
  <c r="H244" i="1"/>
  <c r="J244" i="1" s="1"/>
  <c r="K244" i="1" s="1"/>
  <c r="O244" i="1" s="1"/>
  <c r="EA162" i="1" l="1"/>
  <c r="DZ194" i="1"/>
  <c r="EA158" i="1"/>
  <c r="DZ190" i="1"/>
  <c r="EA149" i="1"/>
  <c r="EA165" i="1"/>
  <c r="DZ197" i="1"/>
  <c r="FF197" i="1"/>
  <c r="FF183" i="1"/>
  <c r="FF186" i="1"/>
  <c r="FF185" i="1"/>
  <c r="FF194" i="1"/>
  <c r="FF198" i="1"/>
  <c r="FF192" i="1"/>
  <c r="FF189" i="1"/>
  <c r="FF187" i="1"/>
  <c r="FF188" i="1"/>
  <c r="FF190" i="1"/>
  <c r="FF182" i="1"/>
  <c r="FF181" i="1"/>
  <c r="FF195" i="1"/>
  <c r="FF196" i="1"/>
  <c r="FF191" i="1"/>
  <c r="FF184" i="1"/>
  <c r="FF193" i="1"/>
  <c r="EA161" i="1"/>
  <c r="DZ193" i="1"/>
  <c r="EA163" i="1"/>
  <c r="DZ195" i="1"/>
  <c r="EA151" i="1"/>
  <c r="DZ183" i="1"/>
  <c r="EA159" i="1"/>
  <c r="DZ191" i="1"/>
  <c r="DZ159" i="1" s="1"/>
  <c r="EA160" i="1"/>
  <c r="DZ192" i="1"/>
  <c r="EA152" i="1"/>
  <c r="EA164" i="1"/>
  <c r="DZ196" i="1"/>
  <c r="EA157" i="1"/>
  <c r="DZ189" i="1"/>
  <c r="DZ157" i="1" s="1"/>
  <c r="EA156" i="1"/>
  <c r="DZ188" i="1"/>
  <c r="H245" i="1"/>
  <c r="J245" i="1" s="1"/>
  <c r="DZ161" i="1" l="1"/>
  <c r="DZ156" i="1"/>
  <c r="DZ163" i="1"/>
  <c r="DZ162" i="1"/>
  <c r="DZ165" i="1"/>
  <c r="DZ160" i="1"/>
  <c r="DZ158" i="1"/>
  <c r="DZ164" i="1"/>
  <c r="DZ151" i="1"/>
  <c r="K245" i="1"/>
  <c r="O245" i="1" s="1"/>
  <c r="H246" i="1" l="1"/>
  <c r="J246" i="1" s="1"/>
  <c r="K246" i="1" l="1"/>
  <c r="O246" i="1" s="1"/>
  <c r="H247" i="1" l="1"/>
  <c r="J247" i="1" s="1"/>
  <c r="K247" i="1" s="1"/>
  <c r="O247" i="1" s="1"/>
  <c r="H248" i="1" l="1"/>
  <c r="J248" i="1" s="1"/>
  <c r="K248" i="1" s="1"/>
  <c r="O248" i="1" s="1"/>
  <c r="H249" i="1" l="1"/>
  <c r="J249" i="1" s="1"/>
  <c r="K249" i="1" s="1"/>
  <c r="O249" i="1" s="1"/>
  <c r="H250" i="1" l="1"/>
  <c r="J250" i="1" s="1"/>
  <c r="K250" i="1" s="1"/>
  <c r="O250" i="1" s="1"/>
  <c r="H251" i="1" l="1"/>
  <c r="J251" i="1" s="1"/>
  <c r="K251" i="1" l="1"/>
  <c r="O251" i="1" s="1"/>
  <c r="H252" i="1" l="1"/>
  <c r="J252" i="1" s="1"/>
  <c r="K252" i="1" s="1"/>
  <c r="O252" i="1" s="1"/>
  <c r="H253" i="1" l="1"/>
  <c r="J253" i="1" s="1"/>
  <c r="K253" i="1" s="1"/>
  <c r="O253" i="1" s="1"/>
  <c r="H254" i="1" l="1"/>
  <c r="J254" i="1" s="1"/>
  <c r="K254" i="1" s="1"/>
  <c r="O254" i="1" s="1"/>
  <c r="H255" i="1" l="1"/>
  <c r="J255" i="1" s="1"/>
  <c r="K255" i="1" s="1"/>
  <c r="O255" i="1" s="1"/>
  <c r="H256" i="1" l="1"/>
  <c r="J256" i="1" s="1"/>
  <c r="K256" i="1" s="1"/>
  <c r="O256" i="1" s="1"/>
  <c r="H257" i="1" l="1"/>
  <c r="J257" i="1" s="1"/>
  <c r="K257" i="1" s="1"/>
  <c r="O257" i="1" s="1"/>
  <c r="H258" i="1" l="1"/>
  <c r="J258" i="1" s="1"/>
  <c r="K258" i="1" l="1"/>
  <c r="O258" i="1" s="1"/>
  <c r="H259" i="1" l="1"/>
  <c r="J259" i="1" s="1"/>
  <c r="K259" i="1" s="1"/>
  <c r="O259" i="1" s="1"/>
  <c r="H260" i="1" l="1"/>
  <c r="J260" i="1" s="1"/>
  <c r="K260" i="1" s="1"/>
  <c r="O260" i="1" s="1"/>
  <c r="H261" i="1" l="1"/>
  <c r="J261" i="1" s="1"/>
  <c r="K261" i="1" l="1"/>
  <c r="O261" i="1" s="1"/>
  <c r="H262" i="1" l="1"/>
  <c r="J262" i="1" s="1"/>
  <c r="K262" i="1" s="1"/>
  <c r="O262" i="1" s="1"/>
  <c r="H263" i="1" l="1"/>
  <c r="J263" i="1" s="1"/>
  <c r="K263" i="1" s="1"/>
  <c r="O263" i="1" s="1"/>
  <c r="H264" i="1" l="1"/>
  <c r="J264" i="1" s="1"/>
  <c r="K264" i="1" s="1"/>
  <c r="O264" i="1" s="1"/>
  <c r="H265" i="1" l="1"/>
  <c r="J265" i="1" s="1"/>
  <c r="K265" i="1" l="1"/>
  <c r="O265" i="1" s="1"/>
  <c r="H266" i="1" l="1"/>
  <c r="J266" i="1" s="1"/>
  <c r="K266" i="1" l="1"/>
  <c r="O266" i="1" s="1"/>
  <c r="H267" i="1" l="1"/>
  <c r="J267" i="1" s="1"/>
  <c r="K267" i="1" l="1"/>
  <c r="O267" i="1" l="1"/>
  <c r="H268" i="1"/>
  <c r="J268" i="1" s="1"/>
  <c r="K268" i="1" s="1"/>
  <c r="O268" i="1" l="1"/>
  <c r="H269" i="1"/>
  <c r="J269" i="1" s="1"/>
  <c r="K269" i="1" l="1"/>
  <c r="O269" i="1" l="1"/>
  <c r="H270" i="1"/>
  <c r="J270" i="1" s="1"/>
  <c r="K270" i="1" l="1"/>
  <c r="O270" i="1" l="1"/>
  <c r="H271" i="1"/>
  <c r="J271" i="1" s="1"/>
  <c r="K271" i="1" s="1"/>
  <c r="O271" i="1" l="1"/>
  <c r="H272" i="1"/>
  <c r="J272" i="1" s="1"/>
  <c r="K272" i="1" s="1"/>
  <c r="O272" i="1" l="1"/>
  <c r="H273" i="1"/>
  <c r="J273" i="1" s="1"/>
  <c r="K273" i="1" l="1"/>
  <c r="H274" i="1" s="1"/>
  <c r="J274" i="1" s="1"/>
  <c r="O273" i="1" l="1"/>
  <c r="K274" i="1"/>
  <c r="O274" i="1" l="1"/>
  <c r="H275" i="1"/>
  <c r="J275" i="1" s="1"/>
  <c r="K275" i="1" l="1"/>
  <c r="H276" i="1" s="1"/>
  <c r="J276" i="1" s="1"/>
  <c r="O275" i="1" l="1"/>
  <c r="K276" i="1"/>
  <c r="O276" i="1" l="1"/>
  <c r="H277" i="1"/>
  <c r="J277" i="1" s="1"/>
  <c r="K277" i="1" l="1"/>
  <c r="O277" i="1" l="1"/>
  <c r="H278" i="1"/>
  <c r="J278" i="1" s="1"/>
  <c r="K278" i="1" s="1"/>
  <c r="O278" i="1" l="1"/>
  <c r="H279" i="1"/>
  <c r="J279" i="1" s="1"/>
  <c r="K279" i="1" s="1"/>
  <c r="O279" i="1" l="1"/>
  <c r="H280" i="1"/>
  <c r="J280" i="1" s="1"/>
  <c r="K280" i="1" s="1"/>
  <c r="O280" i="1" l="1"/>
  <c r="H281" i="1"/>
  <c r="J281" i="1" s="1"/>
  <c r="K281" i="1" s="1"/>
  <c r="O281" i="1" l="1"/>
  <c r="H282" i="1"/>
  <c r="J282" i="1" s="1"/>
  <c r="K282" i="1" s="1"/>
  <c r="O282" i="1" l="1"/>
  <c r="H283" i="1"/>
  <c r="J283" i="1" s="1"/>
  <c r="K283" i="1" s="1"/>
  <c r="O283" i="1" l="1"/>
  <c r="H284" i="1"/>
  <c r="J284" i="1" s="1"/>
  <c r="K284" i="1" s="1"/>
  <c r="O284" i="1" l="1"/>
  <c r="H285" i="1"/>
  <c r="J285" i="1" s="1"/>
  <c r="K285" i="1" l="1"/>
  <c r="O285" i="1" l="1"/>
  <c r="H286" i="1"/>
  <c r="J286" i="1" s="1"/>
  <c r="K286" i="1" s="1"/>
  <c r="O286" i="1" l="1"/>
  <c r="H287" i="1"/>
  <c r="J287" i="1" s="1"/>
  <c r="K287" i="1" s="1"/>
  <c r="O287" i="1" l="1"/>
  <c r="H288" i="1"/>
  <c r="J288" i="1" s="1"/>
  <c r="K288" i="1" s="1"/>
  <c r="O288" i="1" l="1"/>
  <c r="H289" i="1"/>
  <c r="J289" i="1" s="1"/>
  <c r="K289" i="1" s="1"/>
  <c r="O289" i="1" l="1"/>
  <c r="H290" i="1"/>
  <c r="J290" i="1" s="1"/>
  <c r="K290" i="1" s="1"/>
  <c r="O290" i="1" l="1"/>
  <c r="H291" i="1"/>
  <c r="J291" i="1" s="1"/>
  <c r="K291" i="1" l="1"/>
  <c r="O291" i="1" l="1"/>
  <c r="H292" i="1"/>
  <c r="J292" i="1" s="1"/>
  <c r="K292" i="1" s="1"/>
  <c r="O292" i="1" l="1"/>
  <c r="H293" i="1"/>
  <c r="J293" i="1" s="1"/>
  <c r="K293" i="1" s="1"/>
  <c r="O293" i="1" l="1"/>
  <c r="H294" i="1"/>
  <c r="J294" i="1" s="1"/>
  <c r="K294" i="1" l="1"/>
  <c r="O294" i="1" l="1"/>
  <c r="H295" i="1"/>
  <c r="J295" i="1" s="1"/>
  <c r="K295" i="1" s="1"/>
  <c r="O295" i="1" l="1"/>
  <c r="H296" i="1"/>
  <c r="J296" i="1" s="1"/>
  <c r="K296" i="1" s="1"/>
  <c r="O296" i="1" l="1"/>
  <c r="H297" i="1"/>
  <c r="J297" i="1" s="1"/>
  <c r="K297" i="1" l="1"/>
  <c r="O297" i="1" l="1"/>
  <c r="H298" i="1"/>
  <c r="J298" i="1" s="1"/>
  <c r="K298" i="1" l="1"/>
  <c r="H299" i="1" s="1"/>
  <c r="J299" i="1" s="1"/>
  <c r="O298" i="1" l="1"/>
  <c r="K299" i="1"/>
  <c r="O299" i="1" l="1"/>
  <c r="H300" i="1"/>
  <c r="J300" i="1" s="1"/>
  <c r="K300" i="1" s="1"/>
  <c r="O300" i="1" l="1"/>
  <c r="H301" i="1"/>
  <c r="J301" i="1" s="1"/>
  <c r="K301" i="1" l="1"/>
  <c r="H302" i="1" s="1"/>
  <c r="J302" i="1" s="1"/>
  <c r="O301" i="1" l="1"/>
  <c r="K302" i="1"/>
  <c r="O302" i="1" l="1"/>
  <c r="H303" i="1"/>
  <c r="J303" i="1" s="1"/>
  <c r="K303" i="1" l="1"/>
  <c r="O303" i="1" l="1"/>
  <c r="H304" i="1"/>
  <c r="J304" i="1" s="1"/>
  <c r="K304" i="1" s="1"/>
  <c r="O304" i="1" l="1"/>
  <c r="H305" i="1"/>
  <c r="J305" i="1" s="1"/>
  <c r="K305" i="1" l="1"/>
  <c r="H306" i="1" s="1"/>
  <c r="J306" i="1" s="1"/>
  <c r="O305" i="1" l="1"/>
  <c r="K306" i="1"/>
  <c r="O306" i="1" l="1"/>
  <c r="H307" i="1"/>
  <c r="J307" i="1" s="1"/>
  <c r="K307" i="1" s="1"/>
  <c r="O307" i="1" l="1"/>
  <c r="H308" i="1"/>
  <c r="J308" i="1" s="1"/>
  <c r="K308" i="1" s="1"/>
  <c r="O308" i="1" l="1"/>
  <c r="H309" i="1"/>
  <c r="J309" i="1" s="1"/>
  <c r="K309" i="1" l="1"/>
  <c r="H310" i="1" s="1"/>
  <c r="J310" i="1" s="1"/>
  <c r="O309" i="1" l="1"/>
  <c r="K310" i="1"/>
  <c r="H311" i="1" s="1"/>
  <c r="J311" i="1" s="1"/>
  <c r="O310" i="1" l="1"/>
  <c r="K311" i="1"/>
  <c r="O311" i="1" l="1"/>
  <c r="H312" i="1"/>
  <c r="J312" i="1" s="1"/>
  <c r="K312" i="1" s="1"/>
  <c r="O312" i="1" l="1"/>
  <c r="H313" i="1"/>
  <c r="J313" i="1" s="1"/>
  <c r="K313" i="1" s="1"/>
  <c r="O313" i="1" l="1"/>
  <c r="H314" i="1"/>
  <c r="J314" i="1" s="1"/>
  <c r="K314" i="1" l="1"/>
  <c r="O314" i="1" l="1"/>
  <c r="H315" i="1"/>
  <c r="J315" i="1" s="1"/>
  <c r="K315" i="1" s="1"/>
  <c r="O315" i="1" l="1"/>
  <c r="H316" i="1"/>
  <c r="J316" i="1" s="1"/>
  <c r="K316" i="1" s="1"/>
  <c r="O316" i="1" l="1"/>
  <c r="H317" i="1"/>
  <c r="J317" i="1" s="1"/>
  <c r="K317" i="1" s="1"/>
  <c r="O317" i="1" l="1"/>
  <c r="H318" i="1"/>
  <c r="J318" i="1" s="1"/>
  <c r="K318" i="1" s="1"/>
  <c r="O318" i="1" l="1"/>
  <c r="H319" i="1"/>
  <c r="J319" i="1" s="1"/>
  <c r="K319" i="1" l="1"/>
  <c r="O319" i="1" l="1"/>
  <c r="H320" i="1"/>
  <c r="J320" i="1" s="1"/>
  <c r="K320" i="1" s="1"/>
  <c r="O320" i="1" l="1"/>
  <c r="H321" i="1"/>
  <c r="J321" i="1" s="1"/>
  <c r="K321" i="1" l="1"/>
  <c r="O321" i="1" l="1"/>
  <c r="H322" i="1"/>
  <c r="J322" i="1" s="1"/>
  <c r="K322" i="1" l="1"/>
  <c r="H323" i="1" s="1"/>
  <c r="J323" i="1" s="1"/>
  <c r="O322" i="1" l="1"/>
  <c r="K323" i="1"/>
  <c r="O323" i="1" l="1"/>
  <c r="H324" i="1"/>
  <c r="J324" i="1" s="1"/>
  <c r="K324" i="1" s="1"/>
  <c r="O324" i="1" l="1"/>
  <c r="H325" i="1"/>
  <c r="J325" i="1" s="1"/>
  <c r="K325" i="1" s="1"/>
  <c r="O325" i="1" l="1"/>
  <c r="H326" i="1"/>
  <c r="J326" i="1" s="1"/>
  <c r="K326" i="1" s="1"/>
  <c r="O326" i="1" l="1"/>
  <c r="H327" i="1"/>
  <c r="J327" i="1" s="1"/>
  <c r="K327" i="1" l="1"/>
  <c r="O327" i="1" l="1"/>
  <c r="H328" i="1"/>
  <c r="J328" i="1" s="1"/>
  <c r="K328" i="1" s="1"/>
  <c r="O328" i="1" l="1"/>
  <c r="H329" i="1"/>
  <c r="J329" i="1" s="1"/>
  <c r="K329" i="1" s="1"/>
  <c r="O329" i="1" l="1"/>
  <c r="H330" i="1"/>
  <c r="J330" i="1" s="1"/>
  <c r="K330" i="1" s="1"/>
  <c r="O330" i="1" s="1"/>
  <c r="H331" i="1" l="1"/>
  <c r="J331" i="1" s="1"/>
  <c r="K331" i="1" s="1"/>
  <c r="O331" i="1" l="1"/>
  <c r="H332" i="1"/>
  <c r="J332" i="1" s="1"/>
  <c r="K332" i="1" s="1"/>
  <c r="O332" i="1" l="1"/>
  <c r="H333" i="1"/>
  <c r="J333" i="1" s="1"/>
  <c r="K333" i="1" l="1"/>
  <c r="O333" i="1" l="1"/>
  <c r="H334" i="1"/>
  <c r="J334" i="1" s="1"/>
  <c r="K334" i="1" s="1"/>
  <c r="O334" i="1" l="1"/>
  <c r="H335" i="1"/>
  <c r="J335" i="1" s="1"/>
  <c r="K335" i="1" l="1"/>
  <c r="H336" i="1" s="1"/>
  <c r="J336" i="1" s="1"/>
  <c r="O335" i="1" l="1"/>
  <c r="K336" i="1"/>
  <c r="O336" i="1" l="1"/>
  <c r="H337" i="1"/>
  <c r="J337" i="1" s="1"/>
  <c r="K337" i="1" l="1"/>
  <c r="H338" i="1" s="1"/>
  <c r="J338" i="1" s="1"/>
  <c r="O337" i="1" l="1"/>
  <c r="K338" i="1"/>
  <c r="O338" i="1" l="1"/>
  <c r="H339" i="1"/>
  <c r="J339" i="1" s="1"/>
  <c r="K339" i="1" s="1"/>
  <c r="O339" i="1" l="1"/>
  <c r="H340" i="1"/>
  <c r="J340" i="1" s="1"/>
  <c r="K340" i="1" s="1"/>
  <c r="O340" i="1" l="1"/>
  <c r="H341" i="1"/>
  <c r="J341" i="1" s="1"/>
  <c r="K341" i="1" s="1"/>
  <c r="O341" i="1" l="1"/>
  <c r="H342" i="1"/>
  <c r="J342" i="1" s="1"/>
  <c r="K342" i="1" s="1"/>
  <c r="O342" i="1" l="1"/>
  <c r="H343" i="1"/>
  <c r="J343" i="1" s="1"/>
  <c r="K343" i="1" l="1"/>
  <c r="O343" i="1" l="1"/>
  <c r="H344" i="1"/>
  <c r="J344" i="1" s="1"/>
  <c r="K344" i="1" s="1"/>
  <c r="O344" i="1" l="1"/>
  <c r="H345" i="1"/>
  <c r="J345" i="1" s="1"/>
  <c r="K345" i="1" s="1"/>
  <c r="O345" i="1" l="1"/>
  <c r="H346" i="1"/>
  <c r="J346" i="1" s="1"/>
  <c r="K346" i="1" s="1"/>
  <c r="O346" i="1" s="1"/>
  <c r="H347" i="1" l="1"/>
  <c r="J347" i="1" s="1"/>
  <c r="K347" i="1" s="1"/>
  <c r="O347" i="1" l="1"/>
  <c r="H348" i="1"/>
  <c r="J348" i="1" s="1"/>
  <c r="K348" i="1" s="1"/>
  <c r="O348" i="1" l="1"/>
  <c r="H349" i="1"/>
  <c r="J349" i="1" s="1"/>
  <c r="K349" i="1" s="1"/>
  <c r="O349" i="1" l="1"/>
  <c r="H350" i="1"/>
  <c r="J350" i="1" s="1"/>
  <c r="K350" i="1" l="1"/>
  <c r="O350" i="1" l="1"/>
  <c r="H351" i="1"/>
  <c r="J351" i="1" s="1"/>
  <c r="K351" i="1" s="1"/>
  <c r="O351" i="1" l="1"/>
  <c r="H352" i="1"/>
  <c r="J352" i="1" s="1"/>
  <c r="K352" i="1" s="1"/>
  <c r="O352" i="1" l="1"/>
  <c r="H353" i="1"/>
  <c r="J353" i="1" s="1"/>
  <c r="K353" i="1" l="1"/>
  <c r="O353" i="1" l="1"/>
  <c r="H354" i="1"/>
  <c r="J354" i="1" s="1"/>
  <c r="K354" i="1" l="1"/>
  <c r="H355" i="1" s="1"/>
  <c r="J355" i="1" s="1"/>
  <c r="O354" i="1" l="1"/>
  <c r="K355" i="1"/>
  <c r="O355" i="1" l="1"/>
  <c r="H356" i="1"/>
  <c r="J356" i="1" s="1"/>
  <c r="K356" i="1" s="1"/>
  <c r="O356" i="1" l="1"/>
  <c r="H357" i="1"/>
  <c r="J357" i="1" s="1"/>
  <c r="K357" i="1" l="1"/>
  <c r="H358" i="1" s="1"/>
  <c r="J358" i="1" s="1"/>
  <c r="O357" i="1" l="1"/>
  <c r="K358" i="1"/>
  <c r="O358" i="1" l="1"/>
  <c r="H359" i="1"/>
  <c r="J359" i="1" s="1"/>
  <c r="K359" i="1" s="1"/>
  <c r="O359" i="1" l="1"/>
  <c r="H360" i="1"/>
  <c r="J360" i="1" s="1"/>
  <c r="K360" i="1" s="1"/>
  <c r="O360" i="1" l="1"/>
  <c r="H361" i="1"/>
  <c r="J361" i="1" s="1"/>
  <c r="K361" i="1" s="1"/>
  <c r="O361" i="1" l="1"/>
  <c r="H362" i="1"/>
  <c r="J362" i="1" s="1"/>
  <c r="K362" i="1" l="1"/>
  <c r="O362" i="1" l="1"/>
  <c r="H363" i="1"/>
  <c r="J363" i="1" s="1"/>
  <c r="K363" i="1" s="1"/>
  <c r="O363" i="1" l="1"/>
  <c r="H364" i="1"/>
  <c r="J364" i="1" s="1"/>
  <c r="K364" i="1" s="1"/>
  <c r="O364" i="1" l="1"/>
  <c r="H365" i="1"/>
  <c r="J365" i="1" s="1"/>
  <c r="K365" i="1" l="1"/>
  <c r="O365" i="1" l="1"/>
  <c r="H366" i="1"/>
  <c r="J366" i="1" s="1"/>
  <c r="K366" i="1" s="1"/>
  <c r="O366" i="1" l="1"/>
  <c r="H367" i="1"/>
  <c r="J367" i="1" s="1"/>
  <c r="K367" i="1" s="1"/>
  <c r="O367" i="1" l="1"/>
  <c r="H368" i="1"/>
  <c r="J368" i="1" s="1"/>
  <c r="K368" i="1" s="1"/>
  <c r="O368" i="1" l="1"/>
  <c r="H369" i="1"/>
  <c r="J369" i="1" s="1"/>
  <c r="K369" i="1" l="1"/>
  <c r="H370" i="1" s="1"/>
  <c r="J370" i="1" s="1"/>
  <c r="O369" i="1" l="1"/>
  <c r="K370" i="1"/>
  <c r="H371" i="1" s="1"/>
  <c r="J371" i="1" s="1"/>
  <c r="O370" i="1" l="1"/>
  <c r="K371" i="1"/>
  <c r="O371" i="1" l="1"/>
  <c r="H372" i="1"/>
  <c r="J372" i="1" s="1"/>
  <c r="K372" i="1" s="1"/>
  <c r="O372" i="1" l="1"/>
  <c r="H373" i="1"/>
  <c r="J373" i="1" s="1"/>
  <c r="K373" i="1" l="1"/>
  <c r="H374" i="1" s="1"/>
  <c r="J374" i="1" s="1"/>
  <c r="O373" i="1" l="1"/>
  <c r="K374" i="1"/>
  <c r="O374" i="1" l="1"/>
  <c r="H375" i="1"/>
  <c r="J375" i="1" s="1"/>
  <c r="K375" i="1" l="1"/>
  <c r="H376" i="1" s="1"/>
  <c r="J376" i="1" s="1"/>
  <c r="O375" i="1" l="1"/>
  <c r="K376" i="1"/>
  <c r="O376" i="1" l="1"/>
  <c r="H377" i="1"/>
  <c r="J377" i="1" s="1"/>
  <c r="K377" i="1" l="1"/>
  <c r="O377" i="1" l="1"/>
  <c r="H378" i="1"/>
  <c r="J378" i="1" s="1"/>
  <c r="K378" i="1" s="1"/>
  <c r="O378" i="1" l="1"/>
  <c r="H379" i="1"/>
  <c r="J379" i="1" s="1"/>
  <c r="K379" i="1" s="1"/>
  <c r="O379" i="1" l="1"/>
  <c r="H380" i="1"/>
  <c r="J380" i="1" s="1"/>
  <c r="K380" i="1" s="1"/>
  <c r="O380" i="1" l="1"/>
  <c r="H381" i="1"/>
  <c r="J381" i="1" s="1"/>
  <c r="K381" i="1" s="1"/>
  <c r="O381" i="1" l="1"/>
  <c r="H382" i="1"/>
  <c r="J382" i="1" s="1"/>
  <c r="K382" i="1" s="1"/>
  <c r="O382" i="1" l="1"/>
  <c r="H383" i="1"/>
  <c r="J383" i="1" s="1"/>
  <c r="K383" i="1" l="1"/>
  <c r="H384" i="1" s="1"/>
  <c r="J384" i="1" s="1"/>
  <c r="O383" i="1" l="1"/>
  <c r="K384" i="1"/>
  <c r="O384" i="1" l="1"/>
  <c r="H385" i="1"/>
  <c r="J385" i="1" s="1"/>
  <c r="K385" i="1" s="1"/>
  <c r="O385" i="1" l="1"/>
  <c r="H386" i="1"/>
  <c r="J386" i="1" s="1"/>
  <c r="K386" i="1" s="1"/>
  <c r="O386" i="1" l="1"/>
  <c r="H387" i="1"/>
  <c r="J387" i="1" s="1"/>
  <c r="K387" i="1" s="1"/>
  <c r="O387" i="1" l="1"/>
  <c r="H388" i="1"/>
  <c r="J388" i="1" s="1"/>
  <c r="K388" i="1" s="1"/>
  <c r="O388" i="1" l="1"/>
  <c r="H389" i="1"/>
  <c r="J389" i="1" s="1"/>
  <c r="K389" i="1" s="1"/>
  <c r="O389" i="1" l="1"/>
  <c r="H390" i="1"/>
  <c r="J390" i="1" s="1"/>
  <c r="K390" i="1" s="1"/>
  <c r="O390" i="1" l="1"/>
  <c r="H391" i="1"/>
  <c r="J391" i="1" s="1"/>
  <c r="K391" i="1" s="1"/>
  <c r="O391" i="1" l="1"/>
  <c r="H392" i="1"/>
  <c r="J392" i="1" s="1"/>
  <c r="K392" i="1" s="1"/>
  <c r="O392" i="1" l="1"/>
  <c r="H393" i="1"/>
  <c r="J393" i="1" s="1"/>
  <c r="K393" i="1" s="1"/>
  <c r="O393" i="1" l="1"/>
  <c r="H394" i="1"/>
  <c r="J394" i="1" s="1"/>
  <c r="K394" i="1" s="1"/>
  <c r="O394" i="1" l="1"/>
  <c r="H395" i="1"/>
  <c r="J395" i="1" s="1"/>
  <c r="K395" i="1" s="1"/>
  <c r="O395" i="1" l="1"/>
  <c r="H396" i="1"/>
  <c r="J396" i="1" s="1"/>
  <c r="K396" i="1" s="1"/>
  <c r="O396" i="1" l="1"/>
  <c r="H397" i="1"/>
  <c r="J397" i="1" s="1"/>
  <c r="K397" i="1" s="1"/>
  <c r="O397" i="1" l="1"/>
  <c r="H398" i="1"/>
  <c r="J398" i="1" s="1"/>
  <c r="K398" i="1" s="1"/>
  <c r="O398" i="1" l="1"/>
  <c r="H399" i="1"/>
  <c r="J399" i="1" s="1"/>
  <c r="K399" i="1" s="1"/>
  <c r="O399" i="1" l="1"/>
  <c r="H400" i="1"/>
  <c r="J400" i="1" s="1"/>
  <c r="K400" i="1" s="1"/>
  <c r="O400" i="1" l="1"/>
  <c r="H401" i="1"/>
  <c r="J401" i="1" s="1"/>
  <c r="K401" i="1" s="1"/>
  <c r="O401" i="1" l="1"/>
  <c r="H402" i="1"/>
  <c r="J402" i="1" s="1"/>
  <c r="K402" i="1" s="1"/>
  <c r="O402" i="1" l="1"/>
  <c r="H403" i="1"/>
  <c r="J403" i="1" s="1"/>
  <c r="K403" i="1" s="1"/>
  <c r="O403" i="1" l="1"/>
  <c r="H404" i="1"/>
  <c r="J404" i="1" s="1"/>
  <c r="K404" i="1" s="1"/>
  <c r="O404" i="1" l="1"/>
  <c r="H405" i="1"/>
  <c r="J405" i="1" s="1"/>
  <c r="K405" i="1" s="1"/>
  <c r="O405" i="1" l="1"/>
  <c r="H406" i="1"/>
  <c r="J406" i="1" s="1"/>
  <c r="K406" i="1" s="1"/>
  <c r="O406" i="1" l="1"/>
  <c r="H407" i="1"/>
  <c r="J407" i="1" s="1"/>
  <c r="K407" i="1" s="1"/>
  <c r="O407" i="1" l="1"/>
  <c r="H408" i="1"/>
  <c r="J408" i="1" s="1"/>
  <c r="K408" i="1" s="1"/>
  <c r="O408" i="1" l="1"/>
  <c r="H409" i="1"/>
  <c r="J409" i="1" s="1"/>
  <c r="K409" i="1" s="1"/>
  <c r="O409" i="1" l="1"/>
  <c r="H410" i="1"/>
  <c r="J410" i="1" s="1"/>
  <c r="K410" i="1" s="1"/>
  <c r="O410" i="1" l="1"/>
  <c r="H411" i="1"/>
  <c r="J411" i="1" s="1"/>
  <c r="K411" i="1" s="1"/>
  <c r="O411" i="1" l="1"/>
  <c r="H412" i="1"/>
  <c r="J412" i="1" s="1"/>
  <c r="K412" i="1" s="1"/>
  <c r="O412" i="1" l="1"/>
  <c r="H413" i="1"/>
  <c r="J413" i="1" s="1"/>
  <c r="K413" i="1" s="1"/>
  <c r="O413" i="1" l="1"/>
  <c r="H414" i="1"/>
  <c r="J414" i="1" s="1"/>
  <c r="K414" i="1" s="1"/>
  <c r="O414" i="1" l="1"/>
  <c r="H415" i="1"/>
  <c r="J415" i="1" s="1"/>
  <c r="K415" i="1" s="1"/>
  <c r="O415" i="1" l="1"/>
  <c r="H416" i="1"/>
  <c r="J416" i="1" s="1"/>
  <c r="K416" i="1" s="1"/>
  <c r="O416" i="1" l="1"/>
  <c r="H417" i="1"/>
  <c r="J417" i="1" s="1"/>
  <c r="K417" i="1" s="1"/>
  <c r="O417" i="1" l="1"/>
  <c r="H418" i="1"/>
  <c r="J418" i="1" s="1"/>
  <c r="K418" i="1" s="1"/>
  <c r="O418" i="1" l="1"/>
  <c r="H419" i="1"/>
  <c r="J419" i="1" s="1"/>
  <c r="K419" i="1" s="1"/>
  <c r="O419" i="1" l="1"/>
  <c r="H420" i="1"/>
  <c r="J420" i="1" s="1"/>
  <c r="K420" i="1" s="1"/>
  <c r="O420" i="1" l="1"/>
  <c r="H421" i="1"/>
  <c r="J421" i="1" s="1"/>
  <c r="K421" i="1" s="1"/>
  <c r="O421" i="1" l="1"/>
  <c r="H422" i="1"/>
  <c r="J422" i="1" s="1"/>
  <c r="K422" i="1" s="1"/>
  <c r="O422" i="1" l="1"/>
  <c r="H423" i="1"/>
  <c r="J423" i="1" s="1"/>
  <c r="K423" i="1" s="1"/>
  <c r="O423" i="1" l="1"/>
  <c r="H424" i="1"/>
  <c r="J424" i="1" s="1"/>
  <c r="K424" i="1" s="1"/>
  <c r="O424" i="1" l="1"/>
  <c r="H425" i="1"/>
  <c r="J425" i="1" s="1"/>
  <c r="K425" i="1" s="1"/>
  <c r="O425" i="1" l="1"/>
  <c r="H426" i="1"/>
  <c r="J426" i="1" s="1"/>
  <c r="K426" i="1" s="1"/>
  <c r="O426" i="1" l="1"/>
  <c r="H427" i="1"/>
  <c r="J427" i="1" s="1"/>
  <c r="K427" i="1" s="1"/>
  <c r="O427" i="1" l="1"/>
  <c r="H428" i="1"/>
  <c r="J428" i="1" s="1"/>
  <c r="K428" i="1" s="1"/>
  <c r="O428" i="1" l="1"/>
  <c r="H429" i="1"/>
  <c r="J429" i="1" s="1"/>
  <c r="K429" i="1" s="1"/>
  <c r="O429" i="1" l="1"/>
  <c r="H430" i="1"/>
  <c r="J430" i="1" s="1"/>
  <c r="K430" i="1" s="1"/>
  <c r="O430" i="1" l="1"/>
  <c r="H431" i="1"/>
  <c r="J431" i="1" s="1"/>
  <c r="K431" i="1" s="1"/>
  <c r="O431" i="1" l="1"/>
  <c r="H432" i="1"/>
  <c r="J432" i="1" s="1"/>
  <c r="K432" i="1" s="1"/>
  <c r="O432" i="1" l="1"/>
  <c r="H433" i="1"/>
  <c r="J433" i="1" s="1"/>
  <c r="K433" i="1" s="1"/>
  <c r="O433" i="1" l="1"/>
  <c r="H434" i="1"/>
  <c r="J434" i="1" s="1"/>
  <c r="K434" i="1" s="1"/>
  <c r="O434" i="1" l="1"/>
  <c r="H435" i="1"/>
  <c r="J435" i="1" s="1"/>
  <c r="K435" i="1" s="1"/>
  <c r="O435" i="1" l="1"/>
  <c r="H436" i="1"/>
  <c r="J436" i="1" s="1"/>
  <c r="K436" i="1" s="1"/>
  <c r="O436" i="1" l="1"/>
  <c r="H437" i="1"/>
  <c r="J437" i="1" s="1"/>
  <c r="K437" i="1" s="1"/>
  <c r="O437" i="1" l="1"/>
  <c r="H438" i="1"/>
  <c r="J438" i="1" s="1"/>
  <c r="K438" i="1" s="1"/>
  <c r="O438" i="1" l="1"/>
  <c r="H439" i="1"/>
  <c r="J439" i="1" s="1"/>
  <c r="K439" i="1" s="1"/>
  <c r="O439" i="1" l="1"/>
  <c r="H440" i="1"/>
  <c r="J440" i="1" s="1"/>
  <c r="K440" i="1" s="1"/>
  <c r="O440" i="1" l="1"/>
  <c r="H441" i="1"/>
  <c r="J441" i="1" s="1"/>
  <c r="K441" i="1" s="1"/>
  <c r="O441" i="1" l="1"/>
  <c r="P441" i="1" s="1"/>
  <c r="P503" i="1" s="1"/>
  <c r="D19" i="1" s="1"/>
  <c r="J442" i="1"/>
  <c r="K442" i="1" s="1"/>
  <c r="H442" i="1"/>
  <c r="H503" i="1" s="1"/>
  <c r="AG128" i="1" l="1"/>
  <c r="X60" i="1"/>
  <c r="X61" i="1" s="1"/>
  <c r="X63" i="1" s="1"/>
  <c r="AH72" i="1"/>
  <c r="D27" i="1"/>
  <c r="AC62" i="1"/>
  <c r="AC63" i="1" s="1"/>
  <c r="O442" i="1"/>
  <c r="G442" i="1"/>
  <c r="J503" i="1"/>
  <c r="G504" i="1" s="1"/>
  <c r="AC12" i="1" l="1"/>
  <c r="BP140" i="1"/>
  <c r="FE140" i="1"/>
  <c r="AC78" i="1"/>
  <c r="X12" i="1"/>
  <c r="AK140" i="1"/>
  <c r="DZ140" i="1"/>
  <c r="X78" i="1"/>
  <c r="D442" i="1"/>
  <c r="D503" i="1" s="1"/>
  <c r="G503" i="1"/>
  <c r="D504" i="1" s="1"/>
  <c r="X80" i="1" l="1"/>
  <c r="X99" i="1"/>
  <c r="W126" i="1" s="1"/>
  <c r="EA178" i="1"/>
  <c r="EB147" i="1"/>
  <c r="EA179" i="1"/>
  <c r="EE142" i="1"/>
  <c r="EA177" i="1"/>
  <c r="EB145" i="1"/>
  <c r="DZ172" i="1"/>
  <c r="EE174" i="1" s="1"/>
  <c r="EC175" i="1" s="1"/>
  <c r="EA175" i="1"/>
  <c r="EB146" i="1"/>
  <c r="EB143" i="1"/>
  <c r="EA180" i="1"/>
  <c r="EA176" i="1"/>
  <c r="EB144" i="1"/>
  <c r="AK172" i="1"/>
  <c r="AP174" i="1" s="1"/>
  <c r="AP142" i="1"/>
  <c r="AC99" i="1"/>
  <c r="AB126" i="1" s="1"/>
  <c r="AC80" i="1"/>
  <c r="FE172" i="1"/>
  <c r="FJ174" i="1" s="1"/>
  <c r="FH175" i="1" s="1"/>
  <c r="FF179" i="1"/>
  <c r="FG146" i="1"/>
  <c r="FF177" i="1"/>
  <c r="FG143" i="1"/>
  <c r="FG144" i="1"/>
  <c r="FJ142" i="1"/>
  <c r="FJ175" i="1" s="1"/>
  <c r="FF178" i="1"/>
  <c r="FG147" i="1"/>
  <c r="FG145" i="1"/>
  <c r="FF180" i="1"/>
  <c r="FF175" i="1"/>
  <c r="FF176" i="1"/>
  <c r="BP172" i="1"/>
  <c r="BU174" i="1" s="1"/>
  <c r="BU142" i="1"/>
  <c r="C21" i="1"/>
  <c r="AF88" i="1" s="1"/>
  <c r="K140" i="1"/>
  <c r="J140" i="1" s="1"/>
  <c r="Q217" i="1" s="1"/>
  <c r="AJ140" i="1"/>
  <c r="BO140" i="1"/>
  <c r="W143" i="1"/>
  <c r="AB143" i="1"/>
  <c r="AC143" i="1"/>
  <c r="W144" i="1"/>
  <c r="AB144" i="1"/>
  <c r="AC144" i="1"/>
  <c r="W145" i="1"/>
  <c r="AB145" i="1"/>
  <c r="AC145" i="1"/>
  <c r="W146" i="1"/>
  <c r="AB146" i="1"/>
  <c r="AC146" i="1"/>
  <c r="W147" i="1"/>
  <c r="AB147" i="1"/>
  <c r="AC147" i="1"/>
  <c r="W151" i="1"/>
  <c r="AB151" i="1"/>
  <c r="AC151" i="1"/>
  <c r="W156" i="1"/>
  <c r="AB156" i="1"/>
  <c r="AC156" i="1"/>
  <c r="W157" i="1"/>
  <c r="AB157" i="1"/>
  <c r="AC157" i="1"/>
  <c r="W158" i="1"/>
  <c r="AB158" i="1"/>
  <c r="AC158" i="1"/>
  <c r="W159" i="1"/>
  <c r="AB159" i="1"/>
  <c r="AC159" i="1"/>
  <c r="W161" i="1"/>
  <c r="AB161" i="1"/>
  <c r="AC161" i="1"/>
  <c r="W162" i="1"/>
  <c r="AB162" i="1"/>
  <c r="AC162" i="1"/>
  <c r="W163" i="1"/>
  <c r="AB163" i="1"/>
  <c r="AC163" i="1"/>
  <c r="W164" i="1"/>
  <c r="AB164" i="1"/>
  <c r="AC164" i="1"/>
  <c r="W165" i="1"/>
  <c r="AB165" i="1"/>
  <c r="AC165" i="1"/>
  <c r="AJ172" i="1"/>
  <c r="BO172" i="1"/>
  <c r="AJ144" i="1" l="1"/>
  <c r="CJ498" i="1"/>
  <c r="CJ490" i="1"/>
  <c r="CJ482" i="1"/>
  <c r="CJ474" i="1"/>
  <c r="CJ466" i="1"/>
  <c r="CJ458" i="1"/>
  <c r="CJ450" i="1"/>
  <c r="CJ442" i="1"/>
  <c r="CJ434" i="1"/>
  <c r="CJ426" i="1"/>
  <c r="CJ418" i="1"/>
  <c r="CJ410" i="1"/>
  <c r="CJ402" i="1"/>
  <c r="CJ394" i="1"/>
  <c r="CJ386" i="1"/>
  <c r="CJ378" i="1"/>
  <c r="CJ370" i="1"/>
  <c r="CJ362" i="1"/>
  <c r="CJ354" i="1"/>
  <c r="CJ346" i="1"/>
  <c r="CJ338" i="1"/>
  <c r="CJ330" i="1"/>
  <c r="CJ322" i="1"/>
  <c r="CJ314" i="1"/>
  <c r="CJ306" i="1"/>
  <c r="CJ298" i="1"/>
  <c r="CJ290" i="1"/>
  <c r="CJ282" i="1"/>
  <c r="CJ274" i="1"/>
  <c r="CJ266" i="1"/>
  <c r="CJ258" i="1"/>
  <c r="CJ250" i="1"/>
  <c r="CJ242" i="1"/>
  <c r="CJ234" i="1"/>
  <c r="CJ226" i="1"/>
  <c r="CJ218" i="1"/>
  <c r="CJ210" i="1"/>
  <c r="CJ202" i="1"/>
  <c r="CJ194" i="1"/>
  <c r="CJ186" i="1"/>
  <c r="CJ178" i="1"/>
  <c r="CJ170" i="1"/>
  <c r="CJ162" i="1"/>
  <c r="CJ146" i="1"/>
  <c r="CJ499" i="1"/>
  <c r="CJ491" i="1"/>
  <c r="CJ483" i="1"/>
  <c r="CJ475" i="1"/>
  <c r="CJ467" i="1"/>
  <c r="CJ459" i="1"/>
  <c r="CJ451" i="1"/>
  <c r="CJ443" i="1"/>
  <c r="CJ435" i="1"/>
  <c r="CJ427" i="1"/>
  <c r="CJ419" i="1"/>
  <c r="CJ411" i="1"/>
  <c r="CJ403" i="1"/>
  <c r="CJ395" i="1"/>
  <c r="CJ387" i="1"/>
  <c r="CJ379" i="1"/>
  <c r="CJ371" i="1"/>
  <c r="CJ363" i="1"/>
  <c r="CJ355" i="1"/>
  <c r="CJ347" i="1"/>
  <c r="CJ339" i="1"/>
  <c r="CJ331" i="1"/>
  <c r="CJ323" i="1"/>
  <c r="CJ315" i="1"/>
  <c r="CJ307" i="1"/>
  <c r="CJ299" i="1"/>
  <c r="CJ291" i="1"/>
  <c r="CJ283" i="1"/>
  <c r="CJ275" i="1"/>
  <c r="CJ267" i="1"/>
  <c r="CJ259" i="1"/>
  <c r="CJ251" i="1"/>
  <c r="CJ243" i="1"/>
  <c r="CJ235" i="1"/>
  <c r="CJ227" i="1"/>
  <c r="CJ219" i="1"/>
  <c r="CJ211" i="1"/>
  <c r="CJ203" i="1"/>
  <c r="CJ195" i="1"/>
  <c r="CJ187" i="1"/>
  <c r="CJ179" i="1"/>
  <c r="CJ171" i="1"/>
  <c r="CJ163" i="1"/>
  <c r="CJ147" i="1"/>
  <c r="CJ500" i="1"/>
  <c r="CJ492" i="1"/>
  <c r="CJ484" i="1"/>
  <c r="CJ476" i="1"/>
  <c r="CJ468" i="1"/>
  <c r="CJ460" i="1"/>
  <c r="CJ452" i="1"/>
  <c r="CJ444" i="1"/>
  <c r="CJ436" i="1"/>
  <c r="CJ428" i="1"/>
  <c r="CJ420" i="1"/>
  <c r="CJ412" i="1"/>
  <c r="CJ404" i="1"/>
  <c r="CJ396" i="1"/>
  <c r="CJ388" i="1"/>
  <c r="CJ380" i="1"/>
  <c r="CJ372" i="1"/>
  <c r="CJ364" i="1"/>
  <c r="CJ356" i="1"/>
  <c r="CJ348" i="1"/>
  <c r="CJ340" i="1"/>
  <c r="CJ332" i="1"/>
  <c r="CJ324" i="1"/>
  <c r="CJ316" i="1"/>
  <c r="CJ308" i="1"/>
  <c r="CJ300" i="1"/>
  <c r="CJ292" i="1"/>
  <c r="CJ284" i="1"/>
  <c r="CJ276" i="1"/>
  <c r="CJ268" i="1"/>
  <c r="CJ260" i="1"/>
  <c r="CJ252" i="1"/>
  <c r="CJ244" i="1"/>
  <c r="CJ236" i="1"/>
  <c r="CJ228" i="1"/>
  <c r="CJ220" i="1"/>
  <c r="CJ212" i="1"/>
  <c r="CJ204" i="1"/>
  <c r="CJ196" i="1"/>
  <c r="CJ188" i="1"/>
  <c r="CJ180" i="1"/>
  <c r="CJ172" i="1"/>
  <c r="CJ164" i="1"/>
  <c r="CJ156" i="1"/>
  <c r="CJ495" i="1"/>
  <c r="CJ487" i="1"/>
  <c r="CJ479" i="1"/>
  <c r="CJ471" i="1"/>
  <c r="CJ463" i="1"/>
  <c r="CJ455" i="1"/>
  <c r="CJ447" i="1"/>
  <c r="CJ439" i="1"/>
  <c r="CJ431" i="1"/>
  <c r="CJ423" i="1"/>
  <c r="CJ415" i="1"/>
  <c r="CJ407" i="1"/>
  <c r="CJ399" i="1"/>
  <c r="CJ391" i="1"/>
  <c r="CJ383" i="1"/>
  <c r="CJ375" i="1"/>
  <c r="CJ367" i="1"/>
  <c r="CJ359" i="1"/>
  <c r="CJ351" i="1"/>
  <c r="CJ343" i="1"/>
  <c r="CJ335" i="1"/>
  <c r="CJ327" i="1"/>
  <c r="CJ319" i="1"/>
  <c r="CJ311" i="1"/>
  <c r="CJ303" i="1"/>
  <c r="CJ295" i="1"/>
  <c r="CJ287" i="1"/>
  <c r="CJ279" i="1"/>
  <c r="CJ271" i="1"/>
  <c r="CJ263" i="1"/>
  <c r="CJ255" i="1"/>
  <c r="CJ247" i="1"/>
  <c r="CJ239" i="1"/>
  <c r="CJ231" i="1"/>
  <c r="CJ223" i="1"/>
  <c r="CJ215" i="1"/>
  <c r="CJ207" i="1"/>
  <c r="CJ199" i="1"/>
  <c r="CJ191" i="1"/>
  <c r="CJ183" i="1"/>
  <c r="CJ175" i="1"/>
  <c r="CJ167" i="1"/>
  <c r="CJ159" i="1"/>
  <c r="CJ151" i="1"/>
  <c r="CJ143" i="1"/>
  <c r="CJ496" i="1"/>
  <c r="CJ488" i="1"/>
  <c r="CJ480" i="1"/>
  <c r="CJ472" i="1"/>
  <c r="CJ464" i="1"/>
  <c r="CJ456" i="1"/>
  <c r="CJ448" i="1"/>
  <c r="CJ440" i="1"/>
  <c r="CJ432" i="1"/>
  <c r="CJ424" i="1"/>
  <c r="CJ416" i="1"/>
  <c r="CJ408" i="1"/>
  <c r="CJ400" i="1"/>
  <c r="CJ392" i="1"/>
  <c r="CJ384" i="1"/>
  <c r="CJ376" i="1"/>
  <c r="CJ368" i="1"/>
  <c r="CJ360" i="1"/>
  <c r="CJ352" i="1"/>
  <c r="CJ344" i="1"/>
  <c r="CJ336" i="1"/>
  <c r="CJ328" i="1"/>
  <c r="CJ320" i="1"/>
  <c r="CJ312" i="1"/>
  <c r="CJ304" i="1"/>
  <c r="CJ296" i="1"/>
  <c r="CJ288" i="1"/>
  <c r="CJ280" i="1"/>
  <c r="CJ272" i="1"/>
  <c r="CJ264" i="1"/>
  <c r="CJ256" i="1"/>
  <c r="CJ248" i="1"/>
  <c r="CJ485" i="1"/>
  <c r="CJ462" i="1"/>
  <c r="CJ441" i="1"/>
  <c r="CJ421" i="1"/>
  <c r="CJ398" i="1"/>
  <c r="CJ377" i="1"/>
  <c r="CJ357" i="1"/>
  <c r="CJ334" i="1"/>
  <c r="CJ313" i="1"/>
  <c r="CJ293" i="1"/>
  <c r="CJ270" i="1"/>
  <c r="CJ249" i="1"/>
  <c r="CJ232" i="1"/>
  <c r="CJ216" i="1"/>
  <c r="CJ200" i="1"/>
  <c r="CJ184" i="1"/>
  <c r="CJ168" i="1"/>
  <c r="CJ349" i="1"/>
  <c r="CJ225" i="1"/>
  <c r="CJ145" i="1"/>
  <c r="CJ457" i="1"/>
  <c r="CJ350" i="1"/>
  <c r="CJ265" i="1"/>
  <c r="CJ181" i="1"/>
  <c r="CJ417" i="1"/>
  <c r="CJ333" i="1"/>
  <c r="CJ230" i="1"/>
  <c r="CJ486" i="1"/>
  <c r="CJ465" i="1"/>
  <c r="CJ445" i="1"/>
  <c r="CJ422" i="1"/>
  <c r="CJ401" i="1"/>
  <c r="CJ381" i="1"/>
  <c r="CJ358" i="1"/>
  <c r="CJ337" i="1"/>
  <c r="CJ317" i="1"/>
  <c r="CJ294" i="1"/>
  <c r="CJ273" i="1"/>
  <c r="CJ253" i="1"/>
  <c r="CJ233" i="1"/>
  <c r="CJ217" i="1"/>
  <c r="CJ201" i="1"/>
  <c r="CJ185" i="1"/>
  <c r="CJ169" i="1"/>
  <c r="CJ497" i="1"/>
  <c r="CJ390" i="1"/>
  <c r="CJ285" i="1"/>
  <c r="CJ209" i="1"/>
  <c r="CJ161" i="1"/>
  <c r="CJ501" i="1"/>
  <c r="CJ414" i="1"/>
  <c r="CJ329" i="1"/>
  <c r="CJ229" i="1"/>
  <c r="CJ165" i="1"/>
  <c r="CJ397" i="1"/>
  <c r="CJ289" i="1"/>
  <c r="CJ198" i="1"/>
  <c r="CJ489" i="1"/>
  <c r="CJ469" i="1"/>
  <c r="CJ446" i="1"/>
  <c r="CJ425" i="1"/>
  <c r="CJ405" i="1"/>
  <c r="CJ382" i="1"/>
  <c r="CJ361" i="1"/>
  <c r="CJ341" i="1"/>
  <c r="CJ318" i="1"/>
  <c r="CJ297" i="1"/>
  <c r="CJ277" i="1"/>
  <c r="CJ254" i="1"/>
  <c r="CJ237" i="1"/>
  <c r="CJ221" i="1"/>
  <c r="CJ205" i="1"/>
  <c r="CJ189" i="1"/>
  <c r="CJ173" i="1"/>
  <c r="CJ157" i="1"/>
  <c r="CJ454" i="1"/>
  <c r="CJ326" i="1"/>
  <c r="CJ241" i="1"/>
  <c r="CJ177" i="1"/>
  <c r="CJ478" i="1"/>
  <c r="CJ393" i="1"/>
  <c r="CJ286" i="1"/>
  <c r="CJ213" i="1"/>
  <c r="CJ481" i="1"/>
  <c r="CJ438" i="1"/>
  <c r="CJ353" i="1"/>
  <c r="CJ269" i="1"/>
  <c r="CJ214" i="1"/>
  <c r="CJ182" i="1"/>
  <c r="CJ493" i="1"/>
  <c r="CJ470" i="1"/>
  <c r="CJ449" i="1"/>
  <c r="CJ429" i="1"/>
  <c r="CJ406" i="1"/>
  <c r="CJ385" i="1"/>
  <c r="CJ365" i="1"/>
  <c r="CJ342" i="1"/>
  <c r="CJ321" i="1"/>
  <c r="CJ301" i="1"/>
  <c r="CJ278" i="1"/>
  <c r="CJ257" i="1"/>
  <c r="CJ238" i="1"/>
  <c r="CJ222" i="1"/>
  <c r="CJ206" i="1"/>
  <c r="CJ190" i="1"/>
  <c r="CJ174" i="1"/>
  <c r="CJ158" i="1"/>
  <c r="CJ494" i="1"/>
  <c r="CJ473" i="1"/>
  <c r="CJ453" i="1"/>
  <c r="CJ430" i="1"/>
  <c r="CJ409" i="1"/>
  <c r="CJ389" i="1"/>
  <c r="CJ366" i="1"/>
  <c r="CJ345" i="1"/>
  <c r="CJ325" i="1"/>
  <c r="CJ302" i="1"/>
  <c r="CJ281" i="1"/>
  <c r="CJ261" i="1"/>
  <c r="CJ240" i="1"/>
  <c r="CJ224" i="1"/>
  <c r="CJ208" i="1"/>
  <c r="CJ192" i="1"/>
  <c r="CJ176" i="1"/>
  <c r="CJ144" i="1"/>
  <c r="CJ477" i="1"/>
  <c r="CJ433" i="1"/>
  <c r="CJ413" i="1"/>
  <c r="CJ369" i="1"/>
  <c r="CJ305" i="1"/>
  <c r="CJ262" i="1"/>
  <c r="CJ193" i="1"/>
  <c r="CJ437" i="1"/>
  <c r="CJ373" i="1"/>
  <c r="CJ309" i="1"/>
  <c r="CJ245" i="1"/>
  <c r="CJ197" i="1"/>
  <c r="CJ461" i="1"/>
  <c r="CJ374" i="1"/>
  <c r="CJ310" i="1"/>
  <c r="CJ246" i="1"/>
  <c r="BO182" i="1"/>
  <c r="CD156" i="1"/>
  <c r="BO178" i="1"/>
  <c r="CD410" i="1"/>
  <c r="Q446" i="1"/>
  <c r="Q313" i="1"/>
  <c r="Q358" i="1"/>
  <c r="CC358" i="1"/>
  <c r="CD262" i="1"/>
  <c r="CC213" i="1"/>
  <c r="CD330" i="1"/>
  <c r="AX458" i="1"/>
  <c r="CD364" i="1"/>
  <c r="CD265" i="1"/>
  <c r="CD183" i="1"/>
  <c r="CC277" i="1"/>
  <c r="CD463" i="1"/>
  <c r="BE489" i="1"/>
  <c r="AX394" i="1"/>
  <c r="CC297" i="1"/>
  <c r="CC489" i="1"/>
  <c r="CD211" i="1"/>
  <c r="CC467" i="1"/>
  <c r="CC226" i="1"/>
  <c r="CC279" i="1"/>
  <c r="CC337" i="1"/>
  <c r="BO195" i="1"/>
  <c r="BE416" i="1"/>
  <c r="AX171" i="1"/>
  <c r="Q424" i="1"/>
  <c r="CC333" i="1"/>
  <c r="CC190" i="1"/>
  <c r="CC164" i="1"/>
  <c r="CD500" i="1"/>
  <c r="CD467" i="1"/>
  <c r="CC381" i="1"/>
  <c r="CC280" i="1"/>
  <c r="CC230" i="1"/>
  <c r="CD475" i="1"/>
  <c r="CD432" i="1"/>
  <c r="CD381" i="1"/>
  <c r="CD344" i="1"/>
  <c r="CD290" i="1"/>
  <c r="CC174" i="1"/>
  <c r="Q480" i="1"/>
  <c r="CD443" i="1"/>
  <c r="CD391" i="1"/>
  <c r="CC346" i="1"/>
  <c r="BE297" i="1"/>
  <c r="CD198" i="1"/>
  <c r="BO176" i="1"/>
  <c r="BE440" i="1"/>
  <c r="AY424" i="1"/>
  <c r="AX306" i="1"/>
  <c r="AY240" i="1"/>
  <c r="BE225" i="1"/>
  <c r="AJ194" i="1"/>
  <c r="CD496" i="1"/>
  <c r="AX489" i="1"/>
  <c r="CD478" i="1"/>
  <c r="CC440" i="1"/>
  <c r="AX393" i="1"/>
  <c r="CC364" i="1"/>
  <c r="AX311" i="1"/>
  <c r="CD292" i="1"/>
  <c r="CD277" i="1"/>
  <c r="CD263" i="1"/>
  <c r="CC243" i="1"/>
  <c r="AY226" i="1"/>
  <c r="CC188" i="1"/>
  <c r="CC183" i="1"/>
  <c r="BE176" i="1"/>
  <c r="CC157" i="1"/>
  <c r="AY480" i="1"/>
  <c r="AY351" i="1"/>
  <c r="BE483" i="1"/>
  <c r="AX447" i="1"/>
  <c r="CC351" i="1"/>
  <c r="BE299" i="1"/>
  <c r="BE232" i="1"/>
  <c r="BQ178" i="1"/>
  <c r="BQ146" i="1" s="1"/>
  <c r="CC171" i="1"/>
  <c r="CC501" i="1"/>
  <c r="CC483" i="1"/>
  <c r="CC473" i="1"/>
  <c r="AX463" i="1"/>
  <c r="BE452" i="1"/>
  <c r="CD433" i="1"/>
  <c r="CC417" i="1"/>
  <c r="CC386" i="1"/>
  <c r="BE371" i="1"/>
  <c r="CD351" i="1"/>
  <c r="CC300" i="1"/>
  <c r="AX233" i="1"/>
  <c r="CC219" i="1"/>
  <c r="CC206" i="1"/>
  <c r="BO191" i="1"/>
  <c r="BO186" i="1"/>
  <c r="BE180" i="1"/>
  <c r="CC491" i="1"/>
  <c r="CC458" i="1"/>
  <c r="BE417" i="1"/>
  <c r="CD337" i="1"/>
  <c r="CD283" i="1"/>
  <c r="CD253" i="1"/>
  <c r="CC205" i="1"/>
  <c r="CD502" i="1"/>
  <c r="CC493" i="1"/>
  <c r="AX474" i="1"/>
  <c r="AY463" i="1"/>
  <c r="CC453" i="1"/>
  <c r="CD437" i="1"/>
  <c r="AX423" i="1"/>
  <c r="CC409" i="1"/>
  <c r="CC387" i="1"/>
  <c r="CC371" i="1"/>
  <c r="CD339" i="1"/>
  <c r="BE304" i="1"/>
  <c r="AX286" i="1"/>
  <c r="CD272" i="1"/>
  <c r="CD219" i="1"/>
  <c r="CD206" i="1"/>
  <c r="BQ196" i="1"/>
  <c r="BQ164" i="1" s="1"/>
  <c r="BO180" i="1"/>
  <c r="AX156" i="1"/>
  <c r="AY458" i="1"/>
  <c r="AX417" i="1"/>
  <c r="AY171" i="1"/>
  <c r="CD469" i="1"/>
  <c r="CC433" i="1"/>
  <c r="AY371" i="1"/>
  <c r="CD270" i="1"/>
  <c r="CC218" i="1"/>
  <c r="CD493" i="1"/>
  <c r="CD485" i="1"/>
  <c r="BE475" i="1"/>
  <c r="CC463" i="1"/>
  <c r="CD453" i="1"/>
  <c r="CC439" i="1"/>
  <c r="CC410" i="1"/>
  <c r="CD387" i="1"/>
  <c r="AX358" i="1"/>
  <c r="CC344" i="1"/>
  <c r="CD329" i="1"/>
  <c r="CC304" i="1"/>
  <c r="CC290" i="1"/>
  <c r="CC273" i="1"/>
  <c r="AX239" i="1"/>
  <c r="CD223" i="1"/>
  <c r="CD197" i="1"/>
  <c r="CD187" i="1"/>
  <c r="BE182" i="1"/>
  <c r="BE174" i="1"/>
  <c r="BE156" i="1"/>
  <c r="BE143" i="1"/>
  <c r="AX497" i="1"/>
  <c r="BE480" i="1"/>
  <c r="AY447" i="1"/>
  <c r="AX367" i="1"/>
  <c r="AX314" i="1"/>
  <c r="AY287" i="1"/>
  <c r="BE233" i="1"/>
  <c r="AY498" i="1"/>
  <c r="CD440" i="1"/>
  <c r="AY368" i="1"/>
  <c r="AX361" i="1"/>
  <c r="AY354" i="1"/>
  <c r="CC347" i="1"/>
  <c r="CC334" i="1"/>
  <c r="CC324" i="1"/>
  <c r="BE316" i="1"/>
  <c r="BE307" i="1"/>
  <c r="CD300" i="1"/>
  <c r="AX294" i="1"/>
  <c r="CC287" i="1"/>
  <c r="CD280" i="1"/>
  <c r="CD273" i="1"/>
  <c r="CD266" i="1"/>
  <c r="Q249" i="1"/>
  <c r="CC240" i="1"/>
  <c r="CC233" i="1"/>
  <c r="CD226" i="1"/>
  <c r="CD213" i="1"/>
  <c r="CD199" i="1"/>
  <c r="BQ186" i="1"/>
  <c r="BQ154" i="1" s="1"/>
  <c r="BQ180" i="1"/>
  <c r="BQ148" i="1" s="1"/>
  <c r="BQ176" i="1"/>
  <c r="BQ144" i="1" s="1"/>
  <c r="CD164" i="1"/>
  <c r="AJ158" i="1"/>
  <c r="BE404" i="1"/>
  <c r="Q486" i="1"/>
  <c r="CC455" i="1"/>
  <c r="Q465" i="1"/>
  <c r="Q449" i="1"/>
  <c r="CD435" i="1"/>
  <c r="AY427" i="1"/>
  <c r="CC420" i="1"/>
  <c r="AX414" i="1"/>
  <c r="CD406" i="1"/>
  <c r="CC396" i="1"/>
  <c r="AX390" i="1"/>
  <c r="CD383" i="1"/>
  <c r="AX375" i="1"/>
  <c r="BE368" i="1"/>
  <c r="BE361" i="1"/>
  <c r="CC354" i="1"/>
  <c r="CD347" i="1"/>
  <c r="CC341" i="1"/>
  <c r="CD334" i="1"/>
  <c r="CD326" i="1"/>
  <c r="CD317" i="1"/>
  <c r="CC307" i="1"/>
  <c r="CC294" i="1"/>
  <c r="CD287" i="1"/>
  <c r="AX242" i="1"/>
  <c r="BE235" i="1"/>
  <c r="CD228" i="1"/>
  <c r="AX222" i="1"/>
  <c r="CC215" i="1"/>
  <c r="CD208" i="1"/>
  <c r="CC196" i="1"/>
  <c r="CC180" i="1"/>
  <c r="CC176" i="1"/>
  <c r="BO165" i="1"/>
  <c r="CC161" i="1"/>
  <c r="BO154" i="1"/>
  <c r="BE360" i="1"/>
  <c r="AY307" i="1"/>
  <c r="AX247" i="1"/>
  <c r="CD489" i="1"/>
  <c r="BE460" i="1"/>
  <c r="BE419" i="1"/>
  <c r="CC404" i="1"/>
  <c r="CD498" i="1"/>
  <c r="AX465" i="1"/>
  <c r="CC414" i="1"/>
  <c r="CC384" i="1"/>
  <c r="CC368" i="1"/>
  <c r="CD354" i="1"/>
  <c r="CD341" i="1"/>
  <c r="CD327" i="1"/>
  <c r="AX303" i="1"/>
  <c r="BE296" i="1"/>
  <c r="BE289" i="1"/>
  <c r="CC282" i="1"/>
  <c r="CD275" i="1"/>
  <c r="CC269" i="1"/>
  <c r="BE260" i="1"/>
  <c r="AX250" i="1"/>
  <c r="AY243" i="1"/>
  <c r="CC236" i="1"/>
  <c r="Q230" i="1"/>
  <c r="AY223" i="1"/>
  <c r="CC216" i="1"/>
  <c r="CC209" i="1"/>
  <c r="CD201" i="1"/>
  <c r="AX195" i="1"/>
  <c r="BQ190" i="1"/>
  <c r="BQ158" i="1" s="1"/>
  <c r="BE187" i="1"/>
  <c r="AL182" i="1"/>
  <c r="AL150" i="1" s="1"/>
  <c r="AY178" i="1"/>
  <c r="CD173" i="1"/>
  <c r="CD162" i="1"/>
  <c r="BO149" i="1"/>
  <c r="AY394" i="1"/>
  <c r="BE353" i="1"/>
  <c r="BE324" i="1"/>
  <c r="Q294" i="1"/>
  <c r="BE240" i="1"/>
  <c r="AJ146" i="1"/>
  <c r="CC480" i="1"/>
  <c r="CC447" i="1"/>
  <c r="CC394" i="1"/>
  <c r="AX495" i="1"/>
  <c r="AX486" i="1"/>
  <c r="CC481" i="1"/>
  <c r="Q478" i="1"/>
  <c r="CD471" i="1"/>
  <c r="CC460" i="1"/>
  <c r="CD455" i="1"/>
  <c r="AY442" i="1"/>
  <c r="AY495" i="1"/>
  <c r="AY491" i="1"/>
  <c r="CC486" i="1"/>
  <c r="CD481" i="1"/>
  <c r="AX478" i="1"/>
  <c r="CC461" i="1"/>
  <c r="BE443" i="1"/>
  <c r="CD429" i="1"/>
  <c r="CD420" i="1"/>
  <c r="CD407" i="1"/>
  <c r="AY391" i="1"/>
  <c r="CC361" i="1"/>
  <c r="CC500" i="1"/>
  <c r="CC495" i="1"/>
  <c r="BE491" i="1"/>
  <c r="CD487" i="1"/>
  <c r="CC478" i="1"/>
  <c r="BE473" i="1"/>
  <c r="CD466" i="1"/>
  <c r="CD461" i="1"/>
  <c r="CC456" i="1"/>
  <c r="AX450" i="1"/>
  <c r="CC443" i="1"/>
  <c r="CC437" i="1"/>
  <c r="CD430" i="1"/>
  <c r="CD414" i="1"/>
  <c r="Q400" i="1"/>
  <c r="CC391" i="1"/>
  <c r="CD384" i="1"/>
  <c r="CD377" i="1"/>
  <c r="AX370" i="1"/>
  <c r="BE363" i="1"/>
  <c r="CD356" i="1"/>
  <c r="AX350" i="1"/>
  <c r="CC343" i="1"/>
  <c r="CD336" i="1"/>
  <c r="AY304" i="1"/>
  <c r="AX297" i="1"/>
  <c r="AY290" i="1"/>
  <c r="CC283" i="1"/>
  <c r="CC270" i="1"/>
  <c r="CC260" i="1"/>
  <c r="BE252" i="1"/>
  <c r="BE243" i="1"/>
  <c r="CD236" i="1"/>
  <c r="AX230" i="1"/>
  <c r="CC223" i="1"/>
  <c r="CD216" i="1"/>
  <c r="CD209" i="1"/>
  <c r="CD202" i="1"/>
  <c r="CC197" i="1"/>
  <c r="BE195" i="1"/>
  <c r="CC192" i="1"/>
  <c r="CC187" i="1"/>
  <c r="AX185" i="1"/>
  <c r="AY182" i="1"/>
  <c r="BE178" i="1"/>
  <c r="AY143" i="1"/>
  <c r="CD147" i="1"/>
  <c r="CC156" i="1"/>
  <c r="BO158" i="1"/>
  <c r="CD170" i="1"/>
  <c r="CC173" i="1"/>
  <c r="BO184" i="1"/>
  <c r="BO188" i="1"/>
  <c r="CD191" i="1"/>
  <c r="BO192" i="1"/>
  <c r="CD193" i="1"/>
  <c r="BQ194" i="1"/>
  <c r="BQ162" i="1" s="1"/>
  <c r="CC195" i="1"/>
  <c r="CC199" i="1"/>
  <c r="CC202" i="1"/>
  <c r="CD212" i="1"/>
  <c r="CD214" i="1"/>
  <c r="CD217" i="1"/>
  <c r="CC221" i="1"/>
  <c r="CD224" i="1"/>
  <c r="CD227" i="1"/>
  <c r="CC231" i="1"/>
  <c r="CC234" i="1"/>
  <c r="CD244" i="1"/>
  <c r="CD246" i="1"/>
  <c r="CD249" i="1"/>
  <c r="CC253" i="1"/>
  <c r="CD256" i="1"/>
  <c r="CD259" i="1"/>
  <c r="CC263" i="1"/>
  <c r="CC266" i="1"/>
  <c r="CD276" i="1"/>
  <c r="CD278" i="1"/>
  <c r="CD281" i="1"/>
  <c r="CC285" i="1"/>
  <c r="CD288" i="1"/>
  <c r="CD291" i="1"/>
  <c r="CC295" i="1"/>
  <c r="CC298" i="1"/>
  <c r="CD308" i="1"/>
  <c r="CD310" i="1"/>
  <c r="CD313" i="1"/>
  <c r="CC317" i="1"/>
  <c r="CD320" i="1"/>
  <c r="CD323" i="1"/>
  <c r="CC327" i="1"/>
  <c r="CC330" i="1"/>
  <c r="CD340" i="1"/>
  <c r="CD342" i="1"/>
  <c r="CD345" i="1"/>
  <c r="CC349" i="1"/>
  <c r="CD352" i="1"/>
  <c r="CD355" i="1"/>
  <c r="CC359" i="1"/>
  <c r="CC362" i="1"/>
  <c r="CD372" i="1"/>
  <c r="CD374" i="1"/>
  <c r="CC377" i="1"/>
  <c r="CD385" i="1"/>
  <c r="CC389" i="1"/>
  <c r="CC392" i="1"/>
  <c r="CC395" i="1"/>
  <c r="CD397" i="1"/>
  <c r="CD400" i="1"/>
  <c r="CD403" i="1"/>
  <c r="CC407" i="1"/>
  <c r="CD415" i="1"/>
  <c r="CC418" i="1"/>
  <c r="CD426" i="1"/>
  <c r="CC428" i="1"/>
  <c r="CC430" i="1"/>
  <c r="CD436" i="1"/>
  <c r="CD438" i="1"/>
  <c r="CC441" i="1"/>
  <c r="CD449" i="1"/>
  <c r="CD146" i="1"/>
  <c r="CC147" i="1"/>
  <c r="BO164" i="1"/>
  <c r="CC170" i="1"/>
  <c r="CD182" i="1"/>
  <c r="BQ183" i="1"/>
  <c r="BQ151" i="1" s="1"/>
  <c r="BQ185" i="1"/>
  <c r="BQ153" i="1" s="1"/>
  <c r="BQ187" i="1"/>
  <c r="BQ155" i="1" s="1"/>
  <c r="BQ189" i="1"/>
  <c r="BQ157" i="1" s="1"/>
  <c r="BO190" i="1"/>
  <c r="CC191" i="1"/>
  <c r="CC193" i="1"/>
  <c r="BO196" i="1"/>
  <c r="BQ197" i="1"/>
  <c r="BQ165" i="1" s="1"/>
  <c r="BO198" i="1"/>
  <c r="CD207" i="1"/>
  <c r="CD210" i="1"/>
  <c r="CC212" i="1"/>
  <c r="CC214" i="1"/>
  <c r="CC217" i="1"/>
  <c r="CC224" i="1"/>
  <c r="CC227" i="1"/>
  <c r="CD229" i="1"/>
  <c r="CD239" i="1"/>
  <c r="CD242" i="1"/>
  <c r="CC244" i="1"/>
  <c r="CC246" i="1"/>
  <c r="CC249" i="1"/>
  <c r="CC256" i="1"/>
  <c r="CC259" i="1"/>
  <c r="CD261" i="1"/>
  <c r="CD271" i="1"/>
  <c r="CD274" i="1"/>
  <c r="CC276" i="1"/>
  <c r="CC278" i="1"/>
  <c r="CC281" i="1"/>
  <c r="CC288" i="1"/>
  <c r="CC291" i="1"/>
  <c r="CD293" i="1"/>
  <c r="CD303" i="1"/>
  <c r="CD306" i="1"/>
  <c r="CC308" i="1"/>
  <c r="CC310" i="1"/>
  <c r="CC313" i="1"/>
  <c r="CC320" i="1"/>
  <c r="CC323" i="1"/>
  <c r="CD325" i="1"/>
  <c r="CD335" i="1"/>
  <c r="CD338" i="1"/>
  <c r="CC340" i="1"/>
  <c r="CC342" i="1"/>
  <c r="CC345" i="1"/>
  <c r="CC352" i="1"/>
  <c r="CC355" i="1"/>
  <c r="CD357" i="1"/>
  <c r="CD367" i="1"/>
  <c r="CD370" i="1"/>
  <c r="CC372" i="1"/>
  <c r="CC374" i="1"/>
  <c r="CD380" i="1"/>
  <c r="CD382" i="1"/>
  <c r="CC385" i="1"/>
  <c r="CD393" i="1"/>
  <c r="CC397" i="1"/>
  <c r="CC400" i="1"/>
  <c r="CC403" i="1"/>
  <c r="CD405" i="1"/>
  <c r="CD408" i="1"/>
  <c r="CD411" i="1"/>
  <c r="CC415" i="1"/>
  <c r="CD423" i="1"/>
  <c r="CC426" i="1"/>
  <c r="CD434" i="1"/>
  <c r="CC436" i="1"/>
  <c r="CC438" i="1"/>
  <c r="CD444" i="1"/>
  <c r="CD446" i="1"/>
  <c r="CC449" i="1"/>
  <c r="CD457" i="1"/>
  <c r="CD143" i="1"/>
  <c r="CD144" i="1"/>
  <c r="CD145" i="1"/>
  <c r="BO162" i="1"/>
  <c r="CD168" i="1"/>
  <c r="CD177" i="1"/>
  <c r="CD178" i="1"/>
  <c r="CD181" i="1"/>
  <c r="CC182" i="1"/>
  <c r="CD186" i="1"/>
  <c r="BO194" i="1"/>
  <c r="CD200" i="1"/>
  <c r="CD203" i="1"/>
  <c r="CC207" i="1"/>
  <c r="CC210" i="1"/>
  <c r="CD220" i="1"/>
  <c r="CD222" i="1"/>
  <c r="CD225" i="1"/>
  <c r="CC229" i="1"/>
  <c r="CD232" i="1"/>
  <c r="CD235" i="1"/>
  <c r="CC239" i="1"/>
  <c r="CC242" i="1"/>
  <c r="CD252" i="1"/>
  <c r="CD254" i="1"/>
  <c r="CD257" i="1"/>
  <c r="CC261" i="1"/>
  <c r="CD264" i="1"/>
  <c r="CD267" i="1"/>
  <c r="CC271" i="1"/>
  <c r="CC274" i="1"/>
  <c r="CD284" i="1"/>
  <c r="CD286" i="1"/>
  <c r="CD289" i="1"/>
  <c r="CC293" i="1"/>
  <c r="CD296" i="1"/>
  <c r="CD299" i="1"/>
  <c r="CC303" i="1"/>
  <c r="CC306" i="1"/>
  <c r="CD316" i="1"/>
  <c r="CD318" i="1"/>
  <c r="CD321" i="1"/>
  <c r="CC325" i="1"/>
  <c r="CD328" i="1"/>
  <c r="CD331" i="1"/>
  <c r="CC335" i="1"/>
  <c r="CC338" i="1"/>
  <c r="CD348" i="1"/>
  <c r="CD350" i="1"/>
  <c r="CD353" i="1"/>
  <c r="CC357" i="1"/>
  <c r="CD360" i="1"/>
  <c r="CD363" i="1"/>
  <c r="CC367" i="1"/>
  <c r="CC370" i="1"/>
  <c r="CD378" i="1"/>
  <c r="CC380" i="1"/>
  <c r="CC382" i="1"/>
  <c r="CD388" i="1"/>
  <c r="CD390" i="1"/>
  <c r="CC393" i="1"/>
  <c r="CD401" i="1"/>
  <c r="CC405" i="1"/>
  <c r="CC408" i="1"/>
  <c r="CC411" i="1"/>
  <c r="CD413" i="1"/>
  <c r="CD416" i="1"/>
  <c r="CD419" i="1"/>
  <c r="CC423" i="1"/>
  <c r="CD431" i="1"/>
  <c r="CC434" i="1"/>
  <c r="CD442" i="1"/>
  <c r="CC444" i="1"/>
  <c r="CC446" i="1"/>
  <c r="CD452" i="1"/>
  <c r="CD454" i="1"/>
  <c r="CC457" i="1"/>
  <c r="CD465" i="1"/>
  <c r="CC469" i="1"/>
  <c r="CC472" i="1"/>
  <c r="CC475" i="1"/>
  <c r="CD477" i="1"/>
  <c r="CD480" i="1"/>
  <c r="CD483" i="1"/>
  <c r="CC487" i="1"/>
  <c r="CD495" i="1"/>
  <c r="CC498" i="1"/>
  <c r="CC452" i="1"/>
  <c r="CD460" i="1"/>
  <c r="CD462" i="1"/>
  <c r="CD473" i="1"/>
  <c r="CC477" i="1"/>
  <c r="CC143" i="1"/>
  <c r="CC145" i="1"/>
  <c r="BO151" i="1"/>
  <c r="BO156" i="1"/>
  <c r="CC159" i="1"/>
  <c r="CD171" i="1"/>
  <c r="CD174" i="1"/>
  <c r="CD175" i="1"/>
  <c r="CD176" i="1"/>
  <c r="CC177" i="1"/>
  <c r="CC178" i="1"/>
  <c r="CD179" i="1"/>
  <c r="CD180" i="1"/>
  <c r="CC181" i="1"/>
  <c r="BQ182" i="1"/>
  <c r="BQ150" i="1" s="1"/>
  <c r="BO183" i="1"/>
  <c r="CD184" i="1"/>
  <c r="BO185" i="1"/>
  <c r="CC186" i="1"/>
  <c r="BO187" i="1"/>
  <c r="CD188" i="1"/>
  <c r="BO189" i="1"/>
  <c r="BQ191" i="1"/>
  <c r="BQ159" i="1" s="1"/>
  <c r="CD192" i="1"/>
  <c r="BQ193" i="1"/>
  <c r="BQ161" i="1" s="1"/>
  <c r="BQ195" i="1"/>
  <c r="BQ163" i="1" s="1"/>
  <c r="CD196" i="1"/>
  <c r="BO197" i="1"/>
  <c r="CC200" i="1"/>
  <c r="CC203" i="1"/>
  <c r="CD205" i="1"/>
  <c r="CD215" i="1"/>
  <c r="CD218" i="1"/>
  <c r="CC220" i="1"/>
  <c r="CC222" i="1"/>
  <c r="CC225" i="1"/>
  <c r="CC232" i="1"/>
  <c r="CC235" i="1"/>
  <c r="CD237" i="1"/>
  <c r="CD247" i="1"/>
  <c r="CD250" i="1"/>
  <c r="CC252" i="1"/>
  <c r="CC254" i="1"/>
  <c r="CC257" i="1"/>
  <c r="CC264" i="1"/>
  <c r="CC267" i="1"/>
  <c r="CD269" i="1"/>
  <c r="CD279" i="1"/>
  <c r="CD282" i="1"/>
  <c r="CC284" i="1"/>
  <c r="CC286" i="1"/>
  <c r="CC289" i="1"/>
  <c r="CC296" i="1"/>
  <c r="CC299" i="1"/>
  <c r="CD301" i="1"/>
  <c r="CD311" i="1"/>
  <c r="CD314" i="1"/>
  <c r="CC316" i="1"/>
  <c r="CC318" i="1"/>
  <c r="CC321" i="1"/>
  <c r="CC328" i="1"/>
  <c r="CC331" i="1"/>
  <c r="CD333" i="1"/>
  <c r="CD343" i="1"/>
  <c r="CD346" i="1"/>
  <c r="CC348" i="1"/>
  <c r="CC350" i="1"/>
  <c r="CC353" i="1"/>
  <c r="CC360" i="1"/>
  <c r="CC363" i="1"/>
  <c r="CD365" i="1"/>
  <c r="CD375" i="1"/>
  <c r="CC378" i="1"/>
  <c r="CD386" i="1"/>
  <c r="CC388" i="1"/>
  <c r="CC390" i="1"/>
  <c r="CD396" i="1"/>
  <c r="CD398" i="1"/>
  <c r="CC401" i="1"/>
  <c r="CD409" i="1"/>
  <c r="CC413" i="1"/>
  <c r="CC416" i="1"/>
  <c r="CC419" i="1"/>
  <c r="CD421" i="1"/>
  <c r="CD424" i="1"/>
  <c r="CD427" i="1"/>
  <c r="CC431" i="1"/>
  <c r="CD439" i="1"/>
  <c r="CC442" i="1"/>
  <c r="CD450" i="1"/>
  <c r="CC454" i="1"/>
  <c r="CC465" i="1"/>
  <c r="Q472" i="1"/>
  <c r="Q401" i="1"/>
  <c r="AX146" i="1"/>
  <c r="BE484" i="1"/>
  <c r="AY474" i="1"/>
  <c r="BE424" i="1"/>
  <c r="AX398" i="1"/>
  <c r="AY375" i="1"/>
  <c r="AY331" i="1"/>
  <c r="AY314" i="1"/>
  <c r="AY250" i="1"/>
  <c r="AY203" i="1"/>
  <c r="AX189" i="1"/>
  <c r="CD501" i="1"/>
  <c r="BE499" i="1"/>
  <c r="CC497" i="1"/>
  <c r="Q496" i="1"/>
  <c r="AX494" i="1"/>
  <c r="CD491" i="1"/>
  <c r="BE488" i="1"/>
  <c r="CD486" i="1"/>
  <c r="CC484" i="1"/>
  <c r="CC482" i="1"/>
  <c r="CC476" i="1"/>
  <c r="CC474" i="1"/>
  <c r="CD472" i="1"/>
  <c r="CC470" i="1"/>
  <c r="CD458" i="1"/>
  <c r="CD456" i="1"/>
  <c r="Q454" i="1"/>
  <c r="CC450" i="1"/>
  <c r="CD447" i="1"/>
  <c r="AX434" i="1"/>
  <c r="AY431" i="1"/>
  <c r="CC427" i="1"/>
  <c r="CC424" i="1"/>
  <c r="CC421" i="1"/>
  <c r="CD417" i="1"/>
  <c r="AY411" i="1"/>
  <c r="AY408" i="1"/>
  <c r="CD404" i="1"/>
  <c r="BE401" i="1"/>
  <c r="CC398" i="1"/>
  <c r="CD394" i="1"/>
  <c r="BE388" i="1"/>
  <c r="Q385" i="1"/>
  <c r="Q382" i="1"/>
  <c r="AY378" i="1"/>
  <c r="CC375" i="1"/>
  <c r="CD371" i="1"/>
  <c r="CD368" i="1"/>
  <c r="CC365" i="1"/>
  <c r="CD361" i="1"/>
  <c r="CD358" i="1"/>
  <c r="BE348" i="1"/>
  <c r="Q345" i="1"/>
  <c r="AX338" i="1"/>
  <c r="AX335" i="1"/>
  <c r="BE331" i="1"/>
  <c r="BE328" i="1"/>
  <c r="CD324" i="1"/>
  <c r="BE321" i="1"/>
  <c r="AX318" i="1"/>
  <c r="CC314" i="1"/>
  <c r="CC311" i="1"/>
  <c r="CD307" i="1"/>
  <c r="CD304" i="1"/>
  <c r="CC301" i="1"/>
  <c r="CD297" i="1"/>
  <c r="CD294" i="1"/>
  <c r="BE284" i="1"/>
  <c r="Q281" i="1"/>
  <c r="AX274" i="1"/>
  <c r="AX271" i="1"/>
  <c r="BE267" i="1"/>
  <c r="BE264" i="1"/>
  <c r="CD260" i="1"/>
  <c r="BE257" i="1"/>
  <c r="AX254" i="1"/>
  <c r="CC250" i="1"/>
  <c r="CC247" i="1"/>
  <c r="CD243" i="1"/>
  <c r="CD240" i="1"/>
  <c r="CC237" i="1"/>
  <c r="CD233" i="1"/>
  <c r="CD230" i="1"/>
  <c r="BE220" i="1"/>
  <c r="AX210" i="1"/>
  <c r="AX207" i="1"/>
  <c r="BE203" i="1"/>
  <c r="BE200" i="1"/>
  <c r="AL197" i="1"/>
  <c r="AL165" i="1" s="1"/>
  <c r="CD195" i="1"/>
  <c r="CC194" i="1"/>
  <c r="AX193" i="1"/>
  <c r="AJ192" i="1"/>
  <c r="CD190" i="1"/>
  <c r="BE189" i="1"/>
  <c r="AJ183" i="1"/>
  <c r="BE181" i="1"/>
  <c r="AJ179" i="1"/>
  <c r="AX177" i="1"/>
  <c r="BE175" i="1"/>
  <c r="AY172" i="1"/>
  <c r="CC169" i="1"/>
  <c r="CC163" i="1"/>
  <c r="BE145" i="1"/>
  <c r="Q179" i="1"/>
  <c r="Q187" i="1"/>
  <c r="Q201" i="1"/>
  <c r="Q233" i="1"/>
  <c r="Q265" i="1"/>
  <c r="Q297" i="1"/>
  <c r="Q329" i="1"/>
  <c r="Q361" i="1"/>
  <c r="Q414" i="1"/>
  <c r="Q417" i="1"/>
  <c r="Q432" i="1"/>
  <c r="Q154" i="1"/>
  <c r="Q197" i="1"/>
  <c r="Q206" i="1"/>
  <c r="Q238" i="1"/>
  <c r="Q270" i="1"/>
  <c r="Q302" i="1"/>
  <c r="Q334" i="1"/>
  <c r="Q366" i="1"/>
  <c r="Q376" i="1"/>
  <c r="Q422" i="1"/>
  <c r="Q425" i="1"/>
  <c r="Q440" i="1"/>
  <c r="Q209" i="1"/>
  <c r="Q241" i="1"/>
  <c r="Q273" i="1"/>
  <c r="Q305" i="1"/>
  <c r="Q337" i="1"/>
  <c r="Q369" i="1"/>
  <c r="Q384" i="1"/>
  <c r="Q430" i="1"/>
  <c r="Q433" i="1"/>
  <c r="Q448" i="1"/>
  <c r="Q494" i="1"/>
  <c r="Q497" i="1"/>
  <c r="Q456" i="1"/>
  <c r="Q214" i="1"/>
  <c r="Q246" i="1"/>
  <c r="Q278" i="1"/>
  <c r="Q310" i="1"/>
  <c r="Q342" i="1"/>
  <c r="Q374" i="1"/>
  <c r="Q377" i="1"/>
  <c r="Q392" i="1"/>
  <c r="Q438" i="1"/>
  <c r="Q441" i="1"/>
  <c r="Q488" i="1"/>
  <c r="Q321" i="1"/>
  <c r="Q257" i="1"/>
  <c r="AY488" i="1"/>
  <c r="AX470" i="1"/>
  <c r="AX431" i="1"/>
  <c r="AX401" i="1"/>
  <c r="CC499" i="1"/>
  <c r="CD497" i="1"/>
  <c r="AY496" i="1"/>
  <c r="CC494" i="1"/>
  <c r="BE492" i="1"/>
  <c r="AX490" i="1"/>
  <c r="CC488" i="1"/>
  <c r="CD484" i="1"/>
  <c r="CD482" i="1"/>
  <c r="Q481" i="1"/>
  <c r="CC479" i="1"/>
  <c r="CD476" i="1"/>
  <c r="CD474" i="1"/>
  <c r="CD470" i="1"/>
  <c r="BE468" i="1"/>
  <c r="AX466" i="1"/>
  <c r="Q464" i="1"/>
  <c r="Q462" i="1"/>
  <c r="CC459" i="1"/>
  <c r="AX454" i="1"/>
  <c r="CC451" i="1"/>
  <c r="CC448" i="1"/>
  <c r="CC445" i="1"/>
  <c r="CD441" i="1"/>
  <c r="AY435" i="1"/>
  <c r="AY432" i="1"/>
  <c r="CD428" i="1"/>
  <c r="BE425" i="1"/>
  <c r="CC422" i="1"/>
  <c r="CD418" i="1"/>
  <c r="BE412" i="1"/>
  <c r="Q409" i="1"/>
  <c r="Q406" i="1"/>
  <c r="AY402" i="1"/>
  <c r="CC399" i="1"/>
  <c r="CD395" i="1"/>
  <c r="CD392" i="1"/>
  <c r="CD389" i="1"/>
  <c r="AX383" i="1"/>
  <c r="BE379" i="1"/>
  <c r="BE376" i="1"/>
  <c r="CC369" i="1"/>
  <c r="CC366" i="1"/>
  <c r="CD362" i="1"/>
  <c r="CD359" i="1"/>
  <c r="CD349" i="1"/>
  <c r="AY339" i="1"/>
  <c r="AY336" i="1"/>
  <c r="CC332" i="1"/>
  <c r="AX329" i="1"/>
  <c r="Q326" i="1"/>
  <c r="AY322" i="1"/>
  <c r="AY319" i="1"/>
  <c r="CC315" i="1"/>
  <c r="CC312" i="1"/>
  <c r="CC305" i="1"/>
  <c r="CC302" i="1"/>
  <c r="CD298" i="1"/>
  <c r="CD295" i="1"/>
  <c r="CD285" i="1"/>
  <c r="AY275" i="1"/>
  <c r="AY272" i="1"/>
  <c r="CC268" i="1"/>
  <c r="AX265" i="1"/>
  <c r="Q262" i="1"/>
  <c r="AY258" i="1"/>
  <c r="AY255" i="1"/>
  <c r="CC251" i="1"/>
  <c r="CC248" i="1"/>
  <c r="CC241" i="1"/>
  <c r="CC238" i="1"/>
  <c r="CD234" i="1"/>
  <c r="CD231" i="1"/>
  <c r="CD221" i="1"/>
  <c r="AY211" i="1"/>
  <c r="AY208" i="1"/>
  <c r="CC204" i="1"/>
  <c r="AX201" i="1"/>
  <c r="BQ198" i="1"/>
  <c r="BQ166" i="1" s="1"/>
  <c r="CD194" i="1"/>
  <c r="BO193" i="1"/>
  <c r="CC189" i="1"/>
  <c r="AJ187" i="1"/>
  <c r="BQ184" i="1"/>
  <c r="BQ152" i="1" s="1"/>
  <c r="BO181" i="1"/>
  <c r="BO179" i="1"/>
  <c r="AY177" i="1"/>
  <c r="BO175" i="1"/>
  <c r="CD169" i="1"/>
  <c r="AJ164" i="1"/>
  <c r="CC158" i="1"/>
  <c r="Q470" i="1"/>
  <c r="AY499" i="1"/>
  <c r="AY482" i="1"/>
  <c r="BE476" i="1"/>
  <c r="AY450" i="1"/>
  <c r="AX378" i="1"/>
  <c r="AY328" i="1"/>
  <c r="Q318" i="1"/>
  <c r="AY267" i="1"/>
  <c r="AX257" i="1"/>
  <c r="AY247" i="1"/>
  <c r="AY200" i="1"/>
  <c r="Q192" i="1"/>
  <c r="AY169" i="1"/>
  <c r="AX145" i="1"/>
  <c r="Q502" i="1"/>
  <c r="CD499" i="1"/>
  <c r="BE496" i="1"/>
  <c r="CD494" i="1"/>
  <c r="CC492" i="1"/>
  <c r="CC490" i="1"/>
  <c r="CD488" i="1"/>
  <c r="AX487" i="1"/>
  <c r="AX481" i="1"/>
  <c r="CD479" i="1"/>
  <c r="Q473" i="1"/>
  <c r="AY471" i="1"/>
  <c r="CC468" i="1"/>
  <c r="AY466" i="1"/>
  <c r="CC464" i="1"/>
  <c r="AX462" i="1"/>
  <c r="CD459" i="1"/>
  <c r="Q457" i="1"/>
  <c r="AX455" i="1"/>
  <c r="CD451" i="1"/>
  <c r="CD448" i="1"/>
  <c r="CD445" i="1"/>
  <c r="AX439" i="1"/>
  <c r="BE435" i="1"/>
  <c r="BE432" i="1"/>
  <c r="CC425" i="1"/>
  <c r="CD422" i="1"/>
  <c r="Q416" i="1"/>
  <c r="CC412" i="1"/>
  <c r="AX409" i="1"/>
  <c r="AX406" i="1"/>
  <c r="CC402" i="1"/>
  <c r="CD399" i="1"/>
  <c r="AX386" i="1"/>
  <c r="AY383" i="1"/>
  <c r="CC379" i="1"/>
  <c r="CC376" i="1"/>
  <c r="CC373" i="1"/>
  <c r="CD369" i="1"/>
  <c r="CD366" i="1"/>
  <c r="BE356" i="1"/>
  <c r="Q353" i="1"/>
  <c r="AX346" i="1"/>
  <c r="AX343" i="1"/>
  <c r="BE339" i="1"/>
  <c r="BE336" i="1"/>
  <c r="CD332" i="1"/>
  <c r="BE329" i="1"/>
  <c r="AX326" i="1"/>
  <c r="CC322" i="1"/>
  <c r="CC319" i="1"/>
  <c r="CD315" i="1"/>
  <c r="CD312" i="1"/>
  <c r="CC309" i="1"/>
  <c r="CD305" i="1"/>
  <c r="CD302" i="1"/>
  <c r="BE292" i="1"/>
  <c r="Q289" i="1"/>
  <c r="AX282" i="1"/>
  <c r="AX279" i="1"/>
  <c r="BE275" i="1"/>
  <c r="BE272" i="1"/>
  <c r="CD268" i="1"/>
  <c r="BE265" i="1"/>
  <c r="AX262" i="1"/>
  <c r="CC258" i="1"/>
  <c r="CC255" i="1"/>
  <c r="CD251" i="1"/>
  <c r="CD248" i="1"/>
  <c r="CC245" i="1"/>
  <c r="CD241" i="1"/>
  <c r="CD238" i="1"/>
  <c r="BE228" i="1"/>
  <c r="Q225" i="1"/>
  <c r="AX218" i="1"/>
  <c r="AX215" i="1"/>
  <c r="BE211" i="1"/>
  <c r="BE208" i="1"/>
  <c r="CD204" i="1"/>
  <c r="BE201" i="1"/>
  <c r="AX197" i="1"/>
  <c r="AL196" i="1"/>
  <c r="AL164" i="1" s="1"/>
  <c r="AY191" i="1"/>
  <c r="CD189" i="1"/>
  <c r="BQ188" i="1"/>
  <c r="BQ156" i="1" s="1"/>
  <c r="CC185" i="1"/>
  <c r="AX183" i="1"/>
  <c r="BQ181" i="1"/>
  <c r="BQ149" i="1" s="1"/>
  <c r="BQ179" i="1"/>
  <c r="BQ147" i="1" s="1"/>
  <c r="BO177" i="1"/>
  <c r="BQ175" i="1"/>
  <c r="BQ143" i="1" s="1"/>
  <c r="CC172" i="1"/>
  <c r="BO160" i="1"/>
  <c r="CD158" i="1"/>
  <c r="AJ147" i="1"/>
  <c r="AX143" i="1"/>
  <c r="AJ143" i="1"/>
  <c r="AO175" i="1" s="1"/>
  <c r="AJ149" i="1"/>
  <c r="AJ156" i="1"/>
  <c r="AX159" i="1"/>
  <c r="AX165" i="1"/>
  <c r="AX169" i="1"/>
  <c r="AX172" i="1"/>
  <c r="AX175" i="1"/>
  <c r="AL176" i="1"/>
  <c r="AL144" i="1" s="1"/>
  <c r="AL177" i="1"/>
  <c r="AL145" i="1" s="1"/>
  <c r="AJ178" i="1"/>
  <c r="AY180" i="1"/>
  <c r="AL181" i="1"/>
  <c r="AL149" i="1" s="1"/>
  <c r="AJ182" i="1"/>
  <c r="BE186" i="1"/>
  <c r="AJ197" i="1"/>
  <c r="BE204" i="1"/>
  <c r="AX206" i="1"/>
  <c r="BE209" i="1"/>
  <c r="BE216" i="1"/>
  <c r="BE219" i="1"/>
  <c r="AX223" i="1"/>
  <c r="AX226" i="1"/>
  <c r="BE236" i="1"/>
  <c r="AX238" i="1"/>
  <c r="BE241" i="1"/>
  <c r="BE248" i="1"/>
  <c r="BE251" i="1"/>
  <c r="AX255" i="1"/>
  <c r="AX258" i="1"/>
  <c r="BE268" i="1"/>
  <c r="AX270" i="1"/>
  <c r="BE273" i="1"/>
  <c r="BE280" i="1"/>
  <c r="BE283" i="1"/>
  <c r="AX287" i="1"/>
  <c r="AX290" i="1"/>
  <c r="BE300" i="1"/>
  <c r="AX302" i="1"/>
  <c r="BE305" i="1"/>
  <c r="BE312" i="1"/>
  <c r="BE315" i="1"/>
  <c r="AX319" i="1"/>
  <c r="AX322" i="1"/>
  <c r="BE332" i="1"/>
  <c r="AX334" i="1"/>
  <c r="BE337" i="1"/>
  <c r="BE344" i="1"/>
  <c r="BE347" i="1"/>
  <c r="AX351" i="1"/>
  <c r="AX354" i="1"/>
  <c r="BE364" i="1"/>
  <c r="AX366" i="1"/>
  <c r="BE369" i="1"/>
  <c r="AY376" i="1"/>
  <c r="AY379" i="1"/>
  <c r="BE384" i="1"/>
  <c r="BE387" i="1"/>
  <c r="AX391" i="1"/>
  <c r="AY399" i="1"/>
  <c r="AX402" i="1"/>
  <c r="AY410" i="1"/>
  <c r="BE420" i="1"/>
  <c r="AX422" i="1"/>
  <c r="AX425" i="1"/>
  <c r="BE433" i="1"/>
  <c r="AY440" i="1"/>
  <c r="AY443" i="1"/>
  <c r="BE448" i="1"/>
  <c r="BE451" i="1"/>
  <c r="AJ150" i="1"/>
  <c r="BE158" i="1"/>
  <c r="BE173" i="1"/>
  <c r="AJ175" i="1"/>
  <c r="AJ176" i="1"/>
  <c r="AJ177" i="1"/>
  <c r="AL180" i="1"/>
  <c r="AL148" i="1" s="1"/>
  <c r="AJ181" i="1"/>
  <c r="AY184" i="1"/>
  <c r="AJ185" i="1"/>
  <c r="AX186" i="1"/>
  <c r="BE188" i="1"/>
  <c r="AJ189" i="1"/>
  <c r="BE192" i="1"/>
  <c r="AL193" i="1"/>
  <c r="AL161" i="1" s="1"/>
  <c r="BE199" i="1"/>
  <c r="AY202" i="1"/>
  <c r="AX209" i="1"/>
  <c r="AY216" i="1"/>
  <c r="AY219" i="1"/>
  <c r="AY231" i="1"/>
  <c r="AY234" i="1"/>
  <c r="AX241" i="1"/>
  <c r="AY248" i="1"/>
  <c r="AY251" i="1"/>
  <c r="AY263" i="1"/>
  <c r="AY266" i="1"/>
  <c r="AX273" i="1"/>
  <c r="AY280" i="1"/>
  <c r="AY283" i="1"/>
  <c r="AY295" i="1"/>
  <c r="AY298" i="1"/>
  <c r="AX305" i="1"/>
  <c r="AY312" i="1"/>
  <c r="AY315" i="1"/>
  <c r="AY327" i="1"/>
  <c r="AY330" i="1"/>
  <c r="AX337" i="1"/>
  <c r="AY344" i="1"/>
  <c r="AY347" i="1"/>
  <c r="AY359" i="1"/>
  <c r="AY362" i="1"/>
  <c r="AX369" i="1"/>
  <c r="BE377" i="1"/>
  <c r="AY384" i="1"/>
  <c r="AY387" i="1"/>
  <c r="BE392" i="1"/>
  <c r="BE395" i="1"/>
  <c r="AX399" i="1"/>
  <c r="AY407" i="1"/>
  <c r="AX410" i="1"/>
  <c r="AY418" i="1"/>
  <c r="BE428" i="1"/>
  <c r="AX430" i="1"/>
  <c r="AX433" i="1"/>
  <c r="BE441" i="1"/>
  <c r="AY448" i="1"/>
  <c r="AY451" i="1"/>
  <c r="BE456" i="1"/>
  <c r="BE459" i="1"/>
  <c r="BE157" i="1"/>
  <c r="AX158" i="1"/>
  <c r="AJ160" i="1"/>
  <c r="AX163" i="1"/>
  <c r="AX164" i="1"/>
  <c r="BE170" i="1"/>
  <c r="AY173" i="1"/>
  <c r="AX184" i="1"/>
  <c r="AY190" i="1"/>
  <c r="AJ191" i="1"/>
  <c r="AY192" i="1"/>
  <c r="AX196" i="1"/>
  <c r="AY199" i="1"/>
  <c r="AX202" i="1"/>
  <c r="BE212" i="1"/>
  <c r="AX214" i="1"/>
  <c r="BE217" i="1"/>
  <c r="BE224" i="1"/>
  <c r="BE227" i="1"/>
  <c r="AX231" i="1"/>
  <c r="AX234" i="1"/>
  <c r="BE244" i="1"/>
  <c r="AX246" i="1"/>
  <c r="BE249" i="1"/>
  <c r="BE256" i="1"/>
  <c r="BE259" i="1"/>
  <c r="AX263" i="1"/>
  <c r="AX266" i="1"/>
  <c r="BE276" i="1"/>
  <c r="AX278" i="1"/>
  <c r="BE281" i="1"/>
  <c r="BE288" i="1"/>
  <c r="BE291" i="1"/>
  <c r="AX295" i="1"/>
  <c r="AX298" i="1"/>
  <c r="BE308" i="1"/>
  <c r="AX310" i="1"/>
  <c r="BE313" i="1"/>
  <c r="BE320" i="1"/>
  <c r="BE323" i="1"/>
  <c r="AX327" i="1"/>
  <c r="AX330" i="1"/>
  <c r="BE340" i="1"/>
  <c r="AX342" i="1"/>
  <c r="BE345" i="1"/>
  <c r="BE352" i="1"/>
  <c r="BE355" i="1"/>
  <c r="AX359" i="1"/>
  <c r="AX362" i="1"/>
  <c r="BE372" i="1"/>
  <c r="AX374" i="1"/>
  <c r="AX377" i="1"/>
  <c r="BE385" i="1"/>
  <c r="AY392" i="1"/>
  <c r="AY395" i="1"/>
  <c r="BE400" i="1"/>
  <c r="BE403" i="1"/>
  <c r="AX407" i="1"/>
  <c r="AY415" i="1"/>
  <c r="AX418" i="1"/>
  <c r="AY426" i="1"/>
  <c r="BE436" i="1"/>
  <c r="AX438" i="1"/>
  <c r="AX441" i="1"/>
  <c r="BE449" i="1"/>
  <c r="AY456" i="1"/>
  <c r="AY459" i="1"/>
  <c r="BE464" i="1"/>
  <c r="BE467" i="1"/>
  <c r="AX471" i="1"/>
  <c r="AY479" i="1"/>
  <c r="AX482" i="1"/>
  <c r="AY490" i="1"/>
  <c r="BE500" i="1"/>
  <c r="AX502" i="1"/>
  <c r="BE444" i="1"/>
  <c r="BE457" i="1"/>
  <c r="AY464" i="1"/>
  <c r="AY467" i="1"/>
  <c r="BE472" i="1"/>
  <c r="AX479" i="1"/>
  <c r="AY146" i="1"/>
  <c r="AX157" i="1"/>
  <c r="BE161" i="1"/>
  <c r="AX162" i="1"/>
  <c r="AY170" i="1"/>
  <c r="AL184" i="1"/>
  <c r="AL152" i="1" s="1"/>
  <c r="AJ186" i="1"/>
  <c r="AL188" i="1"/>
  <c r="AL156" i="1" s="1"/>
  <c r="AX190" i="1"/>
  <c r="BE194" i="1"/>
  <c r="AJ195" i="1"/>
  <c r="AY207" i="1"/>
  <c r="AY210" i="1"/>
  <c r="AX217" i="1"/>
  <c r="AY224" i="1"/>
  <c r="AY227" i="1"/>
  <c r="AY239" i="1"/>
  <c r="AY242" i="1"/>
  <c r="AX249" i="1"/>
  <c r="AY256" i="1"/>
  <c r="AY259" i="1"/>
  <c r="AY271" i="1"/>
  <c r="AY274" i="1"/>
  <c r="AX281" i="1"/>
  <c r="AY288" i="1"/>
  <c r="AY291" i="1"/>
  <c r="AY303" i="1"/>
  <c r="AY306" i="1"/>
  <c r="AX313" i="1"/>
  <c r="AY320" i="1"/>
  <c r="AY323" i="1"/>
  <c r="AY335" i="1"/>
  <c r="AY338" i="1"/>
  <c r="AX345" i="1"/>
  <c r="AY352" i="1"/>
  <c r="AY355" i="1"/>
  <c r="AY367" i="1"/>
  <c r="AY370" i="1"/>
  <c r="BE380" i="1"/>
  <c r="AX382" i="1"/>
  <c r="AX385" i="1"/>
  <c r="BE393" i="1"/>
  <c r="AY400" i="1"/>
  <c r="AY403" i="1"/>
  <c r="BE408" i="1"/>
  <c r="BE411" i="1"/>
  <c r="AX415" i="1"/>
  <c r="AY423" i="1"/>
  <c r="AX426" i="1"/>
  <c r="AY434" i="1"/>
  <c r="AX446" i="1"/>
  <c r="AX449" i="1"/>
  <c r="Q398" i="1"/>
  <c r="BE497" i="1"/>
  <c r="AY472" i="1"/>
  <c r="BE465" i="1"/>
  <c r="BE427" i="1"/>
  <c r="Q408" i="1"/>
  <c r="AX321" i="1"/>
  <c r="AY311" i="1"/>
  <c r="AY264" i="1"/>
  <c r="Q254" i="1"/>
  <c r="AL198" i="1"/>
  <c r="AL166" i="1" s="1"/>
  <c r="BE185" i="1"/>
  <c r="CC502" i="1"/>
  <c r="AX498" i="1"/>
  <c r="CC496" i="1"/>
  <c r="CD492" i="1"/>
  <c r="CD490" i="1"/>
  <c r="Q489" i="1"/>
  <c r="AY487" i="1"/>
  <c r="CC485" i="1"/>
  <c r="AY483" i="1"/>
  <c r="BE481" i="1"/>
  <c r="AY475" i="1"/>
  <c r="AX473" i="1"/>
  <c r="CC471" i="1"/>
  <c r="CD468" i="1"/>
  <c r="CC466" i="1"/>
  <c r="CD464" i="1"/>
  <c r="CC462" i="1"/>
  <c r="AX457" i="1"/>
  <c r="AY455" i="1"/>
  <c r="AX442" i="1"/>
  <c r="AY439" i="1"/>
  <c r="CC435" i="1"/>
  <c r="CC432" i="1"/>
  <c r="CC429" i="1"/>
  <c r="CD425" i="1"/>
  <c r="AY419" i="1"/>
  <c r="AY416" i="1"/>
  <c r="CD412" i="1"/>
  <c r="BE409" i="1"/>
  <c r="CC406" i="1"/>
  <c r="CD402" i="1"/>
  <c r="BE396" i="1"/>
  <c r="Q393" i="1"/>
  <c r="Q390" i="1"/>
  <c r="AY386" i="1"/>
  <c r="CC383" i="1"/>
  <c r="CD379" i="1"/>
  <c r="CD376" i="1"/>
  <c r="CD373" i="1"/>
  <c r="AY363" i="1"/>
  <c r="AY360" i="1"/>
  <c r="CC356" i="1"/>
  <c r="AX353" i="1"/>
  <c r="Q350" i="1"/>
  <c r="AY346" i="1"/>
  <c r="AY343" i="1"/>
  <c r="CC339" i="1"/>
  <c r="CC336" i="1"/>
  <c r="CC329" i="1"/>
  <c r="CC326" i="1"/>
  <c r="CD322" i="1"/>
  <c r="CD319" i="1"/>
  <c r="CD309" i="1"/>
  <c r="AY299" i="1"/>
  <c r="AY296" i="1"/>
  <c r="CC292" i="1"/>
  <c r="AX289" i="1"/>
  <c r="Q286" i="1"/>
  <c r="AY282" i="1"/>
  <c r="AY279" i="1"/>
  <c r="CC275" i="1"/>
  <c r="CC272" i="1"/>
  <c r="CC265" i="1"/>
  <c r="CC262" i="1"/>
  <c r="CD258" i="1"/>
  <c r="CD255" i="1"/>
  <c r="CD245" i="1"/>
  <c r="AY235" i="1"/>
  <c r="AY232" i="1"/>
  <c r="CC228" i="1"/>
  <c r="AX225" i="1"/>
  <c r="Q222" i="1"/>
  <c r="AY218" i="1"/>
  <c r="AY215" i="1"/>
  <c r="CC211" i="1"/>
  <c r="CC208" i="1"/>
  <c r="CC201" i="1"/>
  <c r="CC198" i="1"/>
  <c r="AY197" i="1"/>
  <c r="BQ192" i="1"/>
  <c r="BQ160" i="1" s="1"/>
  <c r="BE191" i="1"/>
  <c r="AY187" i="1"/>
  <c r="CD185" i="1"/>
  <c r="CC184" i="1"/>
  <c r="AY183" i="1"/>
  <c r="CC179" i="1"/>
  <c r="BQ177" i="1"/>
  <c r="BQ145" i="1" s="1"/>
  <c r="CC175" i="1"/>
  <c r="CD172" i="1"/>
  <c r="CC162" i="1"/>
  <c r="BE159" i="1"/>
  <c r="Q149" i="1"/>
  <c r="Q150" i="1"/>
  <c r="Q177" i="1"/>
  <c r="Q182" i="1"/>
  <c r="Q191" i="1"/>
  <c r="Q194" i="1"/>
  <c r="Q202" i="1"/>
  <c r="Q210" i="1"/>
  <c r="Q218" i="1"/>
  <c r="Q226" i="1"/>
  <c r="Q234" i="1"/>
  <c r="Q242" i="1"/>
  <c r="Q250" i="1"/>
  <c r="Q258" i="1"/>
  <c r="Q266" i="1"/>
  <c r="Q274" i="1"/>
  <c r="Q282" i="1"/>
  <c r="Q290" i="1"/>
  <c r="Q298" i="1"/>
  <c r="Q306" i="1"/>
  <c r="Q314" i="1"/>
  <c r="Q322" i="1"/>
  <c r="Q330" i="1"/>
  <c r="Q338" i="1"/>
  <c r="Q346" i="1"/>
  <c r="Q354" i="1"/>
  <c r="Q362" i="1"/>
  <c r="Q370" i="1"/>
  <c r="Q378" i="1"/>
  <c r="Q386" i="1"/>
  <c r="Q394" i="1"/>
  <c r="Q402" i="1"/>
  <c r="Q410" i="1"/>
  <c r="Q418" i="1"/>
  <c r="Q426" i="1"/>
  <c r="Q434" i="1"/>
  <c r="Q442" i="1"/>
  <c r="Q450" i="1"/>
  <c r="Q458" i="1"/>
  <c r="Q466" i="1"/>
  <c r="Q474" i="1"/>
  <c r="Q482" i="1"/>
  <c r="Q490" i="1"/>
  <c r="Q498" i="1"/>
  <c r="Q245" i="1"/>
  <c r="Q253" i="1"/>
  <c r="Q333" i="1"/>
  <c r="Q349" i="1"/>
  <c r="Q172" i="1"/>
  <c r="Q180" i="1"/>
  <c r="Q188" i="1"/>
  <c r="Q203" i="1"/>
  <c r="Q211" i="1"/>
  <c r="Q219" i="1"/>
  <c r="Q227" i="1"/>
  <c r="Q235" i="1"/>
  <c r="Q243" i="1"/>
  <c r="Q251" i="1"/>
  <c r="Q259" i="1"/>
  <c r="Q267" i="1"/>
  <c r="Q275" i="1"/>
  <c r="Q283" i="1"/>
  <c r="Q291" i="1"/>
  <c r="Q299" i="1"/>
  <c r="Q307" i="1"/>
  <c r="Q315" i="1"/>
  <c r="Q323" i="1"/>
  <c r="Q331" i="1"/>
  <c r="Q339" i="1"/>
  <c r="Q347" i="1"/>
  <c r="Q355" i="1"/>
  <c r="Q363" i="1"/>
  <c r="Q371" i="1"/>
  <c r="Q379" i="1"/>
  <c r="Q387" i="1"/>
  <c r="Q395" i="1"/>
  <c r="Q403" i="1"/>
  <c r="Q411" i="1"/>
  <c r="Q419" i="1"/>
  <c r="Q427" i="1"/>
  <c r="Q435" i="1"/>
  <c r="Q443" i="1"/>
  <c r="Q451" i="1"/>
  <c r="Q459" i="1"/>
  <c r="Q467" i="1"/>
  <c r="Q475" i="1"/>
  <c r="Q483" i="1"/>
  <c r="Q491" i="1"/>
  <c r="Q499" i="1"/>
  <c r="Q168" i="1"/>
  <c r="Q190" i="1"/>
  <c r="Q213" i="1"/>
  <c r="Q229" i="1"/>
  <c r="Q237" i="1"/>
  <c r="Q261" i="1"/>
  <c r="Q269" i="1"/>
  <c r="Q285" i="1"/>
  <c r="Q309" i="1"/>
  <c r="Q317" i="1"/>
  <c r="Q325" i="1"/>
  <c r="Q373" i="1"/>
  <c r="Q381" i="1"/>
  <c r="Q389" i="1"/>
  <c r="Q405" i="1"/>
  <c r="Q413" i="1"/>
  <c r="Q421" i="1"/>
  <c r="Q429" i="1"/>
  <c r="Q437" i="1"/>
  <c r="Q445" i="1"/>
  <c r="Q453" i="1"/>
  <c r="Q461" i="1"/>
  <c r="Q469" i="1"/>
  <c r="Q477" i="1"/>
  <c r="Q485" i="1"/>
  <c r="Q501" i="1"/>
  <c r="Q174" i="1"/>
  <c r="Q193" i="1"/>
  <c r="Q196" i="1"/>
  <c r="Q198" i="1"/>
  <c r="Q204" i="1"/>
  <c r="Q212" i="1"/>
  <c r="Q220" i="1"/>
  <c r="Q228" i="1"/>
  <c r="Q236" i="1"/>
  <c r="Q244" i="1"/>
  <c r="Q252" i="1"/>
  <c r="Q260" i="1"/>
  <c r="Q268" i="1"/>
  <c r="Q276" i="1"/>
  <c r="Q284" i="1"/>
  <c r="Q292" i="1"/>
  <c r="Q300" i="1"/>
  <c r="Q308" i="1"/>
  <c r="Q316" i="1"/>
  <c r="Q324" i="1"/>
  <c r="Q332" i="1"/>
  <c r="Q340" i="1"/>
  <c r="Q348" i="1"/>
  <c r="Q356" i="1"/>
  <c r="Q364" i="1"/>
  <c r="Q372" i="1"/>
  <c r="Q380" i="1"/>
  <c r="Q388" i="1"/>
  <c r="Q396" i="1"/>
  <c r="Q404" i="1"/>
  <c r="Q412" i="1"/>
  <c r="Q420" i="1"/>
  <c r="Q428" i="1"/>
  <c r="Q436" i="1"/>
  <c r="Q444" i="1"/>
  <c r="Q452" i="1"/>
  <c r="Q460" i="1"/>
  <c r="Q468" i="1"/>
  <c r="Q476" i="1"/>
  <c r="Q484" i="1"/>
  <c r="Q492" i="1"/>
  <c r="Q500" i="1"/>
  <c r="Q153" i="1"/>
  <c r="Q166" i="1"/>
  <c r="Q205" i="1"/>
  <c r="Q221" i="1"/>
  <c r="Q277" i="1"/>
  <c r="Q293" i="1"/>
  <c r="Q301" i="1"/>
  <c r="Q341" i="1"/>
  <c r="Q357" i="1"/>
  <c r="Q365" i="1"/>
  <c r="Q397" i="1"/>
  <c r="Q493" i="1"/>
  <c r="Q169" i="1"/>
  <c r="Q176" i="1"/>
  <c r="Q183" i="1"/>
  <c r="Q195" i="1"/>
  <c r="Q207" i="1"/>
  <c r="Q215" i="1"/>
  <c r="Q223" i="1"/>
  <c r="Q231" i="1"/>
  <c r="Q239" i="1"/>
  <c r="Q247" i="1"/>
  <c r="Q255" i="1"/>
  <c r="Q263" i="1"/>
  <c r="Q271" i="1"/>
  <c r="Q279" i="1"/>
  <c r="Q287" i="1"/>
  <c r="Q295" i="1"/>
  <c r="Q303" i="1"/>
  <c r="Q311" i="1"/>
  <c r="Q319" i="1"/>
  <c r="Q327" i="1"/>
  <c r="Q335" i="1"/>
  <c r="Q343" i="1"/>
  <c r="Q351" i="1"/>
  <c r="Q359" i="1"/>
  <c r="Q367" i="1"/>
  <c r="Q375" i="1"/>
  <c r="Q383" i="1"/>
  <c r="Q391" i="1"/>
  <c r="Q399" i="1"/>
  <c r="Q407" i="1"/>
  <c r="Q415" i="1"/>
  <c r="Q423" i="1"/>
  <c r="Q431" i="1"/>
  <c r="Q439" i="1"/>
  <c r="Q447" i="1"/>
  <c r="Q455" i="1"/>
  <c r="Q463" i="1"/>
  <c r="Q471" i="1"/>
  <c r="Q479" i="1"/>
  <c r="Q487" i="1"/>
  <c r="Q495" i="1"/>
  <c r="Q170" i="1"/>
  <c r="Q199" i="1"/>
  <c r="Q200" i="1"/>
  <c r="Q208" i="1"/>
  <c r="Q216" i="1"/>
  <c r="Q224" i="1"/>
  <c r="Q232" i="1"/>
  <c r="Q240" i="1"/>
  <c r="Q248" i="1"/>
  <c r="Q256" i="1"/>
  <c r="Q264" i="1"/>
  <c r="Q272" i="1"/>
  <c r="Q280" i="1"/>
  <c r="Q288" i="1"/>
  <c r="Q296" i="1"/>
  <c r="Q304" i="1"/>
  <c r="Q312" i="1"/>
  <c r="Q320" i="1"/>
  <c r="Q328" i="1"/>
  <c r="Q336" i="1"/>
  <c r="Q344" i="1"/>
  <c r="Q352" i="1"/>
  <c r="Q360" i="1"/>
  <c r="Q368" i="1"/>
  <c r="BE498" i="1"/>
  <c r="AY497" i="1"/>
  <c r="AX496" i="1"/>
  <c r="BE490" i="1"/>
  <c r="AY489" i="1"/>
  <c r="AX488" i="1"/>
  <c r="BE482" i="1"/>
  <c r="AY481" i="1"/>
  <c r="AX480" i="1"/>
  <c r="BE474" i="1"/>
  <c r="AY473" i="1"/>
  <c r="AX472" i="1"/>
  <c r="BE466" i="1"/>
  <c r="AY465" i="1"/>
  <c r="AX464" i="1"/>
  <c r="BE458" i="1"/>
  <c r="AY457" i="1"/>
  <c r="AX456" i="1"/>
  <c r="BE450" i="1"/>
  <c r="AY449" i="1"/>
  <c r="AX448" i="1"/>
  <c r="BE442" i="1"/>
  <c r="AY441" i="1"/>
  <c r="AX440" i="1"/>
  <c r="BE434" i="1"/>
  <c r="AY433" i="1"/>
  <c r="AX432" i="1"/>
  <c r="BE426" i="1"/>
  <c r="AY425" i="1"/>
  <c r="AX424" i="1"/>
  <c r="BE418" i="1"/>
  <c r="AY417" i="1"/>
  <c r="AX416" i="1"/>
  <c r="BE410" i="1"/>
  <c r="AY409" i="1"/>
  <c r="AX408" i="1"/>
  <c r="BE402" i="1"/>
  <c r="AY401" i="1"/>
  <c r="AX400" i="1"/>
  <c r="BE394" i="1"/>
  <c r="AY393" i="1"/>
  <c r="AX392" i="1"/>
  <c r="BE386" i="1"/>
  <c r="AY385" i="1"/>
  <c r="AX384" i="1"/>
  <c r="BE378" i="1"/>
  <c r="AY377" i="1"/>
  <c r="AX376" i="1"/>
  <c r="BE370" i="1"/>
  <c r="AY369" i="1"/>
  <c r="AX368" i="1"/>
  <c r="BE362" i="1"/>
  <c r="AY361" i="1"/>
  <c r="AX360" i="1"/>
  <c r="BE354" i="1"/>
  <c r="AY353" i="1"/>
  <c r="AX352" i="1"/>
  <c r="BE346" i="1"/>
  <c r="AY345" i="1"/>
  <c r="AX344" i="1"/>
  <c r="BE338" i="1"/>
  <c r="AY337" i="1"/>
  <c r="AX336" i="1"/>
  <c r="BE330" i="1"/>
  <c r="AY329" i="1"/>
  <c r="AX328" i="1"/>
  <c r="BE322" i="1"/>
  <c r="AY321" i="1"/>
  <c r="AX320" i="1"/>
  <c r="BE314" i="1"/>
  <c r="AY313" i="1"/>
  <c r="AX312" i="1"/>
  <c r="BE306" i="1"/>
  <c r="AY305" i="1"/>
  <c r="AX304" i="1"/>
  <c r="BE298" i="1"/>
  <c r="AY297" i="1"/>
  <c r="AX296" i="1"/>
  <c r="BE290" i="1"/>
  <c r="AY289" i="1"/>
  <c r="AX288" i="1"/>
  <c r="BE282" i="1"/>
  <c r="AY281" i="1"/>
  <c r="AX280" i="1"/>
  <c r="BE274" i="1"/>
  <c r="AY273" i="1"/>
  <c r="AX272" i="1"/>
  <c r="BE266" i="1"/>
  <c r="AY265" i="1"/>
  <c r="AX264" i="1"/>
  <c r="BE258" i="1"/>
  <c r="AY257" i="1"/>
  <c r="AX256" i="1"/>
  <c r="BE250" i="1"/>
  <c r="AY249" i="1"/>
  <c r="AX248" i="1"/>
  <c r="BE242" i="1"/>
  <c r="AY241" i="1"/>
  <c r="AX240" i="1"/>
  <c r="BE234" i="1"/>
  <c r="AY233" i="1"/>
  <c r="AX232" i="1"/>
  <c r="BE226" i="1"/>
  <c r="AY225" i="1"/>
  <c r="AX224" i="1"/>
  <c r="BE218" i="1"/>
  <c r="AY217" i="1"/>
  <c r="AX216" i="1"/>
  <c r="BE210" i="1"/>
  <c r="AY209" i="1"/>
  <c r="AX208" i="1"/>
  <c r="BE202" i="1"/>
  <c r="AY201" i="1"/>
  <c r="AX200" i="1"/>
  <c r="AX199" i="1"/>
  <c r="BE197" i="1"/>
  <c r="AY195" i="1"/>
  <c r="AL194" i="1"/>
  <c r="AL162" i="1" s="1"/>
  <c r="AX192" i="1"/>
  <c r="AL191" i="1"/>
  <c r="AL159" i="1" s="1"/>
  <c r="AY189" i="1"/>
  <c r="AX187" i="1"/>
  <c r="AY186" i="1"/>
  <c r="AY185" i="1"/>
  <c r="BE184" i="1"/>
  <c r="AJ184" i="1"/>
  <c r="BE183" i="1"/>
  <c r="AX182" i="1"/>
  <c r="AX180" i="1"/>
  <c r="AL179" i="1"/>
  <c r="AL147" i="1" s="1"/>
  <c r="AY175" i="1"/>
  <c r="BE172" i="1"/>
  <c r="BE171" i="1"/>
  <c r="AX170" i="1"/>
  <c r="AY159" i="1"/>
  <c r="AJ159" i="1"/>
  <c r="AY158" i="1"/>
  <c r="AY157" i="1"/>
  <c r="AJ157" i="1"/>
  <c r="AY156" i="1"/>
  <c r="AJ155" i="1"/>
  <c r="BE146" i="1"/>
  <c r="AY145" i="1"/>
  <c r="AJ154" i="1"/>
  <c r="AJ152" i="1"/>
  <c r="AX151" i="1"/>
  <c r="AJ145" i="1"/>
  <c r="AX144" i="1"/>
  <c r="AY502" i="1"/>
  <c r="AX501" i="1"/>
  <c r="BE495" i="1"/>
  <c r="AY494" i="1"/>
  <c r="AX493" i="1"/>
  <c r="BE487" i="1"/>
  <c r="AY486" i="1"/>
  <c r="AX485" i="1"/>
  <c r="BE479" i="1"/>
  <c r="AY478" i="1"/>
  <c r="AX477" i="1"/>
  <c r="BE471" i="1"/>
  <c r="AY470" i="1"/>
  <c r="AX469" i="1"/>
  <c r="BE463" i="1"/>
  <c r="AY462" i="1"/>
  <c r="AX461" i="1"/>
  <c r="BE455" i="1"/>
  <c r="AY454" i="1"/>
  <c r="AX453" i="1"/>
  <c r="BE447" i="1"/>
  <c r="AY446" i="1"/>
  <c r="AX445" i="1"/>
  <c r="BE439" i="1"/>
  <c r="AY438" i="1"/>
  <c r="AX437" i="1"/>
  <c r="BE431" i="1"/>
  <c r="AY430" i="1"/>
  <c r="AX429" i="1"/>
  <c r="BE423" i="1"/>
  <c r="AY422" i="1"/>
  <c r="AX421" i="1"/>
  <c r="BE415" i="1"/>
  <c r="AY414" i="1"/>
  <c r="AX413" i="1"/>
  <c r="BE407" i="1"/>
  <c r="AY406" i="1"/>
  <c r="AX405" i="1"/>
  <c r="BE399" i="1"/>
  <c r="AY398" i="1"/>
  <c r="AX397" i="1"/>
  <c r="BE391" i="1"/>
  <c r="AY390" i="1"/>
  <c r="AX389" i="1"/>
  <c r="BE383" i="1"/>
  <c r="AY382" i="1"/>
  <c r="AX381" i="1"/>
  <c r="BE375" i="1"/>
  <c r="AY374" i="1"/>
  <c r="AX373" i="1"/>
  <c r="BE367" i="1"/>
  <c r="AY366" i="1"/>
  <c r="AX365" i="1"/>
  <c r="BE359" i="1"/>
  <c r="AY358" i="1"/>
  <c r="AX357" i="1"/>
  <c r="BE351" i="1"/>
  <c r="AY350" i="1"/>
  <c r="AX349" i="1"/>
  <c r="BE343" i="1"/>
  <c r="AY342" i="1"/>
  <c r="AX341" i="1"/>
  <c r="BE335" i="1"/>
  <c r="AY334" i="1"/>
  <c r="AX333" i="1"/>
  <c r="BE327" i="1"/>
  <c r="AY326" i="1"/>
  <c r="AX325" i="1"/>
  <c r="BE319" i="1"/>
  <c r="AY318" i="1"/>
  <c r="AX317" i="1"/>
  <c r="BE311" i="1"/>
  <c r="AY310" i="1"/>
  <c r="AX309" i="1"/>
  <c r="BE303" i="1"/>
  <c r="AY302" i="1"/>
  <c r="AX301" i="1"/>
  <c r="BE295" i="1"/>
  <c r="AY294" i="1"/>
  <c r="AX293" i="1"/>
  <c r="BE287" i="1"/>
  <c r="AY286" i="1"/>
  <c r="AX285" i="1"/>
  <c r="BE279" i="1"/>
  <c r="AY278" i="1"/>
  <c r="AX277" i="1"/>
  <c r="BE271" i="1"/>
  <c r="AY270" i="1"/>
  <c r="AX269" i="1"/>
  <c r="BE263" i="1"/>
  <c r="AY262" i="1"/>
  <c r="AX261" i="1"/>
  <c r="BE255" i="1"/>
  <c r="AY254" i="1"/>
  <c r="AX253" i="1"/>
  <c r="BE247" i="1"/>
  <c r="AY246" i="1"/>
  <c r="AX245" i="1"/>
  <c r="BE239" i="1"/>
  <c r="AY238" i="1"/>
  <c r="AX237" i="1"/>
  <c r="BE231" i="1"/>
  <c r="AY230" i="1"/>
  <c r="AX229" i="1"/>
  <c r="BE223" i="1"/>
  <c r="AY222" i="1"/>
  <c r="AX221" i="1"/>
  <c r="BE215" i="1"/>
  <c r="AY214" i="1"/>
  <c r="AX213" i="1"/>
  <c r="BE207" i="1"/>
  <c r="AY206" i="1"/>
  <c r="AX205" i="1"/>
  <c r="AX198" i="1"/>
  <c r="AY196" i="1"/>
  <c r="AL195" i="1"/>
  <c r="AL163" i="1" s="1"/>
  <c r="AY193" i="1"/>
  <c r="BE190" i="1"/>
  <c r="AJ190" i="1"/>
  <c r="AL189" i="1"/>
  <c r="AL157" i="1" s="1"/>
  <c r="AL185" i="1"/>
  <c r="AL153" i="1" s="1"/>
  <c r="AL183" i="1"/>
  <c r="AL151" i="1" s="1"/>
  <c r="AX179" i="1"/>
  <c r="AL178" i="1"/>
  <c r="AL146" i="1" s="1"/>
  <c r="BE177" i="1"/>
  <c r="AL175" i="1"/>
  <c r="AL143" i="1" s="1"/>
  <c r="BE169" i="1"/>
  <c r="AX168" i="1"/>
  <c r="AJ166" i="1"/>
  <c r="AY165" i="1"/>
  <c r="AJ165" i="1"/>
  <c r="AY164" i="1"/>
  <c r="AY163" i="1"/>
  <c r="AJ163" i="1"/>
  <c r="AY162" i="1"/>
  <c r="AJ162" i="1"/>
  <c r="AJ153" i="1"/>
  <c r="AY151" i="1"/>
  <c r="AJ151" i="1"/>
  <c r="AX147" i="1"/>
  <c r="AY144" i="1"/>
  <c r="V88" i="1"/>
  <c r="W89" i="1" s="1"/>
  <c r="AY501" i="1"/>
  <c r="AX500" i="1"/>
  <c r="BE494" i="1"/>
  <c r="AY493" i="1"/>
  <c r="AX492" i="1"/>
  <c r="BE486" i="1"/>
  <c r="AY485" i="1"/>
  <c r="AX484" i="1"/>
  <c r="BE478" i="1"/>
  <c r="AY477" i="1"/>
  <c r="AX476" i="1"/>
  <c r="BE470" i="1"/>
  <c r="AY469" i="1"/>
  <c r="AX468" i="1"/>
  <c r="BE462" i="1"/>
  <c r="AY461" i="1"/>
  <c r="AX460" i="1"/>
  <c r="BE454" i="1"/>
  <c r="AY453" i="1"/>
  <c r="AX452" i="1"/>
  <c r="BE446" i="1"/>
  <c r="AY445" i="1"/>
  <c r="AX444" i="1"/>
  <c r="BE438" i="1"/>
  <c r="AY437" i="1"/>
  <c r="AX436" i="1"/>
  <c r="BE430" i="1"/>
  <c r="AY429" i="1"/>
  <c r="AX428" i="1"/>
  <c r="BE422" i="1"/>
  <c r="AY421" i="1"/>
  <c r="AX420" i="1"/>
  <c r="BE414" i="1"/>
  <c r="AY413" i="1"/>
  <c r="AX412" i="1"/>
  <c r="BE406" i="1"/>
  <c r="AY405" i="1"/>
  <c r="AX404" i="1"/>
  <c r="BE398" i="1"/>
  <c r="AY397" i="1"/>
  <c r="AX396" i="1"/>
  <c r="BE390" i="1"/>
  <c r="AY389" i="1"/>
  <c r="AX388" i="1"/>
  <c r="BE382" i="1"/>
  <c r="AY381" i="1"/>
  <c r="AX380" i="1"/>
  <c r="BE374" i="1"/>
  <c r="AY373" i="1"/>
  <c r="AX372" i="1"/>
  <c r="BE366" i="1"/>
  <c r="AY365" i="1"/>
  <c r="AX364" i="1"/>
  <c r="BE358" i="1"/>
  <c r="AY357" i="1"/>
  <c r="AX356" i="1"/>
  <c r="BE350" i="1"/>
  <c r="AY349" i="1"/>
  <c r="AX348" i="1"/>
  <c r="BE342" i="1"/>
  <c r="AY341" i="1"/>
  <c r="AX340" i="1"/>
  <c r="BE334" i="1"/>
  <c r="AY333" i="1"/>
  <c r="AX332" i="1"/>
  <c r="BE326" i="1"/>
  <c r="AY325" i="1"/>
  <c r="AX324" i="1"/>
  <c r="BE318" i="1"/>
  <c r="AY317" i="1"/>
  <c r="AX316" i="1"/>
  <c r="BE310" i="1"/>
  <c r="AY309" i="1"/>
  <c r="AX308" i="1"/>
  <c r="BE302" i="1"/>
  <c r="AY301" i="1"/>
  <c r="AX300" i="1"/>
  <c r="BE294" i="1"/>
  <c r="AY293" i="1"/>
  <c r="AX292" i="1"/>
  <c r="BE286" i="1"/>
  <c r="AY285" i="1"/>
  <c r="AX284" i="1"/>
  <c r="BE278" i="1"/>
  <c r="AY277" i="1"/>
  <c r="AX276" i="1"/>
  <c r="BE270" i="1"/>
  <c r="AY269" i="1"/>
  <c r="AX268" i="1"/>
  <c r="BE262" i="1"/>
  <c r="AY261" i="1"/>
  <c r="AX260" i="1"/>
  <c r="BE254" i="1"/>
  <c r="AY253" i="1"/>
  <c r="AX252" i="1"/>
  <c r="BE246" i="1"/>
  <c r="AY245" i="1"/>
  <c r="AX244" i="1"/>
  <c r="BE238" i="1"/>
  <c r="AY237" i="1"/>
  <c r="AX236" i="1"/>
  <c r="BE230" i="1"/>
  <c r="AY229" i="1"/>
  <c r="AX228" i="1"/>
  <c r="BE222" i="1"/>
  <c r="AY221" i="1"/>
  <c r="AX220" i="1"/>
  <c r="BE214" i="1"/>
  <c r="AY213" i="1"/>
  <c r="AX212" i="1"/>
  <c r="BE206" i="1"/>
  <c r="AY205" i="1"/>
  <c r="AX204" i="1"/>
  <c r="AY198" i="1"/>
  <c r="AJ198" i="1"/>
  <c r="BE196" i="1"/>
  <c r="AJ196" i="1"/>
  <c r="AX194" i="1"/>
  <c r="BE193" i="1"/>
  <c r="AJ193" i="1"/>
  <c r="AL192" i="1"/>
  <c r="AL160" i="1" s="1"/>
  <c r="AX188" i="1"/>
  <c r="AL187" i="1"/>
  <c r="AL155" i="1" s="1"/>
  <c r="AL186" i="1"/>
  <c r="AL154" i="1" s="1"/>
  <c r="AX181" i="1"/>
  <c r="AY179" i="1"/>
  <c r="AX176" i="1"/>
  <c r="AX174" i="1"/>
  <c r="AY168" i="1"/>
  <c r="BE165" i="1"/>
  <c r="BE164" i="1"/>
  <c r="BE163" i="1"/>
  <c r="BE162" i="1"/>
  <c r="AX161" i="1"/>
  <c r="BE151" i="1"/>
  <c r="AY147" i="1"/>
  <c r="BE144" i="1"/>
  <c r="AA88" i="1"/>
  <c r="BE501" i="1"/>
  <c r="AY500" i="1"/>
  <c r="AX499" i="1"/>
  <c r="BE493" i="1"/>
  <c r="AY492" i="1"/>
  <c r="AX491" i="1"/>
  <c r="BE485" i="1"/>
  <c r="AY484" i="1"/>
  <c r="AX483" i="1"/>
  <c r="BE477" i="1"/>
  <c r="AY476" i="1"/>
  <c r="AX475" i="1"/>
  <c r="BE469" i="1"/>
  <c r="AY468" i="1"/>
  <c r="AX467" i="1"/>
  <c r="BE461" i="1"/>
  <c r="AY460" i="1"/>
  <c r="AX459" i="1"/>
  <c r="BE453" i="1"/>
  <c r="AY452" i="1"/>
  <c r="AX451" i="1"/>
  <c r="BE445" i="1"/>
  <c r="AY444" i="1"/>
  <c r="AX443" i="1"/>
  <c r="BE437" i="1"/>
  <c r="AY436" i="1"/>
  <c r="AX435" i="1"/>
  <c r="BE429" i="1"/>
  <c r="AY428" i="1"/>
  <c r="AX427" i="1"/>
  <c r="BE421" i="1"/>
  <c r="AY420" i="1"/>
  <c r="AX419" i="1"/>
  <c r="BE413" i="1"/>
  <c r="AY412" i="1"/>
  <c r="AX411" i="1"/>
  <c r="BE405" i="1"/>
  <c r="AY404" i="1"/>
  <c r="AX403" i="1"/>
  <c r="BE397" i="1"/>
  <c r="AY396" i="1"/>
  <c r="AX395" i="1"/>
  <c r="BE389" i="1"/>
  <c r="AY388" i="1"/>
  <c r="AX387" i="1"/>
  <c r="BE381" i="1"/>
  <c r="AY380" i="1"/>
  <c r="AX379" i="1"/>
  <c r="BE373" i="1"/>
  <c r="AY372" i="1"/>
  <c r="AX371" i="1"/>
  <c r="BE365" i="1"/>
  <c r="AY364" i="1"/>
  <c r="AX363" i="1"/>
  <c r="BE357" i="1"/>
  <c r="AY356" i="1"/>
  <c r="AX355" i="1"/>
  <c r="BE349" i="1"/>
  <c r="AY348" i="1"/>
  <c r="AX347" i="1"/>
  <c r="BE341" i="1"/>
  <c r="AY340" i="1"/>
  <c r="AX339" i="1"/>
  <c r="BE333" i="1"/>
  <c r="AY332" i="1"/>
  <c r="AX331" i="1"/>
  <c r="BE325" i="1"/>
  <c r="AY324" i="1"/>
  <c r="AX323" i="1"/>
  <c r="BE317" i="1"/>
  <c r="AY316" i="1"/>
  <c r="AX315" i="1"/>
  <c r="BE309" i="1"/>
  <c r="AY308" i="1"/>
  <c r="AX307" i="1"/>
  <c r="BE301" i="1"/>
  <c r="AY300" i="1"/>
  <c r="AX299" i="1"/>
  <c r="BE293" i="1"/>
  <c r="AY292" i="1"/>
  <c r="AX291" i="1"/>
  <c r="BE285" i="1"/>
  <c r="AY284" i="1"/>
  <c r="AX283" i="1"/>
  <c r="BE277" i="1"/>
  <c r="AY276" i="1"/>
  <c r="AX275" i="1"/>
  <c r="BE269" i="1"/>
  <c r="AY268" i="1"/>
  <c r="AX267" i="1"/>
  <c r="BE261" i="1"/>
  <c r="AY260" i="1"/>
  <c r="AX259" i="1"/>
  <c r="BE253" i="1"/>
  <c r="AY252" i="1"/>
  <c r="AX251" i="1"/>
  <c r="BE245" i="1"/>
  <c r="AY244" i="1"/>
  <c r="AX243" i="1"/>
  <c r="BE237" i="1"/>
  <c r="AY236" i="1"/>
  <c r="AX235" i="1"/>
  <c r="BE229" i="1"/>
  <c r="AY228" i="1"/>
  <c r="AX227" i="1"/>
  <c r="BE221" i="1"/>
  <c r="AY220" i="1"/>
  <c r="AX219" i="1"/>
  <c r="BE213" i="1"/>
  <c r="AY212" i="1"/>
  <c r="AX211" i="1"/>
  <c r="BE205" i="1"/>
  <c r="AY204" i="1"/>
  <c r="AX203" i="1"/>
  <c r="BE198" i="1"/>
  <c r="AY194" i="1"/>
  <c r="AX191" i="1"/>
  <c r="AL190" i="1"/>
  <c r="AL158" i="1" s="1"/>
  <c r="AY188" i="1"/>
  <c r="AJ188" i="1"/>
  <c r="AY181" i="1"/>
  <c r="AJ180" i="1"/>
  <c r="BE179" i="1"/>
  <c r="AX178" i="1"/>
  <c r="AY176" i="1"/>
  <c r="AY174" i="1"/>
  <c r="AX173" i="1"/>
  <c r="BE168" i="1"/>
  <c r="AY161" i="1"/>
  <c r="AJ161" i="1"/>
  <c r="AJ148" i="1"/>
  <c r="BE147" i="1"/>
  <c r="Q142" i="1"/>
  <c r="Q156" i="1"/>
  <c r="Q158" i="1"/>
  <c r="Q160" i="1"/>
  <c r="Q162" i="1"/>
  <c r="Q164" i="1"/>
  <c r="Q144" i="1"/>
  <c r="Q146" i="1"/>
  <c r="Q148" i="1"/>
  <c r="Q155" i="1"/>
  <c r="Q157" i="1"/>
  <c r="Q159" i="1"/>
  <c r="Q161" i="1"/>
  <c r="Q163" i="1"/>
  <c r="Q165" i="1"/>
  <c r="Q152" i="1"/>
  <c r="Q167" i="1"/>
  <c r="Q184" i="1"/>
  <c r="Q143" i="1"/>
  <c r="Q147" i="1"/>
  <c r="Q171" i="1"/>
  <c r="Q173" i="1"/>
  <c r="Q185" i="1"/>
  <c r="Q151" i="1"/>
  <c r="Q186" i="1"/>
  <c r="Q145" i="1"/>
  <c r="Q175" i="1"/>
  <c r="Q178" i="1"/>
  <c r="Q181" i="1"/>
  <c r="Q189" i="1"/>
  <c r="CC144" i="1"/>
  <c r="CC146" i="1"/>
  <c r="CD151" i="1"/>
  <c r="BO155" i="1"/>
  <c r="BO157" i="1"/>
  <c r="BO159" i="1"/>
  <c r="BO161" i="1"/>
  <c r="BO163" i="1"/>
  <c r="BO166" i="1"/>
  <c r="BO143" i="1"/>
  <c r="BO145" i="1"/>
  <c r="BO147" i="1"/>
  <c r="CC151" i="1"/>
  <c r="CD165" i="1"/>
  <c r="BO150" i="1"/>
  <c r="BO152" i="1"/>
  <c r="CD157" i="1"/>
  <c r="CD159" i="1"/>
  <c r="CD161" i="1"/>
  <c r="CD163" i="1"/>
  <c r="CC165" i="1"/>
  <c r="BO144" i="1"/>
  <c r="BO146" i="1"/>
  <c r="BO148" i="1"/>
  <c r="BO153" i="1"/>
  <c r="CC168" i="1"/>
  <c r="BS175" i="1" l="1"/>
  <c r="BS143" i="1" s="1"/>
  <c r="BV143" i="1" s="1"/>
  <c r="AN175" i="1"/>
  <c r="AO143" i="1"/>
  <c r="AP175" i="1" s="1"/>
  <c r="BQ199" i="1"/>
  <c r="AL199" i="1"/>
  <c r="AG89" i="1"/>
  <c r="AB89" i="1"/>
  <c r="AL167" i="1"/>
  <c r="AL203" i="1" s="1"/>
  <c r="BT143" i="1"/>
  <c r="BT175" i="1"/>
  <c r="BR175" i="1" s="1"/>
  <c r="BP175" i="1" s="1"/>
  <c r="Q503" i="1"/>
  <c r="C22" i="1" s="1"/>
  <c r="X93" i="1" s="1"/>
  <c r="AH100" i="1" l="1"/>
  <c r="AH101" i="1" s="1"/>
  <c r="AG127" i="1" s="1"/>
  <c r="AH124" i="1" s="1"/>
  <c r="HD155" i="1" s="1"/>
  <c r="BR143" i="1"/>
  <c r="BP143" i="1" s="1"/>
  <c r="AM175" i="1"/>
  <c r="AN143" i="1"/>
  <c r="AQ143" i="1" s="1"/>
  <c r="AN176" i="1"/>
  <c r="AN144" i="1" s="1"/>
  <c r="AQ144" i="1" s="1"/>
  <c r="AO176" i="1"/>
  <c r="AO144" i="1" s="1"/>
  <c r="AP143" i="1"/>
  <c r="R156" i="1"/>
  <c r="R158" i="1"/>
  <c r="R160" i="1"/>
  <c r="R162" i="1"/>
  <c r="R164" i="1"/>
  <c r="Q18" i="1"/>
  <c r="AB152" i="1" s="1"/>
  <c r="R144" i="1"/>
  <c r="R146" i="1"/>
  <c r="R148" i="1"/>
  <c r="C27" i="1"/>
  <c r="C26" i="1" s="1"/>
  <c r="AH73" i="1" s="1"/>
  <c r="R149" i="1"/>
  <c r="R151" i="1"/>
  <c r="R153" i="1"/>
  <c r="R168" i="1"/>
  <c r="R143" i="1"/>
  <c r="R145" i="1"/>
  <c r="R147" i="1"/>
  <c r="R166" i="1"/>
  <c r="R135" i="1"/>
  <c r="R159" i="1"/>
  <c r="R171" i="1"/>
  <c r="R173" i="1"/>
  <c r="R185" i="1"/>
  <c r="R165" i="1"/>
  <c r="R186" i="1"/>
  <c r="R155" i="1"/>
  <c r="R179" i="1"/>
  <c r="R187" i="1"/>
  <c r="R150" i="1"/>
  <c r="R157" i="1"/>
  <c r="R169" i="1"/>
  <c r="R172" i="1"/>
  <c r="R176" i="1"/>
  <c r="R182" i="1"/>
  <c r="R177" i="1"/>
  <c r="R196" i="1"/>
  <c r="R204" i="1"/>
  <c r="R180" i="1"/>
  <c r="R188" i="1"/>
  <c r="R197" i="1"/>
  <c r="R206" i="1"/>
  <c r="R154" i="1"/>
  <c r="R167" i="1"/>
  <c r="R170" i="1"/>
  <c r="R175" i="1"/>
  <c r="R198" i="1"/>
  <c r="R200" i="1"/>
  <c r="R201" i="1"/>
  <c r="R183" i="1"/>
  <c r="R190" i="1"/>
  <c r="R193" i="1"/>
  <c r="R202" i="1"/>
  <c r="R203" i="1"/>
  <c r="R208" i="1"/>
  <c r="R163" i="1"/>
  <c r="R174" i="1"/>
  <c r="R178" i="1"/>
  <c r="R211" i="1"/>
  <c r="R216" i="1"/>
  <c r="R220" i="1"/>
  <c r="R224" i="1"/>
  <c r="R229" i="1"/>
  <c r="R191" i="1"/>
  <c r="R199" i="1"/>
  <c r="R226" i="1"/>
  <c r="R161" i="1"/>
  <c r="R184" i="1"/>
  <c r="R192" i="1"/>
  <c r="R210" i="1"/>
  <c r="R215" i="1"/>
  <c r="R219" i="1"/>
  <c r="R223" i="1"/>
  <c r="R228" i="1"/>
  <c r="R232" i="1"/>
  <c r="R189" i="1"/>
  <c r="R195" i="1"/>
  <c r="R221" i="1"/>
  <c r="R233" i="1"/>
  <c r="R237" i="1"/>
  <c r="R242" i="1"/>
  <c r="R246" i="1"/>
  <c r="R251" i="1"/>
  <c r="R255" i="1"/>
  <c r="R259" i="1"/>
  <c r="R264" i="1"/>
  <c r="R268" i="1"/>
  <c r="R272" i="1"/>
  <c r="R277" i="1"/>
  <c r="R281" i="1"/>
  <c r="R285" i="1"/>
  <c r="R290" i="1"/>
  <c r="R294" i="1"/>
  <c r="R299" i="1"/>
  <c r="R209" i="1"/>
  <c r="R214" i="1"/>
  <c r="R274" i="1"/>
  <c r="R181" i="1"/>
  <c r="R205" i="1"/>
  <c r="R217" i="1"/>
  <c r="R230" i="1"/>
  <c r="R236" i="1"/>
  <c r="R241" i="1"/>
  <c r="R245" i="1"/>
  <c r="R249" i="1"/>
  <c r="R254" i="1"/>
  <c r="R258" i="1"/>
  <c r="R263" i="1"/>
  <c r="R267" i="1"/>
  <c r="R271" i="1"/>
  <c r="R276" i="1"/>
  <c r="R280" i="1"/>
  <c r="R284" i="1"/>
  <c r="R289" i="1"/>
  <c r="R293" i="1"/>
  <c r="R297" i="1"/>
  <c r="R152" i="1"/>
  <c r="R218" i="1"/>
  <c r="R231" i="1"/>
  <c r="R250" i="1"/>
  <c r="R298" i="1"/>
  <c r="R239" i="1"/>
  <c r="R260" i="1"/>
  <c r="R270" i="1"/>
  <c r="R283" i="1"/>
  <c r="R295" i="1"/>
  <c r="R300" i="1"/>
  <c r="R303" i="1"/>
  <c r="R307" i="1"/>
  <c r="R312" i="1"/>
  <c r="R316" i="1"/>
  <c r="R320" i="1"/>
  <c r="R325" i="1"/>
  <c r="R329" i="1"/>
  <c r="R333" i="1"/>
  <c r="R338" i="1"/>
  <c r="R342" i="1"/>
  <c r="R142" i="1"/>
  <c r="R207" i="1"/>
  <c r="R234" i="1"/>
  <c r="R244" i="1"/>
  <c r="R286" i="1"/>
  <c r="R322" i="1"/>
  <c r="R225" i="1"/>
  <c r="R256" i="1"/>
  <c r="R266" i="1"/>
  <c r="R279" i="1"/>
  <c r="R291" i="1"/>
  <c r="R302" i="1"/>
  <c r="R306" i="1"/>
  <c r="R311" i="1"/>
  <c r="R315" i="1"/>
  <c r="R319" i="1"/>
  <c r="R324" i="1"/>
  <c r="R328" i="1"/>
  <c r="R332" i="1"/>
  <c r="R337" i="1"/>
  <c r="R341" i="1"/>
  <c r="R345" i="1"/>
  <c r="R238" i="1"/>
  <c r="R257" i="1"/>
  <c r="R269" i="1"/>
  <c r="R282" i="1"/>
  <c r="R292" i="1"/>
  <c r="R346" i="1"/>
  <c r="R222" i="1"/>
  <c r="R243" i="1"/>
  <c r="R253" i="1"/>
  <c r="R278" i="1"/>
  <c r="R287" i="1"/>
  <c r="R310" i="1"/>
  <c r="R370" i="1"/>
  <c r="R240" i="1"/>
  <c r="R252" i="1"/>
  <c r="R301" i="1"/>
  <c r="R313" i="1"/>
  <c r="R326" i="1"/>
  <c r="R336" i="1"/>
  <c r="R350" i="1"/>
  <c r="R354" i="1"/>
  <c r="R359" i="1"/>
  <c r="R363" i="1"/>
  <c r="R367" i="1"/>
  <c r="R372" i="1"/>
  <c r="R376" i="1"/>
  <c r="R380" i="1"/>
  <c r="R385" i="1"/>
  <c r="R389" i="1"/>
  <c r="R248" i="1"/>
  <c r="R262" i="1"/>
  <c r="R265" i="1"/>
  <c r="R296" i="1"/>
  <c r="R308" i="1"/>
  <c r="R318" i="1"/>
  <c r="R331" i="1"/>
  <c r="R343" i="1"/>
  <c r="R382" i="1"/>
  <c r="R235" i="1"/>
  <c r="R273" i="1"/>
  <c r="R309" i="1"/>
  <c r="R321" i="1"/>
  <c r="R344" i="1"/>
  <c r="R348" i="1"/>
  <c r="R352" i="1"/>
  <c r="R356" i="1"/>
  <c r="R361" i="1"/>
  <c r="R365" i="1"/>
  <c r="R369" i="1"/>
  <c r="R374" i="1"/>
  <c r="R378" i="1"/>
  <c r="R383" i="1"/>
  <c r="R387" i="1"/>
  <c r="R212" i="1"/>
  <c r="R247" i="1"/>
  <c r="R304" i="1"/>
  <c r="R334" i="1"/>
  <c r="R340" i="1"/>
  <c r="R393" i="1"/>
  <c r="R398" i="1"/>
  <c r="R402" i="1"/>
  <c r="R407" i="1"/>
  <c r="R411" i="1"/>
  <c r="R415" i="1"/>
  <c r="R420" i="1"/>
  <c r="R424" i="1"/>
  <c r="R428" i="1"/>
  <c r="R433" i="1"/>
  <c r="R437" i="1"/>
  <c r="R314" i="1"/>
  <c r="R339" i="1"/>
  <c r="R357" i="1"/>
  <c r="R371" i="1"/>
  <c r="R373" i="1"/>
  <c r="R430" i="1"/>
  <c r="R194" i="1"/>
  <c r="R288" i="1"/>
  <c r="R317" i="1"/>
  <c r="R323" i="1"/>
  <c r="R392" i="1"/>
  <c r="R397" i="1"/>
  <c r="R401" i="1"/>
  <c r="R405" i="1"/>
  <c r="R410" i="1"/>
  <c r="R414" i="1"/>
  <c r="R419" i="1"/>
  <c r="R423" i="1"/>
  <c r="R427" i="1"/>
  <c r="R432" i="1"/>
  <c r="R436" i="1"/>
  <c r="R440" i="1"/>
  <c r="R349" i="1"/>
  <c r="R351" i="1"/>
  <c r="R362" i="1"/>
  <c r="R364" i="1"/>
  <c r="R379" i="1"/>
  <c r="R381" i="1"/>
  <c r="R406" i="1"/>
  <c r="R353" i="1"/>
  <c r="R390" i="1"/>
  <c r="R395" i="1"/>
  <c r="R416" i="1"/>
  <c r="R426" i="1"/>
  <c r="R439" i="1"/>
  <c r="R447" i="1"/>
  <c r="R454" i="1"/>
  <c r="R461" i="1"/>
  <c r="R467" i="1"/>
  <c r="R475" i="1"/>
  <c r="R481" i="1"/>
  <c r="R489" i="1"/>
  <c r="R495" i="1"/>
  <c r="R502" i="1"/>
  <c r="R386" i="1"/>
  <c r="R460" i="1"/>
  <c r="R347" i="1"/>
  <c r="R400" i="1"/>
  <c r="R441" i="1"/>
  <c r="R444" i="1"/>
  <c r="R452" i="1"/>
  <c r="R458" i="1"/>
  <c r="R472" i="1"/>
  <c r="R486" i="1"/>
  <c r="R492" i="1"/>
  <c r="R500" i="1"/>
  <c r="R305" i="1"/>
  <c r="R396" i="1"/>
  <c r="R429" i="1"/>
  <c r="R488" i="1"/>
  <c r="R335" i="1"/>
  <c r="R368" i="1"/>
  <c r="R412" i="1"/>
  <c r="R422" i="1"/>
  <c r="R435" i="1"/>
  <c r="R449" i="1"/>
  <c r="R455" i="1"/>
  <c r="R463" i="1"/>
  <c r="R469" i="1"/>
  <c r="R477" i="1"/>
  <c r="R483" i="1"/>
  <c r="R490" i="1"/>
  <c r="R497" i="1"/>
  <c r="R417" i="1"/>
  <c r="R446" i="1"/>
  <c r="R474" i="1"/>
  <c r="R480" i="1"/>
  <c r="R494" i="1"/>
  <c r="R213" i="1"/>
  <c r="R355" i="1"/>
  <c r="R366" i="1"/>
  <c r="R388" i="1"/>
  <c r="R394" i="1"/>
  <c r="R413" i="1"/>
  <c r="R425" i="1"/>
  <c r="R438" i="1"/>
  <c r="R448" i="1"/>
  <c r="R462" i="1"/>
  <c r="R468" i="1"/>
  <c r="R476" i="1"/>
  <c r="R482" i="1"/>
  <c r="R496" i="1"/>
  <c r="R275" i="1"/>
  <c r="R327" i="1"/>
  <c r="R360" i="1"/>
  <c r="R377" i="1"/>
  <c r="R384" i="1"/>
  <c r="R399" i="1"/>
  <c r="R418" i="1"/>
  <c r="R445" i="1"/>
  <c r="R453" i="1"/>
  <c r="R459" i="1"/>
  <c r="R466" i="1"/>
  <c r="R473" i="1"/>
  <c r="R479" i="1"/>
  <c r="R487" i="1"/>
  <c r="R493" i="1"/>
  <c r="R501" i="1"/>
  <c r="R227" i="1"/>
  <c r="R450" i="1"/>
  <c r="R403" i="1"/>
  <c r="R408" i="1"/>
  <c r="R451" i="1"/>
  <c r="R464" i="1"/>
  <c r="R443" i="1"/>
  <c r="R470" i="1"/>
  <c r="R442" i="1"/>
  <c r="R358" i="1"/>
  <c r="R375" i="1"/>
  <c r="R485" i="1"/>
  <c r="R431" i="1"/>
  <c r="R456" i="1"/>
  <c r="R261" i="1"/>
  <c r="R330" i="1"/>
  <c r="R478" i="1"/>
  <c r="R498" i="1"/>
  <c r="R421" i="1"/>
  <c r="R434" i="1"/>
  <c r="R491" i="1"/>
  <c r="R499" i="1"/>
  <c r="R457" i="1"/>
  <c r="R465" i="1"/>
  <c r="R484" i="1"/>
  <c r="R391" i="1"/>
  <c r="R404" i="1"/>
  <c r="R409" i="1"/>
  <c r="R471" i="1"/>
  <c r="BU175" i="1"/>
  <c r="BU143" i="1" s="1"/>
  <c r="AH106" i="1" l="1"/>
  <c r="AF106" i="1" s="1"/>
  <c r="DO152" i="1"/>
  <c r="HD152" i="1"/>
  <c r="DO149" i="1"/>
  <c r="HD149" i="1"/>
  <c r="AH105" i="1"/>
  <c r="AF105" i="1" s="1"/>
  <c r="AE101" i="1"/>
  <c r="AH121" i="1"/>
  <c r="AB154" i="1"/>
  <c r="AB149" i="1"/>
  <c r="HD166" i="1"/>
  <c r="HD148" i="1"/>
  <c r="DO155" i="1"/>
  <c r="DO154" i="1"/>
  <c r="DO153" i="1"/>
  <c r="AB160" i="1"/>
  <c r="AB153" i="1"/>
  <c r="AK175" i="1"/>
  <c r="AM143" i="1"/>
  <c r="DO166" i="1"/>
  <c r="DO150" i="1"/>
  <c r="DO160" i="1"/>
  <c r="DO148" i="1"/>
  <c r="AB155" i="1"/>
  <c r="AB166" i="1"/>
  <c r="AO178" i="1"/>
  <c r="AO146" i="1" s="1"/>
  <c r="AM176" i="1"/>
  <c r="BS176" i="1"/>
  <c r="BS144" i="1" s="1"/>
  <c r="BV144" i="1" s="1"/>
  <c r="BT176" i="1"/>
  <c r="BT144" i="1" s="1"/>
  <c r="BU176" i="1" s="1"/>
  <c r="BU144" i="1" s="1"/>
  <c r="AP176" i="1"/>
  <c r="AP144" i="1" s="1"/>
  <c r="AB150" i="1"/>
  <c r="AB148" i="1"/>
  <c r="R504" i="1"/>
  <c r="R503" i="1"/>
  <c r="AF142" i="1" s="1"/>
  <c r="D24" i="1"/>
  <c r="Y96" i="1"/>
  <c r="X96" i="1" s="1"/>
  <c r="AC93" i="1"/>
  <c r="AF144" i="1" l="1"/>
  <c r="AF145" i="1"/>
  <c r="AF146" i="1"/>
  <c r="AF147" i="1"/>
  <c r="AF143" i="1"/>
  <c r="AF107" i="1"/>
  <c r="DI155" i="1" s="1"/>
  <c r="DI149" i="1"/>
  <c r="GX149" i="1"/>
  <c r="DI154" i="1"/>
  <c r="DI153" i="1"/>
  <c r="AK143" i="1"/>
  <c r="DI150" i="1"/>
  <c r="DI160" i="1"/>
  <c r="AB167" i="1"/>
  <c r="AK176" i="1"/>
  <c r="AM144" i="1"/>
  <c r="AN177" i="1"/>
  <c r="AN145" i="1" s="1"/>
  <c r="AQ145" i="1" s="1"/>
  <c r="AO177" i="1"/>
  <c r="AO145" i="1" s="1"/>
  <c r="AP177" i="1" s="1"/>
  <c r="AM178" i="1"/>
  <c r="BR176" i="1"/>
  <c r="AO179" i="1"/>
  <c r="AO147" i="1" s="1"/>
  <c r="BS177" i="1"/>
  <c r="BS145" i="1" s="1"/>
  <c r="BV145" i="1" s="1"/>
  <c r="BT177" i="1"/>
  <c r="BT145" i="1" s="1"/>
  <c r="BU177" i="1" s="1"/>
  <c r="BU145" i="1" s="1"/>
  <c r="X153" i="1"/>
  <c r="X154" i="1"/>
  <c r="X155" i="1"/>
  <c r="X156" i="1"/>
  <c r="AE157" i="1"/>
  <c r="AA160" i="1"/>
  <c r="AA161" i="1"/>
  <c r="Y162" i="1"/>
  <c r="Y163" i="1"/>
  <c r="AE165" i="1"/>
  <c r="AE166" i="1"/>
  <c r="AA166" i="1"/>
  <c r="Y157" i="1"/>
  <c r="AE163" i="1"/>
  <c r="Y165" i="1"/>
  <c r="AE160" i="1"/>
  <c r="X165" i="1"/>
  <c r="AA151" i="1"/>
  <c r="AA152" i="1"/>
  <c r="Y160" i="1"/>
  <c r="W160" i="1" s="1"/>
  <c r="Y161" i="1"/>
  <c r="X162" i="1"/>
  <c r="X163" i="1"/>
  <c r="Y158" i="1"/>
  <c r="AA165" i="1"/>
  <c r="X159" i="1"/>
  <c r="X157" i="1"/>
  <c r="AA164" i="1"/>
  <c r="Y151" i="1"/>
  <c r="AA158" i="1"/>
  <c r="AA159" i="1"/>
  <c r="X160" i="1"/>
  <c r="X161" i="1"/>
  <c r="AE164" i="1"/>
  <c r="X151" i="1"/>
  <c r="X152" i="1"/>
  <c r="AE153" i="1"/>
  <c r="AE154" i="1"/>
  <c r="Y154" i="1" s="1"/>
  <c r="W154" i="1" s="1"/>
  <c r="AE155" i="1"/>
  <c r="AE156" i="1"/>
  <c r="AA157" i="1"/>
  <c r="Y159" i="1"/>
  <c r="X158" i="1"/>
  <c r="AE162" i="1"/>
  <c r="AE161" i="1"/>
  <c r="X166" i="1"/>
  <c r="AE151" i="1"/>
  <c r="AE152" i="1"/>
  <c r="AA153" i="1"/>
  <c r="AA154" i="1"/>
  <c r="AA155" i="1"/>
  <c r="AA156" i="1"/>
  <c r="Y164" i="1"/>
  <c r="Y156" i="1"/>
  <c r="AE158" i="1"/>
  <c r="AE159" i="1"/>
  <c r="AA162" i="1"/>
  <c r="AA163" i="1"/>
  <c r="X164" i="1"/>
  <c r="AA143" i="1"/>
  <c r="AA145" i="1"/>
  <c r="AA147" i="1"/>
  <c r="Y143" i="1"/>
  <c r="AE144" i="1"/>
  <c r="Y145" i="1"/>
  <c r="AE146" i="1"/>
  <c r="Y147" i="1"/>
  <c r="AE148" i="1"/>
  <c r="AA150" i="1"/>
  <c r="X143" i="1"/>
  <c r="X145" i="1"/>
  <c r="X147" i="1"/>
  <c r="AE149" i="1"/>
  <c r="AE143" i="1"/>
  <c r="Y144" i="1"/>
  <c r="AE145" i="1"/>
  <c r="Y146" i="1"/>
  <c r="AE147" i="1"/>
  <c r="AA149" i="1"/>
  <c r="AA144" i="1"/>
  <c r="AA148" i="1"/>
  <c r="X144" i="1"/>
  <c r="X148" i="1"/>
  <c r="X149" i="1"/>
  <c r="AE150" i="1"/>
  <c r="V142" i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X146" i="1"/>
  <c r="X150" i="1"/>
  <c r="AA146" i="1"/>
  <c r="N24" i="1"/>
  <c r="X101" i="1"/>
  <c r="Q22" i="1"/>
  <c r="AC152" i="1" s="1"/>
  <c r="AD96" i="1"/>
  <c r="AH74" i="1"/>
  <c r="AH77" i="1" s="1"/>
  <c r="AH80" i="1" s="1"/>
  <c r="AH118" i="1"/>
  <c r="AF148" i="1" l="1"/>
  <c r="GX152" i="1"/>
  <c r="Y152" i="1"/>
  <c r="W152" i="1" s="1"/>
  <c r="DI152" i="1"/>
  <c r="AE107" i="1"/>
  <c r="GX155" i="1"/>
  <c r="GX166" i="1"/>
  <c r="DI166" i="1"/>
  <c r="AH8" i="1"/>
  <c r="AF8" i="1" s="1"/>
  <c r="AH107" i="1"/>
  <c r="AH119" i="1"/>
  <c r="DD512" i="1" s="1"/>
  <c r="DH512" i="1" s="1"/>
  <c r="AG22" i="1" s="1"/>
  <c r="AE10" i="1"/>
  <c r="DI148" i="1"/>
  <c r="GX148" i="1"/>
  <c r="Y149" i="1"/>
  <c r="W149" i="1" s="1"/>
  <c r="AC154" i="1"/>
  <c r="AG154" i="1" s="1"/>
  <c r="AC149" i="1"/>
  <c r="AG149" i="1" s="1"/>
  <c r="DH149" i="1"/>
  <c r="GW149" i="1"/>
  <c r="AC96" i="1"/>
  <c r="AC118" i="1" s="1"/>
  <c r="GW166" i="1"/>
  <c r="GS511" i="1"/>
  <c r="GW511" i="1" s="1"/>
  <c r="AG42" i="1" s="1"/>
  <c r="DD511" i="1"/>
  <c r="DH511" i="1" s="1"/>
  <c r="AG21" i="1" s="1"/>
  <c r="DH155" i="1"/>
  <c r="DH154" i="1"/>
  <c r="DH153" i="1"/>
  <c r="AC160" i="1"/>
  <c r="AG160" i="1" s="1"/>
  <c r="AC153" i="1"/>
  <c r="Y153" i="1" s="1"/>
  <c r="W153" i="1" s="1"/>
  <c r="DH166" i="1"/>
  <c r="DH150" i="1"/>
  <c r="DH160" i="1"/>
  <c r="AG152" i="1"/>
  <c r="AK144" i="1"/>
  <c r="AC155" i="1"/>
  <c r="Y155" i="1" s="1"/>
  <c r="W155" i="1" s="1"/>
  <c r="AC166" i="1"/>
  <c r="Y166" i="1" s="1"/>
  <c r="W166" i="1" s="1"/>
  <c r="AG161" i="1"/>
  <c r="AN178" i="1"/>
  <c r="AN146" i="1" s="1"/>
  <c r="AQ146" i="1" s="1"/>
  <c r="AP145" i="1"/>
  <c r="AP178" i="1" s="1"/>
  <c r="AK178" i="1"/>
  <c r="AM146" i="1"/>
  <c r="BP176" i="1"/>
  <c r="BR144" i="1"/>
  <c r="BS178" i="1"/>
  <c r="BS146" i="1" s="1"/>
  <c r="BV146" i="1" s="1"/>
  <c r="BT178" i="1"/>
  <c r="BT146" i="1" s="1"/>
  <c r="BU178" i="1" s="1"/>
  <c r="BU146" i="1" s="1"/>
  <c r="AM177" i="1"/>
  <c r="AM179" i="1"/>
  <c r="BR177" i="1"/>
  <c r="AG158" i="1"/>
  <c r="AG151" i="1"/>
  <c r="AG159" i="1"/>
  <c r="AG164" i="1"/>
  <c r="AG165" i="1"/>
  <c r="AG157" i="1"/>
  <c r="AG162" i="1"/>
  <c r="AG163" i="1"/>
  <c r="AG156" i="1"/>
  <c r="AC150" i="1"/>
  <c r="AC148" i="1"/>
  <c r="Y148" i="1" s="1"/>
  <c r="W148" i="1" s="1"/>
  <c r="AG147" i="1"/>
  <c r="X167" i="1"/>
  <c r="X171" i="1" s="1"/>
  <c r="AA167" i="1"/>
  <c r="X170" i="1" s="1"/>
  <c r="X118" i="1"/>
  <c r="AE167" i="1"/>
  <c r="AG143" i="1"/>
  <c r="AG144" i="1"/>
  <c r="AG146" i="1"/>
  <c r="AG145" i="1"/>
  <c r="GW152" i="1" l="1"/>
  <c r="DH148" i="1"/>
  <c r="DH152" i="1"/>
  <c r="GS512" i="1"/>
  <c r="GW512" i="1" s="1"/>
  <c r="AG43" i="1" s="1"/>
  <c r="GX503" i="1"/>
  <c r="GW148" i="1"/>
  <c r="GW155" i="1"/>
  <c r="AG132" i="1"/>
  <c r="AG131" i="1"/>
  <c r="FN511" i="1"/>
  <c r="BY511" i="1"/>
  <c r="CC511" i="1" s="1"/>
  <c r="AB21" i="1" s="1"/>
  <c r="AC101" i="1"/>
  <c r="AB127" i="1" s="1"/>
  <c r="AC124" i="1" s="1"/>
  <c r="CJ148" i="1" s="1"/>
  <c r="AT511" i="1"/>
  <c r="AX511" i="1" s="1"/>
  <c r="W21" i="1" s="1"/>
  <c r="EI511" i="1"/>
  <c r="EM511" i="1" s="1"/>
  <c r="W42" i="1" s="1"/>
  <c r="CJ154" i="1"/>
  <c r="AG166" i="1"/>
  <c r="CJ153" i="1"/>
  <c r="AG153" i="1"/>
  <c r="AK146" i="1"/>
  <c r="CJ166" i="1"/>
  <c r="CJ150" i="1"/>
  <c r="CJ160" i="1"/>
  <c r="AG155" i="1"/>
  <c r="BP144" i="1"/>
  <c r="AK177" i="1"/>
  <c r="AM145" i="1"/>
  <c r="AK179" i="1"/>
  <c r="AM147" i="1"/>
  <c r="AP146" i="1"/>
  <c r="AP179" i="1" s="1"/>
  <c r="AN179" i="1"/>
  <c r="AN147" i="1" s="1"/>
  <c r="AQ147" i="1" s="1"/>
  <c r="BP177" i="1"/>
  <c r="BR145" i="1"/>
  <c r="BR178" i="1"/>
  <c r="BS179" i="1"/>
  <c r="BS147" i="1" s="1"/>
  <c r="BV147" i="1" s="1"/>
  <c r="BT179" i="1"/>
  <c r="BT147" i="1" s="1"/>
  <c r="BU179" i="1" s="1"/>
  <c r="BU147" i="1" s="1"/>
  <c r="AC167" i="1"/>
  <c r="Y168" i="1" s="1"/>
  <c r="Y150" i="1"/>
  <c r="W150" i="1" s="1"/>
  <c r="W167" i="1" s="1"/>
  <c r="AG150" i="1"/>
  <c r="AG148" i="1"/>
  <c r="X172" i="1"/>
  <c r="X106" i="1"/>
  <c r="V106" i="1" s="1"/>
  <c r="W127" i="1"/>
  <c r="X124" i="1" s="1"/>
  <c r="ET155" i="1" s="1"/>
  <c r="X121" i="1"/>
  <c r="X105" i="1"/>
  <c r="V105" i="1" s="1"/>
  <c r="U101" i="1"/>
  <c r="GW503" i="1" l="1"/>
  <c r="Z101" i="1"/>
  <c r="FY166" i="1"/>
  <c r="FY155" i="1"/>
  <c r="CJ155" i="1"/>
  <c r="AC106" i="1"/>
  <c r="AA106" i="1" s="1"/>
  <c r="AC105" i="1"/>
  <c r="AA105" i="1" s="1"/>
  <c r="FY152" i="1"/>
  <c r="CJ152" i="1"/>
  <c r="ET152" i="1"/>
  <c r="BE152" i="1"/>
  <c r="FY148" i="1"/>
  <c r="FY149" i="1"/>
  <c r="CJ149" i="1"/>
  <c r="ET149" i="1"/>
  <c r="BE149" i="1"/>
  <c r="ET166" i="1"/>
  <c r="ET148" i="1"/>
  <c r="BE154" i="1"/>
  <c r="BE153" i="1"/>
  <c r="BE160" i="1"/>
  <c r="BP145" i="1"/>
  <c r="AK147" i="1"/>
  <c r="AK145" i="1"/>
  <c r="BE166" i="1"/>
  <c r="BP178" i="1"/>
  <c r="BR146" i="1"/>
  <c r="AO180" i="1"/>
  <c r="AP147" i="1"/>
  <c r="AN180" i="1"/>
  <c r="BR179" i="1"/>
  <c r="BE155" i="1"/>
  <c r="AG167" i="1"/>
  <c r="BE167" i="1"/>
  <c r="Y167" i="1"/>
  <c r="W168" i="1" s="1"/>
  <c r="BS180" i="1"/>
  <c r="BS148" i="1" s="1"/>
  <c r="BV148" i="1" s="1"/>
  <c r="BT180" i="1"/>
  <c r="BT148" i="1" s="1"/>
  <c r="BE148" i="1"/>
  <c r="BE150" i="1"/>
  <c r="V107" i="1"/>
  <c r="EN155" i="1" s="1"/>
  <c r="AA107" i="1" l="1"/>
  <c r="FS155" i="1" s="1"/>
  <c r="EN152" i="1"/>
  <c r="AY152" i="1"/>
  <c r="FS152" i="1"/>
  <c r="CD152" i="1"/>
  <c r="FS149" i="1"/>
  <c r="CD149" i="1"/>
  <c r="U10" i="1"/>
  <c r="EN149" i="1"/>
  <c r="AY149" i="1"/>
  <c r="EN166" i="1"/>
  <c r="EN148" i="1"/>
  <c r="FS166" i="1"/>
  <c r="AY154" i="1"/>
  <c r="CD154" i="1"/>
  <c r="CD153" i="1"/>
  <c r="AY153" i="1"/>
  <c r="BP146" i="1"/>
  <c r="CD160" i="1"/>
  <c r="AY160" i="1"/>
  <c r="AY155" i="1"/>
  <c r="AY166" i="1"/>
  <c r="CD166" i="1"/>
  <c r="BP179" i="1"/>
  <c r="BR147" i="1"/>
  <c r="AO148" i="1"/>
  <c r="AM180" i="1"/>
  <c r="AK180" i="1" s="1"/>
  <c r="AN148" i="1"/>
  <c r="AQ148" i="1" s="1"/>
  <c r="BU180" i="1"/>
  <c r="BU148" i="1" s="1"/>
  <c r="CD167" i="1"/>
  <c r="CD155" i="1"/>
  <c r="AY148" i="1"/>
  <c r="AY167" i="1"/>
  <c r="CD148" i="1"/>
  <c r="Z107" i="1"/>
  <c r="CD150" i="1"/>
  <c r="AC119" i="1"/>
  <c r="BR180" i="1"/>
  <c r="BP180" i="1" s="1"/>
  <c r="X8" i="1"/>
  <c r="V8" i="1" s="1"/>
  <c r="X107" i="1"/>
  <c r="EM155" i="1" s="1"/>
  <c r="AY150" i="1"/>
  <c r="X119" i="1"/>
  <c r="U107" i="1"/>
  <c r="AC8" i="1" l="1"/>
  <c r="AA8" i="1" s="1"/>
  <c r="FS148" i="1"/>
  <c r="AC107" i="1"/>
  <c r="FR148" i="1" s="1"/>
  <c r="Z10" i="1"/>
  <c r="CC148" i="1"/>
  <c r="FR155" i="1"/>
  <c r="EM152" i="1"/>
  <c r="AX152" i="1"/>
  <c r="FR152" i="1"/>
  <c r="CC152" i="1"/>
  <c r="FR149" i="1"/>
  <c r="CC149" i="1"/>
  <c r="AX148" i="1"/>
  <c r="EM149" i="1"/>
  <c r="AX149" i="1"/>
  <c r="BT181" i="1"/>
  <c r="BT149" i="1" s="1"/>
  <c r="BU181" i="1" s="1"/>
  <c r="BS182" i="1" s="1"/>
  <c r="BS150" i="1" s="1"/>
  <c r="BV150" i="1" s="1"/>
  <c r="FR166" i="1"/>
  <c r="EM166" i="1"/>
  <c r="EM148" i="1"/>
  <c r="FN512" i="1"/>
  <c r="FR512" i="1" s="1"/>
  <c r="AB43" i="1" s="1"/>
  <c r="BY512" i="1"/>
  <c r="CC512" i="1" s="1"/>
  <c r="AB22" i="1" s="1"/>
  <c r="EI512" i="1"/>
  <c r="EM512" i="1" s="1"/>
  <c r="W43" i="1" s="1"/>
  <c r="AT512" i="1"/>
  <c r="AX512" i="1" s="1"/>
  <c r="W22" i="1" s="1"/>
  <c r="AX154" i="1"/>
  <c r="CC154" i="1"/>
  <c r="AX153" i="1"/>
  <c r="CC153" i="1"/>
  <c r="FS503" i="1"/>
  <c r="EN503" i="1"/>
  <c r="W132" i="1"/>
  <c r="CC160" i="1"/>
  <c r="AX160" i="1"/>
  <c r="BP147" i="1"/>
  <c r="AM148" i="1"/>
  <c r="AK148" i="1" s="1"/>
  <c r="CC166" i="1"/>
  <c r="AX155" i="1"/>
  <c r="AX166" i="1"/>
  <c r="DI503" i="1"/>
  <c r="BS181" i="1"/>
  <c r="BS149" i="1" s="1"/>
  <c r="BV149" i="1" s="1"/>
  <c r="AP180" i="1"/>
  <c r="AO181" i="1" s="1"/>
  <c r="BR148" i="1"/>
  <c r="BP148" i="1" s="1"/>
  <c r="BR181" i="1"/>
  <c r="AO183" i="1"/>
  <c r="AO151" i="1" s="1"/>
  <c r="CC167" i="1"/>
  <c r="CC155" i="1"/>
  <c r="CD503" i="1"/>
  <c r="AX167" i="1"/>
  <c r="AC121" i="1"/>
  <c r="AB132" i="1"/>
  <c r="CC150" i="1"/>
  <c r="AB131" i="1"/>
  <c r="AX150" i="1"/>
  <c r="W131" i="1"/>
  <c r="BT182" i="1"/>
  <c r="AY503" i="1"/>
  <c r="AO149" i="1" l="1"/>
  <c r="AM149" i="1" s="1"/>
  <c r="AK149" i="1" s="1"/>
  <c r="FR503" i="1"/>
  <c r="BT150" i="1"/>
  <c r="BR150" i="1" s="1"/>
  <c r="BP181" i="1"/>
  <c r="BR149" i="1"/>
  <c r="AP148" i="1"/>
  <c r="AN181" i="1"/>
  <c r="AN149" i="1" s="1"/>
  <c r="AQ149" i="1" s="1"/>
  <c r="DH503" i="1"/>
  <c r="BU149" i="1"/>
  <c r="AM183" i="1"/>
  <c r="AX503" i="1"/>
  <c r="CC503" i="1"/>
  <c r="BR182" i="1"/>
  <c r="AM181" i="1" l="1"/>
  <c r="AK181" i="1" s="1"/>
  <c r="BP149" i="1"/>
  <c r="BU182" i="1"/>
  <c r="BU150" i="1" s="1"/>
  <c r="AK183" i="1"/>
  <c r="AM151" i="1"/>
  <c r="AP181" i="1"/>
  <c r="BT183" i="1"/>
  <c r="BT151" i="1" s="1"/>
  <c r="BP182" i="1"/>
  <c r="BP150" i="1" s="1"/>
  <c r="BS183" i="1" l="1"/>
  <c r="BS151" i="1" s="1"/>
  <c r="BV151" i="1" s="1"/>
  <c r="BU183" i="1"/>
  <c r="AN182" i="1"/>
  <c r="AN150" i="1" s="1"/>
  <c r="AQ150" i="1" s="1"/>
  <c r="AO182" i="1"/>
  <c r="AK151" i="1"/>
  <c r="AP149" i="1"/>
  <c r="BR183" i="1"/>
  <c r="BS184" i="1" l="1"/>
  <c r="BS152" i="1" s="1"/>
  <c r="BV152" i="1" s="1"/>
  <c r="BT184" i="1"/>
  <c r="BU151" i="1"/>
  <c r="AO150" i="1"/>
  <c r="AP182" i="1" s="1"/>
  <c r="AN183" i="1" s="1"/>
  <c r="AN151" i="1" s="1"/>
  <c r="AQ151" i="1" s="1"/>
  <c r="AM182" i="1"/>
  <c r="BP183" i="1"/>
  <c r="BR151" i="1"/>
  <c r="BP151" i="1" s="1"/>
  <c r="AO188" i="1"/>
  <c r="AO156" i="1" s="1"/>
  <c r="BT152" i="1" l="1"/>
  <c r="BR152" i="1" s="1"/>
  <c r="BP152" i="1" s="1"/>
  <c r="BR184" i="1"/>
  <c r="BP184" i="1" s="1"/>
  <c r="BT185" i="1"/>
  <c r="AM150" i="1"/>
  <c r="AK150" i="1" s="1"/>
  <c r="AK182" i="1"/>
  <c r="AP150" i="1"/>
  <c r="AP183" i="1" s="1"/>
  <c r="AO184" i="1" s="1"/>
  <c r="AO189" i="1"/>
  <c r="AO157" i="1" s="1"/>
  <c r="AM188" i="1"/>
  <c r="AO152" i="1" l="1"/>
  <c r="AM152" i="1" s="1"/>
  <c r="AK152" i="1" s="1"/>
  <c r="AM184" i="1"/>
  <c r="AK184" i="1" s="1"/>
  <c r="BU152" i="1"/>
  <c r="BU184" i="1"/>
  <c r="BS185" i="1" s="1"/>
  <c r="BS153" i="1" s="1"/>
  <c r="BV153" i="1" s="1"/>
  <c r="BT153" i="1"/>
  <c r="BR185" i="1"/>
  <c r="BP185" i="1" s="1"/>
  <c r="AN184" i="1"/>
  <c r="AN152" i="1" s="1"/>
  <c r="AQ152" i="1" s="1"/>
  <c r="AP151" i="1"/>
  <c r="AK188" i="1"/>
  <c r="AM156" i="1"/>
  <c r="AK156" i="1" s="1"/>
  <c r="AO190" i="1"/>
  <c r="AO158" i="1" s="1"/>
  <c r="AM189" i="1"/>
  <c r="BT188" i="1"/>
  <c r="BT156" i="1" s="1"/>
  <c r="AP184" i="1" l="1"/>
  <c r="AO185" i="1" s="1"/>
  <c r="BU153" i="1"/>
  <c r="BR153" i="1"/>
  <c r="BP153" i="1" s="1"/>
  <c r="AO153" i="1"/>
  <c r="AM153" i="1" s="1"/>
  <c r="AK153" i="1" s="1"/>
  <c r="AM185" i="1"/>
  <c r="AK185" i="1" s="1"/>
  <c r="BU185" i="1"/>
  <c r="AP152" i="1"/>
  <c r="AK189" i="1"/>
  <c r="AM157" i="1"/>
  <c r="AK157" i="1" s="1"/>
  <c r="BT157" i="1"/>
  <c r="BT189" i="1"/>
  <c r="AO191" i="1"/>
  <c r="AO159" i="1" s="1"/>
  <c r="AM190" i="1"/>
  <c r="BR188" i="1"/>
  <c r="AN185" i="1" l="1"/>
  <c r="AN153" i="1" s="1"/>
  <c r="AQ153" i="1" s="1"/>
  <c r="BS186" i="1"/>
  <c r="BS154" i="1" s="1"/>
  <c r="BV154" i="1" s="1"/>
  <c r="BT186" i="1"/>
  <c r="AP185" i="1"/>
  <c r="AK190" i="1"/>
  <c r="AM158" i="1"/>
  <c r="AK158" i="1" s="1"/>
  <c r="BP188" i="1"/>
  <c r="BR156" i="1"/>
  <c r="BT190" i="1"/>
  <c r="BT158" i="1" s="1"/>
  <c r="BR189" i="1"/>
  <c r="BR157" i="1" s="1"/>
  <c r="AM191" i="1"/>
  <c r="BR186" i="1" l="1"/>
  <c r="BT154" i="1"/>
  <c r="BU186" i="1" s="1"/>
  <c r="AN186" i="1"/>
  <c r="AN154" i="1" s="1"/>
  <c r="AQ154" i="1" s="1"/>
  <c r="AO186" i="1"/>
  <c r="AP153" i="1"/>
  <c r="BP156" i="1"/>
  <c r="AK191" i="1"/>
  <c r="AM159" i="1"/>
  <c r="BT191" i="1"/>
  <c r="BT159" i="1" s="1"/>
  <c r="AO193" i="1"/>
  <c r="AO161" i="1" s="1"/>
  <c r="BP189" i="1"/>
  <c r="BP157" i="1" s="1"/>
  <c r="BR190" i="1"/>
  <c r="BS187" i="1" l="1"/>
  <c r="BS155" i="1" s="1"/>
  <c r="BV155" i="1" s="1"/>
  <c r="BT187" i="1"/>
  <c r="BU154" i="1"/>
  <c r="AP186" i="1"/>
  <c r="BR154" i="1"/>
  <c r="BP186" i="1"/>
  <c r="AO154" i="1"/>
  <c r="AM186" i="1"/>
  <c r="AN187" i="1"/>
  <c r="AN155" i="1" s="1"/>
  <c r="AQ155" i="1" s="1"/>
  <c r="BP190" i="1"/>
  <c r="BR158" i="1"/>
  <c r="AK159" i="1"/>
  <c r="AO194" i="1"/>
  <c r="AO162" i="1" s="1"/>
  <c r="BR191" i="1"/>
  <c r="AM193" i="1"/>
  <c r="BP154" i="1" l="1"/>
  <c r="BT155" i="1"/>
  <c r="BU187" i="1" s="1"/>
  <c r="BR187" i="1"/>
  <c r="AP154" i="1"/>
  <c r="AO187" i="1"/>
  <c r="AK186" i="1"/>
  <c r="AK154" i="1" s="1"/>
  <c r="AM154" i="1"/>
  <c r="BP158" i="1"/>
  <c r="BT192" i="1"/>
  <c r="BT160" i="1" s="1"/>
  <c r="BP191" i="1"/>
  <c r="BR159" i="1"/>
  <c r="AK193" i="1"/>
  <c r="AM161" i="1"/>
  <c r="AM194" i="1"/>
  <c r="BT193" i="1"/>
  <c r="BR193" i="1" s="1"/>
  <c r="AO195" i="1"/>
  <c r="AO163" i="1" s="1"/>
  <c r="BP159" i="1" l="1"/>
  <c r="BS188" i="1"/>
  <c r="BS156" i="1" s="1"/>
  <c r="BV156" i="1" s="1"/>
  <c r="BU155" i="1"/>
  <c r="BU188" i="1" s="1"/>
  <c r="AM187" i="1"/>
  <c r="AO155" i="1"/>
  <c r="AP187" i="1" s="1"/>
  <c r="BR155" i="1"/>
  <c r="BP187" i="1"/>
  <c r="BR192" i="1"/>
  <c r="BP192" i="1" s="1"/>
  <c r="BT161" i="1"/>
  <c r="AK161" i="1"/>
  <c r="BP193" i="1"/>
  <c r="BR161" i="1"/>
  <c r="AK194" i="1"/>
  <c r="AM162" i="1"/>
  <c r="AO196" i="1"/>
  <c r="AO164" i="1" s="1"/>
  <c r="BT194" i="1"/>
  <c r="BT162" i="1" s="1"/>
  <c r="AM195" i="1"/>
  <c r="BP155" i="1" l="1"/>
  <c r="BU156" i="1"/>
  <c r="BU189" i="1" s="1"/>
  <c r="BS189" i="1"/>
  <c r="BS157" i="1" s="1"/>
  <c r="BV157" i="1" s="1"/>
  <c r="AN188" i="1"/>
  <c r="AN156" i="1" s="1"/>
  <c r="AQ156" i="1" s="1"/>
  <c r="AP155" i="1"/>
  <c r="AP188" i="1" s="1"/>
  <c r="AM155" i="1"/>
  <c r="AK187" i="1"/>
  <c r="BP161" i="1"/>
  <c r="AK162" i="1"/>
  <c r="BR160" i="1"/>
  <c r="BP160" i="1" s="1"/>
  <c r="AK195" i="1"/>
  <c r="AM163" i="1"/>
  <c r="AO197" i="1"/>
  <c r="AO165" i="1" s="1"/>
  <c r="BR194" i="1"/>
  <c r="BT195" i="1"/>
  <c r="BT163" i="1" s="1"/>
  <c r="AM196" i="1"/>
  <c r="AK155" i="1" l="1"/>
  <c r="BS190" i="1"/>
  <c r="BS158" i="1" s="1"/>
  <c r="BV158" i="1" s="1"/>
  <c r="BU157" i="1"/>
  <c r="BU190" i="1" s="1"/>
  <c r="AN189" i="1"/>
  <c r="AN157" i="1" s="1"/>
  <c r="AQ157" i="1" s="1"/>
  <c r="AP156" i="1"/>
  <c r="AP189" i="1" s="1"/>
  <c r="AK163" i="1"/>
  <c r="BP194" i="1"/>
  <c r="BR162" i="1"/>
  <c r="AK196" i="1"/>
  <c r="AM164" i="1"/>
  <c r="BT164" i="1"/>
  <c r="AM197" i="1"/>
  <c r="BR195" i="1"/>
  <c r="BT196" i="1"/>
  <c r="BS191" i="1" l="1"/>
  <c r="BS159" i="1" s="1"/>
  <c r="BV159" i="1" s="1"/>
  <c r="BU158" i="1"/>
  <c r="BU191" i="1" s="1"/>
  <c r="AP157" i="1"/>
  <c r="AP190" i="1" s="1"/>
  <c r="AN190" i="1"/>
  <c r="AN158" i="1" s="1"/>
  <c r="AQ158" i="1" s="1"/>
  <c r="AK164" i="1"/>
  <c r="BP162" i="1"/>
  <c r="AK197" i="1"/>
  <c r="AM165" i="1"/>
  <c r="BP195" i="1"/>
  <c r="BR163" i="1"/>
  <c r="BT197" i="1"/>
  <c r="BT165" i="1" s="1"/>
  <c r="BR196" i="1"/>
  <c r="BS192" i="1" l="1"/>
  <c r="BS160" i="1" s="1"/>
  <c r="BV160" i="1" s="1"/>
  <c r="BU159" i="1"/>
  <c r="BU192" i="1" s="1"/>
  <c r="AK165" i="1"/>
  <c r="AP158" i="1"/>
  <c r="AP191" i="1" s="1"/>
  <c r="AP159" i="1" s="1"/>
  <c r="AN191" i="1"/>
  <c r="AN159" i="1" s="1"/>
  <c r="AQ159" i="1" s="1"/>
  <c r="BP163" i="1"/>
  <c r="AO192" i="1"/>
  <c r="BP196" i="1"/>
  <c r="BR164" i="1"/>
  <c r="BR197" i="1"/>
  <c r="AN192" i="1" l="1"/>
  <c r="AN160" i="1" s="1"/>
  <c r="AQ160" i="1" s="1"/>
  <c r="BU160" i="1"/>
  <c r="BU193" i="1" s="1"/>
  <c r="BS193" i="1"/>
  <c r="BS161" i="1" s="1"/>
  <c r="BV161" i="1" s="1"/>
  <c r="BP164" i="1"/>
  <c r="AO160" i="1"/>
  <c r="AM192" i="1"/>
  <c r="AK192" i="1" s="1"/>
  <c r="BP197" i="1"/>
  <c r="BR165" i="1"/>
  <c r="CZ175" i="1"/>
  <c r="CX176" i="1" l="1"/>
  <c r="CX144" i="1" s="1"/>
  <c r="CZ143" i="1"/>
  <c r="BS194" i="1"/>
  <c r="BS162" i="1" s="1"/>
  <c r="BV162" i="1" s="1"/>
  <c r="BU161" i="1"/>
  <c r="BU194" i="1" s="1"/>
  <c r="BP165" i="1"/>
  <c r="AM160" i="1"/>
  <c r="AK160" i="1" s="1"/>
  <c r="AP192" i="1"/>
  <c r="AN193" i="1" s="1"/>
  <c r="AN161" i="1" s="1"/>
  <c r="AQ161" i="1" s="1"/>
  <c r="CY188" i="1"/>
  <c r="CY156" i="1" s="1"/>
  <c r="CY189" i="1"/>
  <c r="CY157" i="1" s="1"/>
  <c r="CY190" i="1"/>
  <c r="CY158" i="1" s="1"/>
  <c r="CY191" i="1"/>
  <c r="CY159" i="1" s="1"/>
  <c r="CY193" i="1"/>
  <c r="CY161" i="1" s="1"/>
  <c r="CY194" i="1"/>
  <c r="CY162" i="1" s="1"/>
  <c r="CY195" i="1"/>
  <c r="CY163" i="1" s="1"/>
  <c r="CY196" i="1"/>
  <c r="CY164" i="1" s="1"/>
  <c r="CY197" i="1"/>
  <c r="CY165" i="1" s="1"/>
  <c r="BU162" i="1" l="1"/>
  <c r="BU195" i="1" s="1"/>
  <c r="BS195" i="1"/>
  <c r="BS163" i="1" s="1"/>
  <c r="BV163" i="1" s="1"/>
  <c r="AP160" i="1"/>
  <c r="AP193" i="1" s="1"/>
  <c r="AP161" i="1" s="1"/>
  <c r="AP194" i="1" s="1"/>
  <c r="AN194" i="1" l="1"/>
  <c r="AN162" i="1" s="1"/>
  <c r="AQ162" i="1" s="1"/>
  <c r="BS196" i="1"/>
  <c r="BS164" i="1" s="1"/>
  <c r="BV164" i="1" s="1"/>
  <c r="BU163" i="1"/>
  <c r="BU196" i="1" s="1"/>
  <c r="AN195" i="1"/>
  <c r="AN163" i="1" s="1"/>
  <c r="AQ163" i="1" s="1"/>
  <c r="AP162" i="1"/>
  <c r="AP195" i="1" s="1"/>
  <c r="BS197" i="1" l="1"/>
  <c r="BS165" i="1" s="1"/>
  <c r="BV165" i="1" s="1"/>
  <c r="BU164" i="1"/>
  <c r="BU197" i="1" s="1"/>
  <c r="AP163" i="1"/>
  <c r="AP196" i="1" s="1"/>
  <c r="AN196" i="1"/>
  <c r="AN164" i="1" s="1"/>
  <c r="AQ164" i="1" s="1"/>
  <c r="BU165" i="1" l="1"/>
  <c r="BS198" i="1"/>
  <c r="BT198" i="1"/>
  <c r="AP164" i="1"/>
  <c r="AP197" i="1" s="1"/>
  <c r="AN197" i="1"/>
  <c r="AN165" i="1" s="1"/>
  <c r="AQ165" i="1" s="1"/>
  <c r="BS199" i="1" l="1"/>
  <c r="BS166" i="1"/>
  <c r="BV166" i="1" s="1"/>
  <c r="BT166" i="1"/>
  <c r="BR198" i="1"/>
  <c r="BT199" i="1"/>
  <c r="AN199" i="1"/>
  <c r="AP165" i="1"/>
  <c r="AN198" i="1"/>
  <c r="AN166" i="1" s="1"/>
  <c r="AQ166" i="1" s="1"/>
  <c r="AQ167" i="1" s="1"/>
  <c r="AO198" i="1"/>
  <c r="AN167" i="1" l="1"/>
  <c r="BR199" i="1"/>
  <c r="BP200" i="1" s="1"/>
  <c r="BR166" i="1"/>
  <c r="BP166" i="1" s="1"/>
  <c r="BP198" i="1"/>
  <c r="BP199" i="1" s="1"/>
  <c r="BR200" i="1"/>
  <c r="AO166" i="1"/>
  <c r="AO167" i="1" s="1"/>
  <c r="AM168" i="1" s="1"/>
  <c r="AO199" i="1"/>
  <c r="AM200" i="1" s="1"/>
  <c r="AM198" i="1"/>
  <c r="AP198" i="1" l="1"/>
  <c r="AP166" i="1" s="1"/>
  <c r="AM166" i="1"/>
  <c r="AM167" i="1" s="1"/>
  <c r="AK198" i="1"/>
  <c r="AM199" i="1"/>
  <c r="AK200" i="1" s="1"/>
  <c r="BS167" i="1"/>
  <c r="AL202" i="1" l="1"/>
  <c r="AL204" i="1" s="1"/>
  <c r="AK168" i="1"/>
  <c r="AK199" i="1"/>
  <c r="AK166" i="1"/>
  <c r="AK167" i="1" s="1"/>
  <c r="DA143" i="1"/>
  <c r="CW175" i="1"/>
  <c r="CW143" i="1" s="1"/>
  <c r="CU175" i="1" l="1"/>
  <c r="CU143" i="1" s="1"/>
  <c r="CZ176" i="1" l="1"/>
  <c r="DA144" i="1"/>
  <c r="CX177" i="1" l="1"/>
  <c r="CX145" i="1" s="1"/>
  <c r="DA145" i="1" s="1"/>
  <c r="CZ144" i="1"/>
  <c r="CZ177" i="1" s="1"/>
  <c r="CX178" i="1" l="1"/>
  <c r="CX146" i="1" s="1"/>
  <c r="DA146" i="1" s="1"/>
  <c r="CZ145" i="1"/>
  <c r="CZ178" i="1" s="1"/>
  <c r="CX179" i="1" l="1"/>
  <c r="CX147" i="1" s="1"/>
  <c r="DA147" i="1" s="1"/>
  <c r="CZ146" i="1"/>
  <c r="CZ179" i="1" s="1"/>
  <c r="CZ147" i="1" s="1"/>
  <c r="CX180" i="1" l="1"/>
  <c r="CY180" i="1"/>
  <c r="CY148" i="1" s="1"/>
  <c r="CX148" i="1" l="1"/>
  <c r="DA148" i="1" s="1"/>
  <c r="CW180" i="1"/>
  <c r="CW148" i="1" s="1"/>
  <c r="CU180" i="1" l="1"/>
  <c r="CU148" i="1" s="1"/>
  <c r="CZ180" i="1"/>
  <c r="CZ148" i="1" s="1"/>
  <c r="CX181" i="1" l="1"/>
  <c r="CY181" i="1"/>
  <c r="CY149" i="1" s="1"/>
  <c r="CX149" i="1" l="1"/>
  <c r="DA149" i="1" s="1"/>
  <c r="CW181" i="1"/>
  <c r="CW149" i="1" s="1"/>
  <c r="CY182" i="1"/>
  <c r="CY150" i="1" s="1"/>
  <c r="CU181" i="1" l="1"/>
  <c r="CU149" i="1" s="1"/>
  <c r="CZ181" i="1"/>
  <c r="CW182" i="1"/>
  <c r="CW150" i="1" s="1"/>
  <c r="CV199" i="1"/>
  <c r="CX182" i="1" l="1"/>
  <c r="CZ149" i="1"/>
  <c r="CZ182" i="1" s="1"/>
  <c r="CU182" i="1"/>
  <c r="CU150" i="1" s="1"/>
  <c r="CV203" i="1"/>
  <c r="CX183" i="1" l="1"/>
  <c r="CZ150" i="1"/>
  <c r="CZ183" i="1" s="1"/>
  <c r="CZ151" i="1" s="1"/>
  <c r="CX150" i="1"/>
  <c r="DA150" i="1" s="1"/>
  <c r="CX151" i="1" l="1"/>
  <c r="DA151" i="1" s="1"/>
  <c r="CX184" i="1"/>
  <c r="CY184" i="1"/>
  <c r="CY152" i="1" s="1"/>
  <c r="CY185" i="1"/>
  <c r="CY153" i="1" s="1"/>
  <c r="CX152" i="1" l="1"/>
  <c r="DA152" i="1" s="1"/>
  <c r="CW184" i="1"/>
  <c r="CW152" i="1" s="1"/>
  <c r="CW185" i="1"/>
  <c r="CW153" i="1" s="1"/>
  <c r="CU184" i="1" l="1"/>
  <c r="CU152" i="1" s="1"/>
  <c r="CU185" i="1"/>
  <c r="CU153" i="1" s="1"/>
  <c r="CZ184" i="1"/>
  <c r="CZ152" i="1" s="1"/>
  <c r="CZ185" i="1" l="1"/>
  <c r="CX185" i="1"/>
  <c r="CY186" i="1"/>
  <c r="CY154" i="1" s="1"/>
  <c r="CX186" i="1" l="1"/>
  <c r="CZ153" i="1"/>
  <c r="DA153" i="1"/>
  <c r="CX153" i="1"/>
  <c r="CW186" i="1"/>
  <c r="CW154" i="1" s="1"/>
  <c r="CX154" i="1" l="1"/>
  <c r="CX167" i="1" s="1"/>
  <c r="CZ186" i="1"/>
  <c r="CU186" i="1"/>
  <c r="CU154" i="1" s="1"/>
  <c r="CW192" i="1"/>
  <c r="CW160" i="1" s="1"/>
  <c r="DA154" i="1" l="1"/>
  <c r="CX187" i="1"/>
  <c r="CZ154" i="1"/>
  <c r="CY187" i="1"/>
  <c r="CU192" i="1"/>
  <c r="CU160" i="1" s="1"/>
  <c r="CZ187" i="1" l="1"/>
  <c r="CZ155" i="1" s="1"/>
  <c r="CW187" i="1"/>
  <c r="CW155" i="1" s="1"/>
  <c r="CY155" i="1"/>
  <c r="CX155" i="1"/>
  <c r="DA155" i="1" s="1"/>
  <c r="CZ188" i="1"/>
  <c r="CZ156" i="1" s="1"/>
  <c r="CX188" i="1"/>
  <c r="CX156" i="1" l="1"/>
  <c r="DA156" i="1" s="1"/>
  <c r="CU187" i="1"/>
  <c r="CU155" i="1" s="1"/>
  <c r="CX189" i="1"/>
  <c r="CZ189" i="1"/>
  <c r="CZ157" i="1" s="1"/>
  <c r="CX157" i="1" l="1"/>
  <c r="DA157" i="1" s="1"/>
  <c r="CX190" i="1"/>
  <c r="CZ190" i="1"/>
  <c r="CZ158" i="1" s="1"/>
  <c r="CX158" i="1" l="1"/>
  <c r="DA158" i="1" s="1"/>
  <c r="CX191" i="1"/>
  <c r="CZ191" i="1"/>
  <c r="CZ159" i="1" s="1"/>
  <c r="CX159" i="1" l="1"/>
  <c r="DA159" i="1" s="1"/>
  <c r="CY192" i="1"/>
  <c r="CY160" i="1" s="1"/>
  <c r="CX192" i="1"/>
  <c r="CX160" i="1" l="1"/>
  <c r="DA160" i="1" s="1"/>
  <c r="CZ192" i="1"/>
  <c r="CZ160" i="1" s="1"/>
  <c r="CX193" i="1" l="1"/>
  <c r="CZ193" i="1"/>
  <c r="CZ161" i="1" s="1"/>
  <c r="CX161" i="1" l="1"/>
  <c r="DA161" i="1" s="1"/>
  <c r="CX194" i="1"/>
  <c r="CZ194" i="1"/>
  <c r="CZ162" i="1" s="1"/>
  <c r="BP167" i="1"/>
  <c r="BQ167" i="1"/>
  <c r="BQ203" i="1" s="1"/>
  <c r="BR167" i="1"/>
  <c r="BQ202" i="1" s="1"/>
  <c r="BT167" i="1"/>
  <c r="BR168" i="1" s="1"/>
  <c r="BV167" i="1"/>
  <c r="BU198" i="1"/>
  <c r="BU166" i="1" s="1"/>
  <c r="CX162" i="1" l="1"/>
  <c r="DA162" i="1" s="1"/>
  <c r="CX195" i="1"/>
  <c r="CZ195" i="1"/>
  <c r="CZ163" i="1" s="1"/>
  <c r="BQ204" i="1"/>
  <c r="BP168" i="1"/>
  <c r="CX163" i="1" l="1"/>
  <c r="DA163" i="1" s="1"/>
  <c r="CX196" i="1"/>
  <c r="CZ196" i="1"/>
  <c r="CZ164" i="1" s="1"/>
  <c r="EA143" i="1"/>
  <c r="DZ175" i="1"/>
  <c r="CX164" i="1" l="1"/>
  <c r="DA164" i="1" s="1"/>
  <c r="CX197" i="1"/>
  <c r="CX165" i="1" s="1"/>
  <c r="CZ197" i="1"/>
  <c r="CZ165" i="1" s="1"/>
  <c r="DZ143" i="1"/>
  <c r="EA144" i="1"/>
  <c r="EA145" i="1"/>
  <c r="EA146" i="1"/>
  <c r="EA147" i="1"/>
  <c r="EA148" i="1"/>
  <c r="DZ176" i="1"/>
  <c r="DZ177" i="1"/>
  <c r="DZ178" i="1"/>
  <c r="DZ179" i="1"/>
  <c r="EA199" i="1"/>
  <c r="DZ146" i="1" l="1"/>
  <c r="DZ147" i="1"/>
  <c r="DA165" i="1"/>
  <c r="CX199" i="1"/>
  <c r="CY198" i="1"/>
  <c r="CY166" i="1" s="1"/>
  <c r="CY167" i="1" s="1"/>
  <c r="CW168" i="1" s="1"/>
  <c r="CX198" i="1"/>
  <c r="DZ145" i="1"/>
  <c r="DZ144" i="1"/>
  <c r="EA167" i="1"/>
  <c r="EA203" i="1" s="1"/>
  <c r="EC143" i="1"/>
  <c r="EF143" i="1" s="1"/>
  <c r="EE175" i="1"/>
  <c r="CX166" i="1" l="1"/>
  <c r="DA166" i="1" s="1"/>
  <c r="DA167" i="1" s="1"/>
  <c r="CY199" i="1"/>
  <c r="CW200" i="1" s="1"/>
  <c r="CW198" i="1"/>
  <c r="CW166" i="1" s="1"/>
  <c r="CW167" i="1" s="1"/>
  <c r="CU168" i="1" s="1"/>
  <c r="EC176" i="1"/>
  <c r="EC144" i="1" s="1"/>
  <c r="EF144" i="1" s="1"/>
  <c r="EE143" i="1"/>
  <c r="EE176" i="1" s="1"/>
  <c r="EC177" i="1" s="1"/>
  <c r="EC145" i="1" s="1"/>
  <c r="EF145" i="1" s="1"/>
  <c r="CZ198" i="1" l="1"/>
  <c r="CZ166" i="1" s="1"/>
  <c r="CU198" i="1"/>
  <c r="CU166" i="1" s="1"/>
  <c r="CU167" i="1" s="1"/>
  <c r="CW199" i="1"/>
  <c r="CU200" i="1" s="1"/>
  <c r="EE144" i="1"/>
  <c r="EE177" i="1" s="1"/>
  <c r="EC178" i="1" s="1"/>
  <c r="CV202" i="1" l="1"/>
  <c r="CV204" i="1" s="1"/>
  <c r="CU199" i="1"/>
  <c r="EE145" i="1"/>
  <c r="EE178" i="1" s="1"/>
  <c r="EC179" i="1" s="1"/>
  <c r="EC147" i="1" s="1"/>
  <c r="EF147" i="1" s="1"/>
  <c r="EC146" i="1"/>
  <c r="EF146" i="1" s="1"/>
  <c r="EE146" i="1" l="1"/>
  <c r="EE179" i="1" s="1"/>
  <c r="EC180" i="1" s="1"/>
  <c r="EC148" i="1" s="1"/>
  <c r="EF148" i="1" s="1"/>
  <c r="ED180" i="1" l="1"/>
  <c r="EB180" i="1" s="1"/>
  <c r="EE147" i="1"/>
  <c r="ED148" i="1" l="1"/>
  <c r="EE180" i="1" s="1"/>
  <c r="ED181" i="1" s="1"/>
  <c r="DZ180" i="1"/>
  <c r="ED149" i="1" l="1"/>
  <c r="EB149" i="1" s="1"/>
  <c r="EB181" i="1"/>
  <c r="DZ181" i="1" s="1"/>
  <c r="EB148" i="1"/>
  <c r="DZ148" i="1" s="1"/>
  <c r="EE148" i="1"/>
  <c r="EC181" i="1"/>
  <c r="EC149" i="1" s="1"/>
  <c r="EF149" i="1" s="1"/>
  <c r="EE181" i="1" l="1"/>
  <c r="ED182" i="1" s="1"/>
  <c r="DZ149" i="1"/>
  <c r="ED150" i="1"/>
  <c r="EB182" i="1"/>
  <c r="EE149" i="1"/>
  <c r="EC182" i="1" l="1"/>
  <c r="EC150" i="1" s="1"/>
  <c r="EF150" i="1" s="1"/>
  <c r="DZ182" i="1"/>
  <c r="DZ150" i="1" s="1"/>
  <c r="EB150" i="1"/>
  <c r="EE182" i="1"/>
  <c r="EC183" i="1" s="1"/>
  <c r="EC151" i="1" s="1"/>
  <c r="EF151" i="1" s="1"/>
  <c r="EE150" i="1" l="1"/>
  <c r="EE183" i="1" s="1"/>
  <c r="EC184" i="1" l="1"/>
  <c r="EC152" i="1" s="1"/>
  <c r="EF152" i="1" s="1"/>
  <c r="ED184" i="1"/>
  <c r="EE151" i="1"/>
  <c r="EB185" i="1"/>
  <c r="ED152" i="1" l="1"/>
  <c r="EB152" i="1" s="1"/>
  <c r="EB184" i="1"/>
  <c r="DZ184" i="1" s="1"/>
  <c r="EB153" i="1"/>
  <c r="DZ185" i="1"/>
  <c r="ED153" i="1"/>
  <c r="DZ152" i="1" l="1"/>
  <c r="EE184" i="1"/>
  <c r="EE152" i="1"/>
  <c r="EE185" i="1" s="1"/>
  <c r="EE153" i="1" s="1"/>
  <c r="DZ153" i="1"/>
  <c r="ED185" i="1" l="1"/>
  <c r="EC185" i="1"/>
  <c r="EC153" i="1" s="1"/>
  <c r="EF153" i="1" s="1"/>
  <c r="EC186" i="1"/>
  <c r="EC154" i="1" s="1"/>
  <c r="EF154" i="1" s="1"/>
  <c r="ED186" i="1"/>
  <c r="ED154" i="1" l="1"/>
  <c r="EE186" i="1" s="1"/>
  <c r="EB186" i="1"/>
  <c r="EE154" i="1" l="1"/>
  <c r="ED187" i="1"/>
  <c r="EC187" i="1"/>
  <c r="EC155" i="1" s="1"/>
  <c r="EF155" i="1" s="1"/>
  <c r="EB154" i="1"/>
  <c r="DZ186" i="1"/>
  <c r="DZ154" i="1" l="1"/>
  <c r="EB187" i="1"/>
  <c r="ED155" i="1"/>
  <c r="EE187" i="1" s="1"/>
  <c r="EE155" i="1" l="1"/>
  <c r="EE188" i="1" s="1"/>
  <c r="EC188" i="1"/>
  <c r="EC156" i="1" s="1"/>
  <c r="EF156" i="1" s="1"/>
  <c r="EB155" i="1"/>
  <c r="DZ187" i="1"/>
  <c r="DZ155" i="1" l="1"/>
  <c r="EC189" i="1"/>
  <c r="EC157" i="1" s="1"/>
  <c r="EF157" i="1" s="1"/>
  <c r="EE156" i="1"/>
  <c r="EE189" i="1" s="1"/>
  <c r="EE157" i="1" l="1"/>
  <c r="EE190" i="1" s="1"/>
  <c r="EC190" i="1"/>
  <c r="EC158" i="1" s="1"/>
  <c r="EF158" i="1" s="1"/>
  <c r="EE158" i="1" l="1"/>
  <c r="EE191" i="1" s="1"/>
  <c r="EC191" i="1"/>
  <c r="EC159" i="1" s="1"/>
  <c r="EF159" i="1" s="1"/>
  <c r="EE159" i="1" l="1"/>
  <c r="EE192" i="1" s="1"/>
  <c r="EC192" i="1"/>
  <c r="EC160" i="1" s="1"/>
  <c r="EF160" i="1" s="1"/>
  <c r="EC193" i="1" l="1"/>
  <c r="EC161" i="1" s="1"/>
  <c r="EF161" i="1" s="1"/>
  <c r="EE160" i="1"/>
  <c r="EE193" i="1" s="1"/>
  <c r="EC194" i="1" l="1"/>
  <c r="EC162" i="1" s="1"/>
  <c r="EF162" i="1" s="1"/>
  <c r="EE161" i="1"/>
  <c r="EE194" i="1" s="1"/>
  <c r="EC195" i="1" l="1"/>
  <c r="EE162" i="1"/>
  <c r="EE195" i="1" s="1"/>
  <c r="EC163" i="1" l="1"/>
  <c r="EF163" i="1" s="1"/>
  <c r="EC196" i="1"/>
  <c r="EC164" i="1" s="1"/>
  <c r="EF164" i="1" s="1"/>
  <c r="EE163" i="1"/>
  <c r="EE196" i="1" s="1"/>
  <c r="EC197" i="1" l="1"/>
  <c r="EE164" i="1"/>
  <c r="EE197" i="1" s="1"/>
  <c r="EC165" i="1" l="1"/>
  <c r="EF165" i="1" s="1"/>
  <c r="EC199" i="1"/>
  <c r="ED198" i="1"/>
  <c r="EE165" i="1"/>
  <c r="EC198" i="1"/>
  <c r="EC166" i="1" s="1"/>
  <c r="EF166" i="1" s="1"/>
  <c r="EC167" i="1" l="1"/>
  <c r="EF167" i="1"/>
  <c r="EB198" i="1"/>
  <c r="ED199" i="1"/>
  <c r="EB200" i="1" s="1"/>
  <c r="ED166" i="1"/>
  <c r="ED167" i="1" s="1"/>
  <c r="EB168" i="1" l="1"/>
  <c r="DZ198" i="1"/>
  <c r="EB166" i="1"/>
  <c r="EB167" i="1" s="1"/>
  <c r="EB199" i="1"/>
  <c r="DZ200" i="1" s="1"/>
  <c r="EE198" i="1"/>
  <c r="EE166" i="1" s="1"/>
  <c r="EA202" i="1" l="1"/>
  <c r="DZ168" i="1"/>
  <c r="DZ199" i="1"/>
  <c r="DZ166" i="1"/>
  <c r="EA204" i="1" l="1"/>
  <c r="DZ167" i="1"/>
  <c r="FF143" i="1"/>
  <c r="FE175" i="1"/>
  <c r="FE143" i="1" l="1"/>
  <c r="FF144" i="1"/>
  <c r="FF145" i="1"/>
  <c r="FF146" i="1"/>
  <c r="FF147" i="1"/>
  <c r="FF148" i="1"/>
  <c r="FF149" i="1"/>
  <c r="FF150" i="1"/>
  <c r="FF151" i="1"/>
  <c r="FF152" i="1"/>
  <c r="FF153" i="1"/>
  <c r="FF154" i="1"/>
  <c r="FF155" i="1"/>
  <c r="FF156" i="1"/>
  <c r="FF157" i="1"/>
  <c r="FF158" i="1"/>
  <c r="FF159" i="1"/>
  <c r="FF160" i="1"/>
  <c r="FF161" i="1"/>
  <c r="FF162" i="1"/>
  <c r="FF163" i="1"/>
  <c r="FF164" i="1"/>
  <c r="FF165" i="1"/>
  <c r="FF166" i="1"/>
  <c r="FE176" i="1"/>
  <c r="FE177" i="1"/>
  <c r="FE178" i="1"/>
  <c r="FE179" i="1"/>
  <c r="FE182" i="1"/>
  <c r="FE150" i="1" s="1"/>
  <c r="FE183" i="1"/>
  <c r="FE185" i="1"/>
  <c r="FE186" i="1"/>
  <c r="FE188" i="1"/>
  <c r="FE156" i="1" s="1"/>
  <c r="FE189" i="1"/>
  <c r="FE157" i="1" s="1"/>
  <c r="FE190" i="1"/>
  <c r="FE158" i="1" s="1"/>
  <c r="FE191" i="1"/>
  <c r="FE192" i="1"/>
  <c r="FE193" i="1"/>
  <c r="FE194" i="1"/>
  <c r="FE195" i="1"/>
  <c r="FE196" i="1"/>
  <c r="FE164" i="1" s="1"/>
  <c r="FE197" i="1"/>
  <c r="FE165" i="1" s="1"/>
  <c r="FF199" i="1"/>
  <c r="FE147" i="1" l="1"/>
  <c r="FE162" i="1"/>
  <c r="FE153" i="1"/>
  <c r="FE163" i="1"/>
  <c r="FE154" i="1"/>
  <c r="FE160" i="1"/>
  <c r="FE159" i="1"/>
  <c r="FE161" i="1"/>
  <c r="FE151" i="1"/>
  <c r="FE145" i="1"/>
  <c r="FE144" i="1"/>
  <c r="FE146" i="1"/>
  <c r="FF167" i="1"/>
  <c r="FF203" i="1" s="1"/>
  <c r="FH143" i="1"/>
  <c r="FK143" i="1" s="1"/>
  <c r="FJ143" i="1"/>
  <c r="FJ176" i="1" s="1"/>
  <c r="FH176" i="1"/>
  <c r="FH144" i="1" s="1"/>
  <c r="FK144" i="1" s="1"/>
  <c r="FJ144" i="1" l="1"/>
  <c r="FJ177" i="1" s="1"/>
  <c r="FH177" i="1"/>
  <c r="FH145" i="1" s="1"/>
  <c r="FK145" i="1" s="1"/>
  <c r="FJ145" i="1" l="1"/>
  <c r="FJ178" i="1" s="1"/>
  <c r="FH178" i="1"/>
  <c r="FH146" i="1" s="1"/>
  <c r="FK146" i="1" s="1"/>
  <c r="FJ146" i="1" l="1"/>
  <c r="FJ179" i="1" s="1"/>
  <c r="FI180" i="1" s="1"/>
  <c r="FH179" i="1"/>
  <c r="FH147" i="1" s="1"/>
  <c r="FK147" i="1" s="1"/>
  <c r="FH180" i="1" l="1"/>
  <c r="FH148" i="1" s="1"/>
  <c r="FK148" i="1" s="1"/>
  <c r="FJ147" i="1"/>
  <c r="FI148" i="1" s="1"/>
  <c r="FG180" i="1" l="1"/>
  <c r="FJ180" i="1"/>
  <c r="FH181" i="1" l="1"/>
  <c r="FH149" i="1" s="1"/>
  <c r="FK149" i="1" s="1"/>
  <c r="FI181" i="1"/>
  <c r="FE180" i="1"/>
  <c r="FG148" i="1"/>
  <c r="FJ148" i="1"/>
  <c r="FE148" i="1" l="1"/>
  <c r="FI149" i="1"/>
  <c r="FJ181" i="1" s="1"/>
  <c r="FJ149" i="1" s="1"/>
  <c r="FJ182" i="1" s="1"/>
  <c r="FH183" i="1" s="1"/>
  <c r="FH151" i="1" s="1"/>
  <c r="FK151" i="1" s="1"/>
  <c r="FG181" i="1"/>
  <c r="FH182" i="1" l="1"/>
  <c r="FH150" i="1" s="1"/>
  <c r="FK150" i="1" s="1"/>
  <c r="FJ150" i="1"/>
  <c r="FJ183" i="1" s="1"/>
  <c r="FI184" i="1" s="1"/>
  <c r="FG149" i="1"/>
  <c r="FE181" i="1"/>
  <c r="FE149" i="1" l="1"/>
  <c r="FI152" i="1"/>
  <c r="FG184" i="1"/>
  <c r="FJ151" i="1"/>
  <c r="FH184" i="1"/>
  <c r="FH152" i="1" s="1"/>
  <c r="FK152" i="1" s="1"/>
  <c r="FJ184" i="1" l="1"/>
  <c r="FH185" i="1" s="1"/>
  <c r="FH153" i="1" s="1"/>
  <c r="FK153" i="1" s="1"/>
  <c r="FJ152" i="1"/>
  <c r="FJ185" i="1" s="1"/>
  <c r="FH186" i="1" s="1"/>
  <c r="FG152" i="1"/>
  <c r="FE152" i="1" s="1"/>
  <c r="FE184" i="1"/>
  <c r="FJ153" i="1" l="1"/>
  <c r="FJ186" i="1" s="1"/>
  <c r="FH154" i="1"/>
  <c r="FK154" i="1" s="1"/>
  <c r="FI187" i="1" l="1"/>
  <c r="FH187" i="1"/>
  <c r="FH155" i="1" s="1"/>
  <c r="FK155" i="1" s="1"/>
  <c r="FJ154" i="1"/>
  <c r="FI155" i="1" l="1"/>
  <c r="FJ187" i="1" s="1"/>
  <c r="FG187" i="1"/>
  <c r="FG155" i="1" l="1"/>
  <c r="FJ155" i="1"/>
  <c r="FH188" i="1"/>
  <c r="FH156" i="1" s="1"/>
  <c r="FK156" i="1" s="1"/>
  <c r="FE187" i="1"/>
  <c r="FJ188" i="1" l="1"/>
  <c r="FH189" i="1" s="1"/>
  <c r="FH157" i="1" s="1"/>
  <c r="FK157" i="1" s="1"/>
  <c r="FE155" i="1"/>
  <c r="FJ156" i="1" l="1"/>
  <c r="FJ189" i="1" s="1"/>
  <c r="FH190" i="1" s="1"/>
  <c r="FH158" i="1" s="1"/>
  <c r="FK158" i="1" s="1"/>
  <c r="FJ157" i="1" l="1"/>
  <c r="FJ190" i="1" s="1"/>
  <c r="FH191" i="1" l="1"/>
  <c r="FH159" i="1" s="1"/>
  <c r="FK159" i="1" s="1"/>
  <c r="FJ158" i="1"/>
  <c r="FJ191" i="1" s="1"/>
  <c r="FH192" i="1" l="1"/>
  <c r="FH160" i="1" s="1"/>
  <c r="FK160" i="1" s="1"/>
  <c r="FJ159" i="1"/>
  <c r="FJ192" i="1" s="1"/>
  <c r="FH193" i="1" l="1"/>
  <c r="FH161" i="1" s="1"/>
  <c r="FK161" i="1" s="1"/>
  <c r="FJ160" i="1"/>
  <c r="FJ193" i="1" s="1"/>
  <c r="FH194" i="1" l="1"/>
  <c r="FH162" i="1" s="1"/>
  <c r="FK162" i="1" s="1"/>
  <c r="FJ161" i="1"/>
  <c r="FJ194" i="1" s="1"/>
  <c r="FH195" i="1" l="1"/>
  <c r="FH163" i="1" s="1"/>
  <c r="FK163" i="1" s="1"/>
  <c r="FJ162" i="1"/>
  <c r="FJ195" i="1" s="1"/>
  <c r="FH196" i="1" l="1"/>
  <c r="FH164" i="1" s="1"/>
  <c r="FK164" i="1" s="1"/>
  <c r="FJ163" i="1"/>
  <c r="FJ196" i="1" s="1"/>
  <c r="FH197" i="1" l="1"/>
  <c r="FH165" i="1" s="1"/>
  <c r="FK165" i="1" s="1"/>
  <c r="FJ164" i="1"/>
  <c r="FJ197" i="1" s="1"/>
  <c r="FJ165" i="1" s="1"/>
  <c r="FH198" i="1" l="1"/>
  <c r="FI198" i="1"/>
  <c r="FI166" i="1" s="1"/>
  <c r="FH199" i="1" l="1"/>
  <c r="FH167" i="1" s="1"/>
  <c r="FH166" i="1"/>
  <c r="FK166" i="1" s="1"/>
  <c r="FK167" i="1" s="1"/>
  <c r="FI199" i="1"/>
  <c r="FG198" i="1"/>
  <c r="FI167" i="1"/>
  <c r="FJ198" i="1"/>
  <c r="FJ166" i="1" s="1"/>
  <c r="FG166" i="1" l="1"/>
  <c r="FE166" i="1" s="1"/>
  <c r="FE167" i="1" s="1"/>
  <c r="FG200" i="1"/>
  <c r="FG168" i="1"/>
  <c r="FG199" i="1"/>
  <c r="FE200" i="1" s="1"/>
  <c r="FE198" i="1"/>
  <c r="FE199" i="1" s="1"/>
  <c r="FG167" i="1" l="1"/>
  <c r="FE168" i="1" l="1"/>
  <c r="FF202" i="1"/>
  <c r="FR511" i="1"/>
  <c r="AB42" i="1" s="1"/>
  <c r="FF204" i="1" l="1"/>
  <c r="GJ175" i="1"/>
  <c r="GJ143" i="1" s="1"/>
  <c r="GJ176" i="1" l="1"/>
  <c r="GJ144" i="1" s="1"/>
  <c r="GJ177" i="1"/>
  <c r="GJ145" i="1" s="1"/>
  <c r="GJ178" i="1"/>
  <c r="GJ146" i="1" s="1"/>
  <c r="GJ179" i="1"/>
  <c r="GJ147" i="1" s="1"/>
  <c r="GJ182" i="1"/>
  <c r="GJ150" i="1" s="1"/>
  <c r="GJ183" i="1"/>
  <c r="GJ151" i="1" s="1"/>
  <c r="GJ185" i="1"/>
  <c r="GJ153" i="1" s="1"/>
  <c r="GJ186" i="1"/>
  <c r="GJ154" i="1" s="1"/>
  <c r="GJ188" i="1"/>
  <c r="GJ156" i="1" s="1"/>
  <c r="GJ189" i="1"/>
  <c r="GJ157" i="1" s="1"/>
  <c r="GJ190" i="1"/>
  <c r="GJ158" i="1" s="1"/>
  <c r="GJ191" i="1"/>
  <c r="GJ159" i="1" s="1"/>
  <c r="GJ192" i="1"/>
  <c r="GJ160" i="1" s="1"/>
  <c r="GJ193" i="1"/>
  <c r="GJ161" i="1" s="1"/>
  <c r="GJ194" i="1"/>
  <c r="GJ162" i="1" s="1"/>
  <c r="GJ195" i="1"/>
  <c r="GJ163" i="1" s="1"/>
  <c r="GJ196" i="1"/>
  <c r="GJ164" i="1" s="1"/>
  <c r="GJ197" i="1"/>
  <c r="GJ165" i="1" s="1"/>
  <c r="GK199" i="1"/>
  <c r="GK203" i="1" l="1"/>
  <c r="GP143" i="1"/>
  <c r="GO176" i="1"/>
  <c r="GM176" i="1"/>
  <c r="GO144" i="1" l="1"/>
  <c r="GO177" i="1" s="1"/>
  <c r="GO145" i="1" s="1"/>
  <c r="GO178" i="1" s="1"/>
  <c r="GO146" i="1" s="1"/>
  <c r="GM144" i="1"/>
  <c r="GP144" i="1" s="1"/>
  <c r="GM177" i="1"/>
  <c r="GM145" i="1" l="1"/>
  <c r="GP145" i="1" s="1"/>
  <c r="GM178" i="1"/>
  <c r="GM179" i="1"/>
  <c r="GO179" i="1"/>
  <c r="GM146" i="1" l="1"/>
  <c r="GP146" i="1" s="1"/>
  <c r="GP147" i="1"/>
  <c r="GM147" i="1"/>
  <c r="GN180" i="1"/>
  <c r="GN148" i="1" s="1"/>
  <c r="GO147" i="1"/>
  <c r="GM180" i="1"/>
  <c r="GL180" i="1" l="1"/>
  <c r="GL148" i="1" s="1"/>
  <c r="GP148" i="1"/>
  <c r="GM148" i="1"/>
  <c r="GO180" i="1"/>
  <c r="GJ180" i="1" l="1"/>
  <c r="GJ148" i="1" s="1"/>
  <c r="GN181" i="1"/>
  <c r="GN149" i="1" s="1"/>
  <c r="GO148" i="1"/>
  <c r="GL181" i="1"/>
  <c r="GL149" i="1" s="1"/>
  <c r="GM181" i="1"/>
  <c r="GM149" i="1" l="1"/>
  <c r="GP149" i="1" s="1"/>
  <c r="GJ181" i="1"/>
  <c r="GJ149" i="1" s="1"/>
  <c r="GO181" i="1"/>
  <c r="GM182" i="1" l="1"/>
  <c r="GO149" i="1"/>
  <c r="GO182" i="1" s="1"/>
  <c r="GM150" i="1" l="1"/>
  <c r="GP150" i="1" s="1"/>
  <c r="GO150" i="1"/>
  <c r="GO183" i="1" s="1"/>
  <c r="GM183" i="1"/>
  <c r="GN184" i="1" l="1"/>
  <c r="GO151" i="1"/>
  <c r="GM184" i="1"/>
  <c r="GM151" i="1"/>
  <c r="GP151" i="1" s="1"/>
  <c r="GN152" i="1" l="1"/>
  <c r="GO184" i="1" s="1"/>
  <c r="GL184" i="1"/>
  <c r="GM152" i="1"/>
  <c r="GP152" i="1" s="1"/>
  <c r="GL152" i="1" l="1"/>
  <c r="GJ184" i="1"/>
  <c r="GJ152" i="1" s="1"/>
  <c r="GM185" i="1"/>
  <c r="GO152" i="1"/>
  <c r="GO185" i="1" s="1"/>
  <c r="GM188" i="1"/>
  <c r="GO153" i="1" l="1"/>
  <c r="GM186" i="1"/>
  <c r="GM153" i="1"/>
  <c r="GP153" i="1" s="1"/>
  <c r="GM156" i="1"/>
  <c r="GP156" i="1" s="1"/>
  <c r="GO188" i="1"/>
  <c r="GO156" i="1" s="1"/>
  <c r="GM189" i="1"/>
  <c r="GO189" i="1"/>
  <c r="GO157" i="1" s="1"/>
  <c r="GO186" i="1" l="1"/>
  <c r="GM157" i="1"/>
  <c r="GP157" i="1" s="1"/>
  <c r="GO154" i="1"/>
  <c r="GN187" i="1"/>
  <c r="GM187" i="1"/>
  <c r="GM154" i="1"/>
  <c r="GM167" i="1" s="1"/>
  <c r="GM190" i="1"/>
  <c r="GO190" i="1"/>
  <c r="GO158" i="1" s="1"/>
  <c r="GP154" i="1" l="1"/>
  <c r="GN155" i="1"/>
  <c r="GO187" i="1" s="1"/>
  <c r="GO155" i="1" s="1"/>
  <c r="GL187" i="1"/>
  <c r="GP155" i="1"/>
  <c r="GM155" i="1"/>
  <c r="GP158" i="1"/>
  <c r="GM158" i="1"/>
  <c r="GM191" i="1"/>
  <c r="GO191" i="1"/>
  <c r="GO159" i="1" s="1"/>
  <c r="GL155" i="1" l="1"/>
  <c r="GJ187" i="1"/>
  <c r="GJ155" i="1" s="1"/>
  <c r="GP159" i="1"/>
  <c r="GM159" i="1"/>
  <c r="GM192" i="1"/>
  <c r="GM160" i="1" s="1"/>
  <c r="GO192" i="1"/>
  <c r="GO160" i="1" s="1"/>
  <c r="GM193" i="1" l="1"/>
  <c r="GO193" i="1"/>
  <c r="GO161" i="1" s="1"/>
  <c r="GP160" i="1"/>
  <c r="EM503" i="1"/>
  <c r="GM161" i="1" l="1"/>
  <c r="GP161" i="1" s="1"/>
  <c r="GO194" i="1"/>
  <c r="GO162" i="1" s="1"/>
  <c r="GM194" i="1"/>
  <c r="GM162" i="1" l="1"/>
  <c r="GP162" i="1" s="1"/>
  <c r="GM195" i="1"/>
  <c r="GO195" i="1"/>
  <c r="GO163" i="1" s="1"/>
  <c r="GM163" i="1" l="1"/>
  <c r="GP163" i="1" s="1"/>
  <c r="GM196" i="1"/>
  <c r="GM164" i="1" s="1"/>
  <c r="GO196" i="1"/>
  <c r="GO164" i="1" s="1"/>
  <c r="GP164" i="1" l="1"/>
  <c r="GO197" i="1"/>
  <c r="GO165" i="1" s="1"/>
  <c r="GM197" i="1"/>
  <c r="GM165" i="1" l="1"/>
  <c r="GP165" i="1" s="1"/>
  <c r="GN198" i="1"/>
  <c r="GN166" i="1" s="1"/>
  <c r="GN167" i="1" s="1"/>
  <c r="GL168" i="1" s="1"/>
  <c r="GM198" i="1"/>
  <c r="GM166" i="1" s="1"/>
  <c r="GN199" i="1" l="1"/>
  <c r="GL198" i="1"/>
  <c r="GL166" i="1" s="1"/>
  <c r="GL167" i="1" s="1"/>
  <c r="GJ168" i="1" s="1"/>
  <c r="GP166" i="1"/>
  <c r="GP167" i="1" s="1"/>
  <c r="GM199" i="1"/>
  <c r="GL200" i="1" l="1"/>
  <c r="GJ198" i="1"/>
  <c r="GJ166" i="1" s="1"/>
  <c r="GJ167" i="1" s="1"/>
  <c r="GL199" i="1"/>
  <c r="GJ200" i="1" s="1"/>
  <c r="GO198" i="1"/>
  <c r="GO166" i="1" s="1"/>
  <c r="GJ199" i="1" l="1"/>
  <c r="GK202" i="1"/>
  <c r="GK204" i="1" l="1"/>
  <c r="X13" i="1" l="1"/>
  <c r="AC13" i="1"/>
  <c r="AH13" i="1"/>
  <c r="X15" i="1"/>
  <c r="AC15" i="1"/>
  <c r="AH15" i="1"/>
  <c r="AI15" i="1"/>
  <c r="W16" i="1"/>
  <c r="AB16" i="1"/>
  <c r="AG16" i="1"/>
  <c r="W17" i="1"/>
  <c r="AB17" i="1"/>
  <c r="AG17" i="1"/>
  <c r="W18" i="1"/>
  <c r="AB18" i="1"/>
  <c r="AG18" i="1"/>
  <c r="W19" i="1"/>
  <c r="AB19" i="1"/>
  <c r="AG19" i="1"/>
  <c r="W20" i="1"/>
  <c r="AB20" i="1"/>
  <c r="AG20" i="1"/>
  <c r="X23" i="1"/>
  <c r="AC23" i="1"/>
  <c r="AH23" i="1"/>
  <c r="I24" i="1"/>
  <c r="J24" i="1"/>
  <c r="X24" i="1"/>
  <c r="AC24" i="1"/>
  <c r="AH24" i="1"/>
  <c r="I26" i="1"/>
  <c r="X26" i="1"/>
  <c r="AC26" i="1"/>
  <c r="AH26" i="1"/>
  <c r="AI26" i="1"/>
  <c r="X27" i="1"/>
  <c r="AC27" i="1"/>
  <c r="AH27" i="1"/>
  <c r="AI27" i="1"/>
  <c r="X31" i="1"/>
  <c r="AC31" i="1"/>
  <c r="AH31" i="1"/>
  <c r="X32" i="1"/>
  <c r="AC32" i="1"/>
  <c r="AH32" i="1"/>
  <c r="X33" i="1"/>
  <c r="AC33" i="1"/>
  <c r="AH33" i="1"/>
  <c r="AC35" i="1"/>
  <c r="U36" i="1"/>
  <c r="X36" i="1"/>
  <c r="Z36" i="1"/>
  <c r="AC36" i="1"/>
  <c r="AE36" i="1"/>
  <c r="AH36" i="1"/>
  <c r="AI36" i="1"/>
  <c r="W37" i="1"/>
  <c r="AB37" i="1"/>
  <c r="AG37" i="1"/>
  <c r="W38" i="1"/>
  <c r="AB38" i="1"/>
  <c r="AG38" i="1"/>
  <c r="W39" i="1"/>
  <c r="AB39" i="1"/>
  <c r="AG39" i="1"/>
  <c r="W40" i="1"/>
  <c r="AB40" i="1"/>
  <c r="AG40" i="1"/>
  <c r="W41" i="1"/>
  <c r="AB41" i="1"/>
  <c r="AG41" i="1"/>
  <c r="X44" i="1"/>
  <c r="AC44" i="1"/>
  <c r="AH44" i="1"/>
  <c r="X45" i="1"/>
  <c r="AC45" i="1"/>
  <c r="AH45" i="1"/>
  <c r="X46" i="1"/>
  <c r="AC46" i="1"/>
  <c r="AH46" i="1"/>
  <c r="AI46" i="1"/>
  <c r="X47" i="1"/>
  <c r="AC47" i="1"/>
  <c r="AH47" i="1"/>
  <c r="AI47" i="1"/>
  <c r="X50" i="1"/>
  <c r="AC50" i="1"/>
  <c r="AH50" i="1"/>
  <c r="X51" i="1"/>
  <c r="AC51" i="1"/>
  <c r="AH51" i="1"/>
  <c r="X52" i="1"/>
  <c r="AC52" i="1"/>
  <c r="AH52" i="1"/>
  <c r="W82" i="1"/>
  <c r="X82" i="1"/>
  <c r="AB82" i="1"/>
  <c r="AC82" i="1"/>
  <c r="AG82" i="1"/>
  <c r="AH82" i="1"/>
  <c r="W83" i="1"/>
  <c r="X83" i="1"/>
  <c r="AB83" i="1"/>
  <c r="AC83" i="1"/>
  <c r="AG83" i="1"/>
  <c r="AH83" i="1"/>
  <c r="X84" i="1"/>
  <c r="AC84" i="1"/>
  <c r="AH84" i="1"/>
  <c r="X85" i="1"/>
  <c r="AC85" i="1"/>
  <c r="AH85" i="1"/>
  <c r="W116" i="1"/>
  <c r="X116" i="1"/>
  <c r="AB116" i="1"/>
  <c r="AC116" i="1"/>
  <c r="AG116" i="1"/>
  <c r="AH116" i="1"/>
  <c r="W117" i="1"/>
  <c r="X117" i="1"/>
  <c r="AB117" i="1"/>
  <c r="AC117" i="1"/>
  <c r="AG117" i="1"/>
  <c r="AH117" i="1"/>
  <c r="X120" i="1"/>
  <c r="AC120" i="1"/>
  <c r="AH120" i="1"/>
  <c r="X122" i="1"/>
  <c r="AC122" i="1"/>
  <c r="AH122" i="1"/>
  <c r="X129" i="1"/>
  <c r="AC129" i="1"/>
  <c r="AH129" i="1"/>
  <c r="W130" i="1"/>
  <c r="AB130" i="1"/>
  <c r="AG130" i="1"/>
  <c r="X133" i="1"/>
  <c r="AC133" i="1"/>
  <c r="AH133" i="1"/>
  <c r="BC139" i="1"/>
  <c r="CH139" i="1"/>
  <c r="DM139" i="1"/>
  <c r="ER139" i="1"/>
  <c r="FW139" i="1"/>
  <c r="HB139" i="1"/>
  <c r="AS140" i="1"/>
  <c r="AW140" i="1"/>
  <c r="AX140" i="1"/>
  <c r="AY140" i="1"/>
  <c r="AZ140" i="1"/>
  <c r="BA140" i="1"/>
  <c r="BC140" i="1"/>
  <c r="BE140" i="1"/>
  <c r="BX140" i="1"/>
  <c r="CB140" i="1"/>
  <c r="CC140" i="1"/>
  <c r="CD140" i="1"/>
  <c r="CE140" i="1"/>
  <c r="CF140" i="1"/>
  <c r="CH140" i="1"/>
  <c r="CJ140" i="1"/>
  <c r="DC140" i="1"/>
  <c r="DG140" i="1"/>
  <c r="DH140" i="1"/>
  <c r="DI140" i="1"/>
  <c r="DJ140" i="1"/>
  <c r="DK140" i="1"/>
  <c r="DM140" i="1"/>
  <c r="DO140" i="1"/>
  <c r="EH140" i="1"/>
  <c r="EL140" i="1"/>
  <c r="EM140" i="1"/>
  <c r="EN140" i="1"/>
  <c r="EO140" i="1"/>
  <c r="EP140" i="1"/>
  <c r="ER140" i="1"/>
  <c r="ET140" i="1"/>
  <c r="FM140" i="1"/>
  <c r="FQ140" i="1"/>
  <c r="FR140" i="1"/>
  <c r="FS140" i="1"/>
  <c r="FT140" i="1"/>
  <c r="FU140" i="1"/>
  <c r="FW140" i="1"/>
  <c r="FY140" i="1"/>
  <c r="GR140" i="1"/>
  <c r="GV140" i="1"/>
  <c r="GW140" i="1"/>
  <c r="GX140" i="1"/>
  <c r="GY140" i="1"/>
  <c r="GZ140" i="1"/>
  <c r="HB140" i="1"/>
  <c r="HD140" i="1"/>
  <c r="BC141" i="1"/>
  <c r="CH141" i="1"/>
  <c r="DM141" i="1"/>
  <c r="ER141" i="1"/>
  <c r="FW141" i="1"/>
  <c r="HB141" i="1"/>
  <c r="AZ142" i="1"/>
  <c r="BC142" i="1"/>
  <c r="CE142" i="1"/>
  <c r="CH142" i="1"/>
  <c r="DJ142" i="1"/>
  <c r="DM142" i="1"/>
  <c r="EO142" i="1"/>
  <c r="ER142" i="1"/>
  <c r="FT142" i="1"/>
  <c r="FW142" i="1"/>
  <c r="GY142" i="1"/>
  <c r="HB142" i="1"/>
  <c r="AS143" i="1"/>
  <c r="AT143" i="1"/>
  <c r="AU143" i="1"/>
  <c r="AV143" i="1"/>
  <c r="AW143" i="1"/>
  <c r="AZ143" i="1"/>
  <c r="BA143" i="1"/>
  <c r="BB143" i="1"/>
  <c r="BC143" i="1"/>
  <c r="BF143" i="1"/>
  <c r="BG143" i="1"/>
  <c r="BJ143" i="1"/>
  <c r="BK143" i="1"/>
  <c r="BL143" i="1"/>
  <c r="BX143" i="1"/>
  <c r="BY143" i="1"/>
  <c r="BZ143" i="1"/>
  <c r="CA143" i="1"/>
  <c r="CB143" i="1"/>
  <c r="CE143" i="1"/>
  <c r="CF143" i="1"/>
  <c r="CG143" i="1"/>
  <c r="CH143" i="1"/>
  <c r="CK143" i="1"/>
  <c r="CL143" i="1"/>
  <c r="CO143" i="1"/>
  <c r="CP143" i="1"/>
  <c r="CQ143" i="1"/>
  <c r="DC143" i="1"/>
  <c r="DD143" i="1"/>
  <c r="DE143" i="1"/>
  <c r="DF143" i="1"/>
  <c r="DG143" i="1"/>
  <c r="DJ143" i="1"/>
  <c r="DK143" i="1"/>
  <c r="DL143" i="1"/>
  <c r="DM143" i="1"/>
  <c r="DP143" i="1"/>
  <c r="DQ143" i="1"/>
  <c r="DT143" i="1"/>
  <c r="DU143" i="1"/>
  <c r="DV143" i="1"/>
  <c r="EH143" i="1"/>
  <c r="EI143" i="1"/>
  <c r="EJ143" i="1"/>
  <c r="EK143" i="1"/>
  <c r="EL143" i="1"/>
  <c r="EO143" i="1"/>
  <c r="EP143" i="1"/>
  <c r="EQ143" i="1"/>
  <c r="ER143" i="1"/>
  <c r="EU143" i="1"/>
  <c r="EV143" i="1"/>
  <c r="EY143" i="1"/>
  <c r="EZ143" i="1"/>
  <c r="FA143" i="1"/>
  <c r="FM143" i="1"/>
  <c r="FN143" i="1"/>
  <c r="FO143" i="1"/>
  <c r="FP143" i="1"/>
  <c r="FQ143" i="1"/>
  <c r="FT143" i="1"/>
  <c r="FU143" i="1"/>
  <c r="FV143" i="1"/>
  <c r="FW143" i="1"/>
  <c r="FZ143" i="1"/>
  <c r="GA143" i="1"/>
  <c r="GD143" i="1"/>
  <c r="GE143" i="1"/>
  <c r="GF143" i="1"/>
  <c r="GR143" i="1"/>
  <c r="GS143" i="1"/>
  <c r="GT143" i="1"/>
  <c r="GU143" i="1"/>
  <c r="GV143" i="1"/>
  <c r="GY143" i="1"/>
  <c r="GZ143" i="1"/>
  <c r="HA143" i="1"/>
  <c r="HB143" i="1"/>
  <c r="HE143" i="1"/>
  <c r="HF143" i="1"/>
  <c r="HI143" i="1"/>
  <c r="HJ143" i="1"/>
  <c r="HK143" i="1"/>
  <c r="AS144" i="1"/>
  <c r="AT144" i="1"/>
  <c r="AU144" i="1"/>
  <c r="AV144" i="1"/>
  <c r="AW144" i="1"/>
  <c r="AZ144" i="1"/>
  <c r="BA144" i="1"/>
  <c r="BB144" i="1"/>
  <c r="BC144" i="1"/>
  <c r="BF144" i="1"/>
  <c r="BG144" i="1"/>
  <c r="BJ144" i="1"/>
  <c r="BK144" i="1"/>
  <c r="BL144" i="1"/>
  <c r="BX144" i="1"/>
  <c r="BY144" i="1"/>
  <c r="BZ144" i="1"/>
  <c r="CA144" i="1"/>
  <c r="CB144" i="1"/>
  <c r="CE144" i="1"/>
  <c r="CF144" i="1"/>
  <c r="CG144" i="1"/>
  <c r="CH144" i="1"/>
  <c r="CK144" i="1"/>
  <c r="CL144" i="1"/>
  <c r="CO144" i="1"/>
  <c r="CP144" i="1"/>
  <c r="CQ144" i="1"/>
  <c r="DC144" i="1"/>
  <c r="DD144" i="1"/>
  <c r="DE144" i="1"/>
  <c r="DF144" i="1"/>
  <c r="DG144" i="1"/>
  <c r="DJ144" i="1"/>
  <c r="DK144" i="1"/>
  <c r="DL144" i="1"/>
  <c r="DM144" i="1"/>
  <c r="DP144" i="1"/>
  <c r="DQ144" i="1"/>
  <c r="DT144" i="1"/>
  <c r="DU144" i="1"/>
  <c r="DV144" i="1"/>
  <c r="EH144" i="1"/>
  <c r="EI144" i="1"/>
  <c r="EJ144" i="1"/>
  <c r="EK144" i="1"/>
  <c r="EL144" i="1"/>
  <c r="EO144" i="1"/>
  <c r="EP144" i="1"/>
  <c r="EQ144" i="1"/>
  <c r="ER144" i="1"/>
  <c r="EU144" i="1"/>
  <c r="EV144" i="1"/>
  <c r="EY144" i="1"/>
  <c r="EZ144" i="1"/>
  <c r="FA144" i="1"/>
  <c r="FM144" i="1"/>
  <c r="FN144" i="1"/>
  <c r="FO144" i="1"/>
  <c r="FP144" i="1"/>
  <c r="FQ144" i="1"/>
  <c r="FT144" i="1"/>
  <c r="FU144" i="1"/>
  <c r="FV144" i="1"/>
  <c r="FW144" i="1"/>
  <c r="FZ144" i="1"/>
  <c r="GA144" i="1"/>
  <c r="GD144" i="1"/>
  <c r="GE144" i="1"/>
  <c r="GF144" i="1"/>
  <c r="GR144" i="1"/>
  <c r="GS144" i="1"/>
  <c r="GT144" i="1"/>
  <c r="GU144" i="1"/>
  <c r="GV144" i="1"/>
  <c r="GY144" i="1"/>
  <c r="GZ144" i="1"/>
  <c r="HA144" i="1"/>
  <c r="HB144" i="1"/>
  <c r="HE144" i="1"/>
  <c r="HF144" i="1"/>
  <c r="HI144" i="1"/>
  <c r="HJ144" i="1"/>
  <c r="HK144" i="1"/>
  <c r="AS145" i="1"/>
  <c r="AT145" i="1"/>
  <c r="AU145" i="1"/>
  <c r="AV145" i="1"/>
  <c r="AW145" i="1"/>
  <c r="AZ145" i="1"/>
  <c r="BA145" i="1"/>
  <c r="BB145" i="1"/>
  <c r="BC145" i="1"/>
  <c r="BF145" i="1"/>
  <c r="BG145" i="1"/>
  <c r="BJ145" i="1"/>
  <c r="BK145" i="1"/>
  <c r="BL145" i="1"/>
  <c r="BX145" i="1"/>
  <c r="BY145" i="1"/>
  <c r="BZ145" i="1"/>
  <c r="CA145" i="1"/>
  <c r="CB145" i="1"/>
  <c r="CE145" i="1"/>
  <c r="CF145" i="1"/>
  <c r="CG145" i="1"/>
  <c r="CH145" i="1"/>
  <c r="CK145" i="1"/>
  <c r="CL145" i="1"/>
  <c r="CO145" i="1"/>
  <c r="CP145" i="1"/>
  <c r="CQ145" i="1"/>
  <c r="DC145" i="1"/>
  <c r="DD145" i="1"/>
  <c r="DE145" i="1"/>
  <c r="DF145" i="1"/>
  <c r="DG145" i="1"/>
  <c r="DJ145" i="1"/>
  <c r="DK145" i="1"/>
  <c r="DL145" i="1"/>
  <c r="DM145" i="1"/>
  <c r="DP145" i="1"/>
  <c r="DQ145" i="1"/>
  <c r="DT145" i="1"/>
  <c r="DU145" i="1"/>
  <c r="DV145" i="1"/>
  <c r="EH145" i="1"/>
  <c r="EI145" i="1"/>
  <c r="EJ145" i="1"/>
  <c r="EK145" i="1"/>
  <c r="EL145" i="1"/>
  <c r="EO145" i="1"/>
  <c r="EP145" i="1"/>
  <c r="EQ145" i="1"/>
  <c r="ER145" i="1"/>
  <c r="EU145" i="1"/>
  <c r="EV145" i="1"/>
  <c r="EY145" i="1"/>
  <c r="EZ145" i="1"/>
  <c r="FA145" i="1"/>
  <c r="FM145" i="1"/>
  <c r="FN145" i="1"/>
  <c r="FO145" i="1"/>
  <c r="FP145" i="1"/>
  <c r="FQ145" i="1"/>
  <c r="FT145" i="1"/>
  <c r="FU145" i="1"/>
  <c r="FV145" i="1"/>
  <c r="FW145" i="1"/>
  <c r="FZ145" i="1"/>
  <c r="GA145" i="1"/>
  <c r="GD145" i="1"/>
  <c r="GE145" i="1"/>
  <c r="GF145" i="1"/>
  <c r="GR145" i="1"/>
  <c r="GS145" i="1"/>
  <c r="GT145" i="1"/>
  <c r="GU145" i="1"/>
  <c r="GV145" i="1"/>
  <c r="GY145" i="1"/>
  <c r="GZ145" i="1"/>
  <c r="HA145" i="1"/>
  <c r="HB145" i="1"/>
  <c r="HE145" i="1"/>
  <c r="HF145" i="1"/>
  <c r="HI145" i="1"/>
  <c r="HJ145" i="1"/>
  <c r="HK145" i="1"/>
  <c r="AS146" i="1"/>
  <c r="AT146" i="1"/>
  <c r="AU146" i="1"/>
  <c r="AV146" i="1"/>
  <c r="AW146" i="1"/>
  <c r="AZ146" i="1"/>
  <c r="BA146" i="1"/>
  <c r="BB146" i="1"/>
  <c r="BC146" i="1"/>
  <c r="BF146" i="1"/>
  <c r="BG146" i="1"/>
  <c r="BJ146" i="1"/>
  <c r="BK146" i="1"/>
  <c r="BL146" i="1"/>
  <c r="BX146" i="1"/>
  <c r="BY146" i="1"/>
  <c r="BZ146" i="1"/>
  <c r="CA146" i="1"/>
  <c r="CB146" i="1"/>
  <c r="CE146" i="1"/>
  <c r="CF146" i="1"/>
  <c r="CG146" i="1"/>
  <c r="CH146" i="1"/>
  <c r="CK146" i="1"/>
  <c r="CL146" i="1"/>
  <c r="CO146" i="1"/>
  <c r="CP146" i="1"/>
  <c r="CQ146" i="1"/>
  <c r="DC146" i="1"/>
  <c r="DD146" i="1"/>
  <c r="DE146" i="1"/>
  <c r="DF146" i="1"/>
  <c r="DG146" i="1"/>
  <c r="DJ146" i="1"/>
  <c r="DK146" i="1"/>
  <c r="DL146" i="1"/>
  <c r="DM146" i="1"/>
  <c r="DP146" i="1"/>
  <c r="DQ146" i="1"/>
  <c r="DT146" i="1"/>
  <c r="DU146" i="1"/>
  <c r="DV146" i="1"/>
  <c r="EH146" i="1"/>
  <c r="EI146" i="1"/>
  <c r="EJ146" i="1"/>
  <c r="EK146" i="1"/>
  <c r="EL146" i="1"/>
  <c r="EO146" i="1"/>
  <c r="EP146" i="1"/>
  <c r="EQ146" i="1"/>
  <c r="ER146" i="1"/>
  <c r="EU146" i="1"/>
  <c r="EV146" i="1"/>
  <c r="EY146" i="1"/>
  <c r="EZ146" i="1"/>
  <c r="FA146" i="1"/>
  <c r="FM146" i="1"/>
  <c r="FN146" i="1"/>
  <c r="FO146" i="1"/>
  <c r="FP146" i="1"/>
  <c r="FQ146" i="1"/>
  <c r="FT146" i="1"/>
  <c r="FU146" i="1"/>
  <c r="FV146" i="1"/>
  <c r="FW146" i="1"/>
  <c r="FZ146" i="1"/>
  <c r="GA146" i="1"/>
  <c r="GD146" i="1"/>
  <c r="GE146" i="1"/>
  <c r="GF146" i="1"/>
  <c r="GR146" i="1"/>
  <c r="GS146" i="1"/>
  <c r="GT146" i="1"/>
  <c r="GU146" i="1"/>
  <c r="GV146" i="1"/>
  <c r="GY146" i="1"/>
  <c r="GZ146" i="1"/>
  <c r="HA146" i="1"/>
  <c r="HB146" i="1"/>
  <c r="HE146" i="1"/>
  <c r="HF146" i="1"/>
  <c r="HI146" i="1"/>
  <c r="HJ146" i="1"/>
  <c r="HK146" i="1"/>
  <c r="AS147" i="1"/>
  <c r="AT147" i="1"/>
  <c r="AU147" i="1"/>
  <c r="AV147" i="1"/>
  <c r="AW147" i="1"/>
  <c r="AZ147" i="1"/>
  <c r="BA147" i="1"/>
  <c r="BB147" i="1"/>
  <c r="BC147" i="1"/>
  <c r="BF147" i="1"/>
  <c r="BG147" i="1"/>
  <c r="BJ147" i="1"/>
  <c r="BK147" i="1"/>
  <c r="BL147" i="1"/>
  <c r="BX147" i="1"/>
  <c r="BY147" i="1"/>
  <c r="BZ147" i="1"/>
  <c r="CA147" i="1"/>
  <c r="CB147" i="1"/>
  <c r="CE147" i="1"/>
  <c r="CF147" i="1"/>
  <c r="CG147" i="1"/>
  <c r="CH147" i="1"/>
  <c r="CK147" i="1"/>
  <c r="CL147" i="1"/>
  <c r="CO147" i="1"/>
  <c r="CP147" i="1"/>
  <c r="CQ147" i="1"/>
  <c r="DC147" i="1"/>
  <c r="DD147" i="1"/>
  <c r="DE147" i="1"/>
  <c r="DF147" i="1"/>
  <c r="DG147" i="1"/>
  <c r="DJ147" i="1"/>
  <c r="DK147" i="1"/>
  <c r="DL147" i="1"/>
  <c r="DM147" i="1"/>
  <c r="DP147" i="1"/>
  <c r="DQ147" i="1"/>
  <c r="DT147" i="1"/>
  <c r="DU147" i="1"/>
  <c r="DV147" i="1"/>
  <c r="EH147" i="1"/>
  <c r="EI147" i="1"/>
  <c r="EJ147" i="1"/>
  <c r="EK147" i="1"/>
  <c r="EL147" i="1"/>
  <c r="EO147" i="1"/>
  <c r="EP147" i="1"/>
  <c r="EQ147" i="1"/>
  <c r="ER147" i="1"/>
  <c r="EU147" i="1"/>
  <c r="EV147" i="1"/>
  <c r="EY147" i="1"/>
  <c r="EZ147" i="1"/>
  <c r="FA147" i="1"/>
  <c r="FM147" i="1"/>
  <c r="FN147" i="1"/>
  <c r="FO147" i="1"/>
  <c r="FP147" i="1"/>
  <c r="FQ147" i="1"/>
  <c r="FT147" i="1"/>
  <c r="FU147" i="1"/>
  <c r="FV147" i="1"/>
  <c r="FW147" i="1"/>
  <c r="FZ147" i="1"/>
  <c r="GA147" i="1"/>
  <c r="GD147" i="1"/>
  <c r="GE147" i="1"/>
  <c r="GF147" i="1"/>
  <c r="GR147" i="1"/>
  <c r="GS147" i="1"/>
  <c r="GT147" i="1"/>
  <c r="GU147" i="1"/>
  <c r="GV147" i="1"/>
  <c r="GY147" i="1"/>
  <c r="GZ147" i="1"/>
  <c r="HA147" i="1"/>
  <c r="HB147" i="1"/>
  <c r="HE147" i="1"/>
  <c r="HF147" i="1"/>
  <c r="HI147" i="1"/>
  <c r="HJ147" i="1"/>
  <c r="HK147" i="1"/>
  <c r="AS148" i="1"/>
  <c r="AT148" i="1"/>
  <c r="AU148" i="1"/>
  <c r="AV148" i="1"/>
  <c r="AW148" i="1"/>
  <c r="AZ148" i="1"/>
  <c r="BA148" i="1"/>
  <c r="BB148" i="1"/>
  <c r="BC148" i="1"/>
  <c r="BF148" i="1"/>
  <c r="BG148" i="1"/>
  <c r="BJ148" i="1"/>
  <c r="BK148" i="1"/>
  <c r="BL148" i="1"/>
  <c r="BX148" i="1"/>
  <c r="BY148" i="1"/>
  <c r="BZ148" i="1"/>
  <c r="CA148" i="1"/>
  <c r="CB148" i="1"/>
  <c r="CE148" i="1"/>
  <c r="CF148" i="1"/>
  <c r="CG148" i="1"/>
  <c r="CH148" i="1"/>
  <c r="CK148" i="1"/>
  <c r="CL148" i="1"/>
  <c r="CO148" i="1"/>
  <c r="CP148" i="1"/>
  <c r="CQ148" i="1"/>
  <c r="DC148" i="1"/>
  <c r="DD148" i="1"/>
  <c r="DE148" i="1"/>
  <c r="DF148" i="1"/>
  <c r="DG148" i="1"/>
  <c r="DJ148" i="1"/>
  <c r="DK148" i="1"/>
  <c r="DL148" i="1"/>
  <c r="DM148" i="1"/>
  <c r="DP148" i="1"/>
  <c r="DQ148" i="1"/>
  <c r="DT148" i="1"/>
  <c r="DU148" i="1"/>
  <c r="DV148" i="1"/>
  <c r="EH148" i="1"/>
  <c r="EI148" i="1"/>
  <c r="EJ148" i="1"/>
  <c r="EK148" i="1"/>
  <c r="EL148" i="1"/>
  <c r="EO148" i="1"/>
  <c r="EP148" i="1"/>
  <c r="EQ148" i="1"/>
  <c r="ER148" i="1"/>
  <c r="EU148" i="1"/>
  <c r="EV148" i="1"/>
  <c r="EY148" i="1"/>
  <c r="EZ148" i="1"/>
  <c r="FA148" i="1"/>
  <c r="FM148" i="1"/>
  <c r="FN148" i="1"/>
  <c r="FO148" i="1"/>
  <c r="FP148" i="1"/>
  <c r="FQ148" i="1"/>
  <c r="FT148" i="1"/>
  <c r="FU148" i="1"/>
  <c r="FV148" i="1"/>
  <c r="FW148" i="1"/>
  <c r="FZ148" i="1"/>
  <c r="GA148" i="1"/>
  <c r="GD148" i="1"/>
  <c r="GE148" i="1"/>
  <c r="GF148" i="1"/>
  <c r="GR148" i="1"/>
  <c r="GS148" i="1"/>
  <c r="GT148" i="1"/>
  <c r="GU148" i="1"/>
  <c r="GV148" i="1"/>
  <c r="GY148" i="1"/>
  <c r="GZ148" i="1"/>
  <c r="HA148" i="1"/>
  <c r="HB148" i="1"/>
  <c r="HE148" i="1"/>
  <c r="HF148" i="1"/>
  <c r="HI148" i="1"/>
  <c r="HJ148" i="1"/>
  <c r="HK148" i="1"/>
  <c r="AS149" i="1"/>
  <c r="AT149" i="1"/>
  <c r="AU149" i="1"/>
  <c r="AV149" i="1"/>
  <c r="AW149" i="1"/>
  <c r="AZ149" i="1"/>
  <c r="BA149" i="1"/>
  <c r="BB149" i="1"/>
  <c r="BC149" i="1"/>
  <c r="BF149" i="1"/>
  <c r="BG149" i="1"/>
  <c r="BJ149" i="1"/>
  <c r="BK149" i="1"/>
  <c r="BL149" i="1"/>
  <c r="BX149" i="1"/>
  <c r="BY149" i="1"/>
  <c r="BZ149" i="1"/>
  <c r="CA149" i="1"/>
  <c r="CB149" i="1"/>
  <c r="CE149" i="1"/>
  <c r="CF149" i="1"/>
  <c r="CG149" i="1"/>
  <c r="CH149" i="1"/>
  <c r="CK149" i="1"/>
  <c r="CL149" i="1"/>
  <c r="CO149" i="1"/>
  <c r="CP149" i="1"/>
  <c r="CQ149" i="1"/>
  <c r="DC149" i="1"/>
  <c r="DD149" i="1"/>
  <c r="DE149" i="1"/>
  <c r="DF149" i="1"/>
  <c r="DG149" i="1"/>
  <c r="DJ149" i="1"/>
  <c r="DK149" i="1"/>
  <c r="DL149" i="1"/>
  <c r="DM149" i="1"/>
  <c r="DP149" i="1"/>
  <c r="DQ149" i="1"/>
  <c r="DT149" i="1"/>
  <c r="DU149" i="1"/>
  <c r="DV149" i="1"/>
  <c r="EH149" i="1"/>
  <c r="EI149" i="1"/>
  <c r="EJ149" i="1"/>
  <c r="EK149" i="1"/>
  <c r="EL149" i="1"/>
  <c r="EO149" i="1"/>
  <c r="EP149" i="1"/>
  <c r="EQ149" i="1"/>
  <c r="ER149" i="1"/>
  <c r="EU149" i="1"/>
  <c r="EV149" i="1"/>
  <c r="EY149" i="1"/>
  <c r="EZ149" i="1"/>
  <c r="FA149" i="1"/>
  <c r="FM149" i="1"/>
  <c r="FN149" i="1"/>
  <c r="FO149" i="1"/>
  <c r="FP149" i="1"/>
  <c r="FQ149" i="1"/>
  <c r="FT149" i="1"/>
  <c r="FU149" i="1"/>
  <c r="FV149" i="1"/>
  <c r="FW149" i="1"/>
  <c r="FZ149" i="1"/>
  <c r="GA149" i="1"/>
  <c r="GD149" i="1"/>
  <c r="GE149" i="1"/>
  <c r="GF149" i="1"/>
  <c r="GR149" i="1"/>
  <c r="GS149" i="1"/>
  <c r="GT149" i="1"/>
  <c r="GU149" i="1"/>
  <c r="GV149" i="1"/>
  <c r="GY149" i="1"/>
  <c r="GZ149" i="1"/>
  <c r="HA149" i="1"/>
  <c r="HB149" i="1"/>
  <c r="HE149" i="1"/>
  <c r="HF149" i="1"/>
  <c r="HI149" i="1"/>
  <c r="HJ149" i="1"/>
  <c r="HK149" i="1"/>
  <c r="AS150" i="1"/>
  <c r="AT150" i="1"/>
  <c r="AU150" i="1"/>
  <c r="AV150" i="1"/>
  <c r="AW150" i="1"/>
  <c r="AZ150" i="1"/>
  <c r="BA150" i="1"/>
  <c r="BB150" i="1"/>
  <c r="BC150" i="1"/>
  <c r="BF150" i="1"/>
  <c r="BG150" i="1"/>
  <c r="BJ150" i="1"/>
  <c r="BK150" i="1"/>
  <c r="BL150" i="1"/>
  <c r="BX150" i="1"/>
  <c r="BY150" i="1"/>
  <c r="BZ150" i="1"/>
  <c r="CA150" i="1"/>
  <c r="CB150" i="1"/>
  <c r="CE150" i="1"/>
  <c r="CF150" i="1"/>
  <c r="CG150" i="1"/>
  <c r="CH150" i="1"/>
  <c r="CK150" i="1"/>
  <c r="CL150" i="1"/>
  <c r="CO150" i="1"/>
  <c r="CP150" i="1"/>
  <c r="CQ150" i="1"/>
  <c r="DC150" i="1"/>
  <c r="DD150" i="1"/>
  <c r="DE150" i="1"/>
  <c r="DF150" i="1"/>
  <c r="DG150" i="1"/>
  <c r="DJ150" i="1"/>
  <c r="DK150" i="1"/>
  <c r="DL150" i="1"/>
  <c r="DM150" i="1"/>
  <c r="DP150" i="1"/>
  <c r="DQ150" i="1"/>
  <c r="DT150" i="1"/>
  <c r="DU150" i="1"/>
  <c r="DV150" i="1"/>
  <c r="EH150" i="1"/>
  <c r="EI150" i="1"/>
  <c r="EJ150" i="1"/>
  <c r="EK150" i="1"/>
  <c r="EL150" i="1"/>
  <c r="EO150" i="1"/>
  <c r="EP150" i="1"/>
  <c r="EQ150" i="1"/>
  <c r="ER150" i="1"/>
  <c r="EU150" i="1"/>
  <c r="EV150" i="1"/>
  <c r="EY150" i="1"/>
  <c r="EZ150" i="1"/>
  <c r="FA150" i="1"/>
  <c r="FM150" i="1"/>
  <c r="FN150" i="1"/>
  <c r="FO150" i="1"/>
  <c r="FP150" i="1"/>
  <c r="FQ150" i="1"/>
  <c r="FT150" i="1"/>
  <c r="FU150" i="1"/>
  <c r="FV150" i="1"/>
  <c r="FW150" i="1"/>
  <c r="FZ150" i="1"/>
  <c r="GA150" i="1"/>
  <c r="GD150" i="1"/>
  <c r="GE150" i="1"/>
  <c r="GF150" i="1"/>
  <c r="GR150" i="1"/>
  <c r="GS150" i="1"/>
  <c r="GT150" i="1"/>
  <c r="GU150" i="1"/>
  <c r="GV150" i="1"/>
  <c r="GY150" i="1"/>
  <c r="GZ150" i="1"/>
  <c r="HA150" i="1"/>
  <c r="HB150" i="1"/>
  <c r="HE150" i="1"/>
  <c r="HF150" i="1"/>
  <c r="HI150" i="1"/>
  <c r="HJ150" i="1"/>
  <c r="HK150" i="1"/>
  <c r="AS151" i="1"/>
  <c r="AT151" i="1"/>
  <c r="AU151" i="1"/>
  <c r="AV151" i="1"/>
  <c r="AW151" i="1"/>
  <c r="AZ151" i="1"/>
  <c r="BA151" i="1"/>
  <c r="BB151" i="1"/>
  <c r="BC151" i="1"/>
  <c r="BF151" i="1"/>
  <c r="BG151" i="1"/>
  <c r="BJ151" i="1"/>
  <c r="BK151" i="1"/>
  <c r="BL151" i="1"/>
  <c r="BX151" i="1"/>
  <c r="BY151" i="1"/>
  <c r="BZ151" i="1"/>
  <c r="CA151" i="1"/>
  <c r="CB151" i="1"/>
  <c r="CE151" i="1"/>
  <c r="CF151" i="1"/>
  <c r="CG151" i="1"/>
  <c r="CH151" i="1"/>
  <c r="CK151" i="1"/>
  <c r="CL151" i="1"/>
  <c r="CO151" i="1"/>
  <c r="CP151" i="1"/>
  <c r="CQ151" i="1"/>
  <c r="DC151" i="1"/>
  <c r="DD151" i="1"/>
  <c r="DE151" i="1"/>
  <c r="DF151" i="1"/>
  <c r="DG151" i="1"/>
  <c r="DJ151" i="1"/>
  <c r="DK151" i="1"/>
  <c r="DL151" i="1"/>
  <c r="DM151" i="1"/>
  <c r="DP151" i="1"/>
  <c r="DQ151" i="1"/>
  <c r="DT151" i="1"/>
  <c r="DU151" i="1"/>
  <c r="DV151" i="1"/>
  <c r="EH151" i="1"/>
  <c r="EI151" i="1"/>
  <c r="EJ151" i="1"/>
  <c r="EK151" i="1"/>
  <c r="EL151" i="1"/>
  <c r="EO151" i="1"/>
  <c r="EP151" i="1"/>
  <c r="EQ151" i="1"/>
  <c r="ER151" i="1"/>
  <c r="EU151" i="1"/>
  <c r="EV151" i="1"/>
  <c r="EY151" i="1"/>
  <c r="EZ151" i="1"/>
  <c r="FA151" i="1"/>
  <c r="FM151" i="1"/>
  <c r="FN151" i="1"/>
  <c r="FO151" i="1"/>
  <c r="FP151" i="1"/>
  <c r="FQ151" i="1"/>
  <c r="FT151" i="1"/>
  <c r="FU151" i="1"/>
  <c r="FV151" i="1"/>
  <c r="FW151" i="1"/>
  <c r="FZ151" i="1"/>
  <c r="GA151" i="1"/>
  <c r="GD151" i="1"/>
  <c r="GE151" i="1"/>
  <c r="GF151" i="1"/>
  <c r="GR151" i="1"/>
  <c r="GS151" i="1"/>
  <c r="GT151" i="1"/>
  <c r="GU151" i="1"/>
  <c r="GV151" i="1"/>
  <c r="GY151" i="1"/>
  <c r="GZ151" i="1"/>
  <c r="HA151" i="1"/>
  <c r="HB151" i="1"/>
  <c r="HE151" i="1"/>
  <c r="HF151" i="1"/>
  <c r="HI151" i="1"/>
  <c r="HJ151" i="1"/>
  <c r="HK151" i="1"/>
  <c r="AS152" i="1"/>
  <c r="AT152" i="1"/>
  <c r="AU152" i="1"/>
  <c r="AV152" i="1"/>
  <c r="AW152" i="1"/>
  <c r="AZ152" i="1"/>
  <c r="BA152" i="1"/>
  <c r="BB152" i="1"/>
  <c r="BC152" i="1"/>
  <c r="BF152" i="1"/>
  <c r="BG152" i="1"/>
  <c r="BJ152" i="1"/>
  <c r="BK152" i="1"/>
  <c r="BL152" i="1"/>
  <c r="BX152" i="1"/>
  <c r="BY152" i="1"/>
  <c r="BZ152" i="1"/>
  <c r="CA152" i="1"/>
  <c r="CB152" i="1"/>
  <c r="CE152" i="1"/>
  <c r="CF152" i="1"/>
  <c r="CG152" i="1"/>
  <c r="CH152" i="1"/>
  <c r="CK152" i="1"/>
  <c r="CL152" i="1"/>
  <c r="CO152" i="1"/>
  <c r="CP152" i="1"/>
  <c r="CQ152" i="1"/>
  <c r="DC152" i="1"/>
  <c r="DD152" i="1"/>
  <c r="DE152" i="1"/>
  <c r="DF152" i="1"/>
  <c r="DG152" i="1"/>
  <c r="DJ152" i="1"/>
  <c r="DK152" i="1"/>
  <c r="DL152" i="1"/>
  <c r="DM152" i="1"/>
  <c r="DP152" i="1"/>
  <c r="DQ152" i="1"/>
  <c r="DT152" i="1"/>
  <c r="DU152" i="1"/>
  <c r="DV152" i="1"/>
  <c r="EH152" i="1"/>
  <c r="EI152" i="1"/>
  <c r="EJ152" i="1"/>
  <c r="EK152" i="1"/>
  <c r="EL152" i="1"/>
  <c r="EO152" i="1"/>
  <c r="EP152" i="1"/>
  <c r="EQ152" i="1"/>
  <c r="ER152" i="1"/>
  <c r="EU152" i="1"/>
  <c r="EV152" i="1"/>
  <c r="EY152" i="1"/>
  <c r="EZ152" i="1"/>
  <c r="FA152" i="1"/>
  <c r="FM152" i="1"/>
  <c r="FN152" i="1"/>
  <c r="FO152" i="1"/>
  <c r="FP152" i="1"/>
  <c r="FQ152" i="1"/>
  <c r="FT152" i="1"/>
  <c r="FU152" i="1"/>
  <c r="FV152" i="1"/>
  <c r="FW152" i="1"/>
  <c r="FZ152" i="1"/>
  <c r="GA152" i="1"/>
  <c r="GD152" i="1"/>
  <c r="GE152" i="1"/>
  <c r="GF152" i="1"/>
  <c r="GR152" i="1"/>
  <c r="GS152" i="1"/>
  <c r="GT152" i="1"/>
  <c r="GU152" i="1"/>
  <c r="GV152" i="1"/>
  <c r="GY152" i="1"/>
  <c r="GZ152" i="1"/>
  <c r="HA152" i="1"/>
  <c r="HB152" i="1"/>
  <c r="HE152" i="1"/>
  <c r="HF152" i="1"/>
  <c r="HI152" i="1"/>
  <c r="HJ152" i="1"/>
  <c r="HK152" i="1"/>
  <c r="AS153" i="1"/>
  <c r="AT153" i="1"/>
  <c r="AU153" i="1"/>
  <c r="AV153" i="1"/>
  <c r="AW153" i="1"/>
  <c r="AZ153" i="1"/>
  <c r="BA153" i="1"/>
  <c r="BB153" i="1"/>
  <c r="BC153" i="1"/>
  <c r="BF153" i="1"/>
  <c r="BG153" i="1"/>
  <c r="BH153" i="1"/>
  <c r="BJ153" i="1"/>
  <c r="BK153" i="1"/>
  <c r="BL153" i="1"/>
  <c r="BX153" i="1"/>
  <c r="BY153" i="1"/>
  <c r="BZ153" i="1"/>
  <c r="CA153" i="1"/>
  <c r="CB153" i="1"/>
  <c r="CE153" i="1"/>
  <c r="CF153" i="1"/>
  <c r="CG153" i="1"/>
  <c r="CH153" i="1"/>
  <c r="CK153" i="1"/>
  <c r="CL153" i="1"/>
  <c r="CM153" i="1"/>
  <c r="CO153" i="1"/>
  <c r="CP153" i="1"/>
  <c r="CQ153" i="1"/>
  <c r="DC153" i="1"/>
  <c r="DD153" i="1"/>
  <c r="DE153" i="1"/>
  <c r="DF153" i="1"/>
  <c r="DG153" i="1"/>
  <c r="DJ153" i="1"/>
  <c r="DK153" i="1"/>
  <c r="DL153" i="1"/>
  <c r="DM153" i="1"/>
  <c r="DP153" i="1"/>
  <c r="DQ153" i="1"/>
  <c r="DR153" i="1"/>
  <c r="DT153" i="1"/>
  <c r="DU153" i="1"/>
  <c r="DV153" i="1"/>
  <c r="EH153" i="1"/>
  <c r="EI153" i="1"/>
  <c r="EJ153" i="1"/>
  <c r="EK153" i="1"/>
  <c r="EL153" i="1"/>
  <c r="EO153" i="1"/>
  <c r="EP153" i="1"/>
  <c r="EQ153" i="1"/>
  <c r="ER153" i="1"/>
  <c r="EU153" i="1"/>
  <c r="EV153" i="1"/>
  <c r="EW153" i="1"/>
  <c r="EY153" i="1"/>
  <c r="EZ153" i="1"/>
  <c r="FA153" i="1"/>
  <c r="FM153" i="1"/>
  <c r="FN153" i="1"/>
  <c r="FO153" i="1"/>
  <c r="FP153" i="1"/>
  <c r="FQ153" i="1"/>
  <c r="FT153" i="1"/>
  <c r="FU153" i="1"/>
  <c r="FV153" i="1"/>
  <c r="FW153" i="1"/>
  <c r="FZ153" i="1"/>
  <c r="GA153" i="1"/>
  <c r="GB153" i="1"/>
  <c r="GD153" i="1"/>
  <c r="GE153" i="1"/>
  <c r="GF153" i="1"/>
  <c r="GR153" i="1"/>
  <c r="GS153" i="1"/>
  <c r="GT153" i="1"/>
  <c r="GU153" i="1"/>
  <c r="GV153" i="1"/>
  <c r="GY153" i="1"/>
  <c r="GZ153" i="1"/>
  <c r="HA153" i="1"/>
  <c r="HB153" i="1"/>
  <c r="HE153" i="1"/>
  <c r="HF153" i="1"/>
  <c r="HG153" i="1"/>
  <c r="HI153" i="1"/>
  <c r="HJ153" i="1"/>
  <c r="HK153" i="1"/>
  <c r="AS154" i="1"/>
  <c r="AT154" i="1"/>
  <c r="AU154" i="1"/>
  <c r="AV154" i="1"/>
  <c r="AW154" i="1"/>
  <c r="AZ154" i="1"/>
  <c r="BA154" i="1"/>
  <c r="BB154" i="1"/>
  <c r="BC154" i="1"/>
  <c r="BF154" i="1"/>
  <c r="BG154" i="1"/>
  <c r="BJ154" i="1"/>
  <c r="BK154" i="1"/>
  <c r="BL154" i="1"/>
  <c r="BM154" i="1"/>
  <c r="BX154" i="1"/>
  <c r="BY154" i="1"/>
  <c r="BZ154" i="1"/>
  <c r="CA154" i="1"/>
  <c r="CB154" i="1"/>
  <c r="CE154" i="1"/>
  <c r="CF154" i="1"/>
  <c r="CG154" i="1"/>
  <c r="CH154" i="1"/>
  <c r="CK154" i="1"/>
  <c r="CL154" i="1"/>
  <c r="CO154" i="1"/>
  <c r="CP154" i="1"/>
  <c r="CQ154" i="1"/>
  <c r="CR154" i="1"/>
  <c r="DC154" i="1"/>
  <c r="DD154" i="1"/>
  <c r="DE154" i="1"/>
  <c r="DF154" i="1"/>
  <c r="DG154" i="1"/>
  <c r="DJ154" i="1"/>
  <c r="DK154" i="1"/>
  <c r="DL154" i="1"/>
  <c r="DM154" i="1"/>
  <c r="DP154" i="1"/>
  <c r="DQ154" i="1"/>
  <c r="DT154" i="1"/>
  <c r="DU154" i="1"/>
  <c r="DV154" i="1"/>
  <c r="DW154" i="1"/>
  <c r="EH154" i="1"/>
  <c r="EI154" i="1"/>
  <c r="EJ154" i="1"/>
  <c r="EK154" i="1"/>
  <c r="EL154" i="1"/>
  <c r="EO154" i="1"/>
  <c r="EP154" i="1"/>
  <c r="EQ154" i="1"/>
  <c r="ER154" i="1"/>
  <c r="EU154" i="1"/>
  <c r="EV154" i="1"/>
  <c r="EY154" i="1"/>
  <c r="EZ154" i="1"/>
  <c r="FA154" i="1"/>
  <c r="FB154" i="1"/>
  <c r="FM154" i="1"/>
  <c r="FN154" i="1"/>
  <c r="FO154" i="1"/>
  <c r="FP154" i="1"/>
  <c r="FQ154" i="1"/>
  <c r="FT154" i="1"/>
  <c r="FU154" i="1"/>
  <c r="FV154" i="1"/>
  <c r="FW154" i="1"/>
  <c r="FZ154" i="1"/>
  <c r="GA154" i="1"/>
  <c r="GD154" i="1"/>
  <c r="GE154" i="1"/>
  <c r="GF154" i="1"/>
  <c r="GG154" i="1"/>
  <c r="GR154" i="1"/>
  <c r="GS154" i="1"/>
  <c r="GT154" i="1"/>
  <c r="GU154" i="1"/>
  <c r="GV154" i="1"/>
  <c r="GY154" i="1"/>
  <c r="GZ154" i="1"/>
  <c r="HA154" i="1"/>
  <c r="HB154" i="1"/>
  <c r="HE154" i="1"/>
  <c r="HF154" i="1"/>
  <c r="HI154" i="1"/>
  <c r="HJ154" i="1"/>
  <c r="HK154" i="1"/>
  <c r="HL154" i="1"/>
  <c r="AS155" i="1"/>
  <c r="AT155" i="1"/>
  <c r="AU155" i="1"/>
  <c r="AV155" i="1"/>
  <c r="AW155" i="1"/>
  <c r="AZ155" i="1"/>
  <c r="BA155" i="1"/>
  <c r="BB155" i="1"/>
  <c r="BC155" i="1"/>
  <c r="BF155" i="1"/>
  <c r="BG155" i="1"/>
  <c r="BJ155" i="1"/>
  <c r="BK155" i="1"/>
  <c r="BL155" i="1"/>
  <c r="BX155" i="1"/>
  <c r="BY155" i="1"/>
  <c r="BZ155" i="1"/>
  <c r="CA155" i="1"/>
  <c r="CB155" i="1"/>
  <c r="CE155" i="1"/>
  <c r="CF155" i="1"/>
  <c r="CG155" i="1"/>
  <c r="CH155" i="1"/>
  <c r="CK155" i="1"/>
  <c r="CL155" i="1"/>
  <c r="CO155" i="1"/>
  <c r="CP155" i="1"/>
  <c r="CQ155" i="1"/>
  <c r="DC155" i="1"/>
  <c r="DD155" i="1"/>
  <c r="DE155" i="1"/>
  <c r="DF155" i="1"/>
  <c r="DG155" i="1"/>
  <c r="DJ155" i="1"/>
  <c r="DK155" i="1"/>
  <c r="DL155" i="1"/>
  <c r="DM155" i="1"/>
  <c r="DP155" i="1"/>
  <c r="DQ155" i="1"/>
  <c r="DT155" i="1"/>
  <c r="DU155" i="1"/>
  <c r="DV155" i="1"/>
  <c r="EH155" i="1"/>
  <c r="EI155" i="1"/>
  <c r="EJ155" i="1"/>
  <c r="EK155" i="1"/>
  <c r="EL155" i="1"/>
  <c r="EO155" i="1"/>
  <c r="EP155" i="1"/>
  <c r="EQ155" i="1"/>
  <c r="ER155" i="1"/>
  <c r="EU155" i="1"/>
  <c r="EV155" i="1"/>
  <c r="EY155" i="1"/>
  <c r="EZ155" i="1"/>
  <c r="FA155" i="1"/>
  <c r="FM155" i="1"/>
  <c r="FN155" i="1"/>
  <c r="FO155" i="1"/>
  <c r="FP155" i="1"/>
  <c r="FQ155" i="1"/>
  <c r="FT155" i="1"/>
  <c r="FU155" i="1"/>
  <c r="FV155" i="1"/>
  <c r="FW155" i="1"/>
  <c r="FZ155" i="1"/>
  <c r="GA155" i="1"/>
  <c r="GD155" i="1"/>
  <c r="GE155" i="1"/>
  <c r="GF155" i="1"/>
  <c r="GR155" i="1"/>
  <c r="GS155" i="1"/>
  <c r="GT155" i="1"/>
  <c r="GU155" i="1"/>
  <c r="GV155" i="1"/>
  <c r="GY155" i="1"/>
  <c r="GZ155" i="1"/>
  <c r="HA155" i="1"/>
  <c r="HB155" i="1"/>
  <c r="HE155" i="1"/>
  <c r="HF155" i="1"/>
  <c r="HI155" i="1"/>
  <c r="HJ155" i="1"/>
  <c r="HK155" i="1"/>
  <c r="AS156" i="1"/>
  <c r="AT156" i="1"/>
  <c r="AU156" i="1"/>
  <c r="AV156" i="1"/>
  <c r="AW156" i="1"/>
  <c r="AZ156" i="1"/>
  <c r="BA156" i="1"/>
  <c r="BB156" i="1"/>
  <c r="BC156" i="1"/>
  <c r="BF156" i="1"/>
  <c r="BG156" i="1"/>
  <c r="BJ156" i="1"/>
  <c r="BK156" i="1"/>
  <c r="BL156" i="1"/>
  <c r="BX156" i="1"/>
  <c r="BY156" i="1"/>
  <c r="BZ156" i="1"/>
  <c r="CA156" i="1"/>
  <c r="CB156" i="1"/>
  <c r="CE156" i="1"/>
  <c r="CF156" i="1"/>
  <c r="CG156" i="1"/>
  <c r="CH156" i="1"/>
  <c r="CK156" i="1"/>
  <c r="CL156" i="1"/>
  <c r="CO156" i="1"/>
  <c r="CP156" i="1"/>
  <c r="CQ156" i="1"/>
  <c r="DC156" i="1"/>
  <c r="DD156" i="1"/>
  <c r="DE156" i="1"/>
  <c r="DF156" i="1"/>
  <c r="DG156" i="1"/>
  <c r="DJ156" i="1"/>
  <c r="DK156" i="1"/>
  <c r="DL156" i="1"/>
  <c r="DM156" i="1"/>
  <c r="DP156" i="1"/>
  <c r="DQ156" i="1"/>
  <c r="DT156" i="1"/>
  <c r="DU156" i="1"/>
  <c r="DV156" i="1"/>
  <c r="EH156" i="1"/>
  <c r="EI156" i="1"/>
  <c r="EJ156" i="1"/>
  <c r="EK156" i="1"/>
  <c r="EL156" i="1"/>
  <c r="EO156" i="1"/>
  <c r="EP156" i="1"/>
  <c r="EQ156" i="1"/>
  <c r="ER156" i="1"/>
  <c r="EU156" i="1"/>
  <c r="EV156" i="1"/>
  <c r="EY156" i="1"/>
  <c r="EZ156" i="1"/>
  <c r="FA156" i="1"/>
  <c r="FM156" i="1"/>
  <c r="FN156" i="1"/>
  <c r="FO156" i="1"/>
  <c r="FP156" i="1"/>
  <c r="FQ156" i="1"/>
  <c r="FT156" i="1"/>
  <c r="FU156" i="1"/>
  <c r="FV156" i="1"/>
  <c r="FW156" i="1"/>
  <c r="FZ156" i="1"/>
  <c r="GA156" i="1"/>
  <c r="GD156" i="1"/>
  <c r="GE156" i="1"/>
  <c r="GF156" i="1"/>
  <c r="GR156" i="1"/>
  <c r="GS156" i="1"/>
  <c r="GT156" i="1"/>
  <c r="GU156" i="1"/>
  <c r="GV156" i="1"/>
  <c r="GY156" i="1"/>
  <c r="GZ156" i="1"/>
  <c r="HA156" i="1"/>
  <c r="HB156" i="1"/>
  <c r="HE156" i="1"/>
  <c r="HF156" i="1"/>
  <c r="HI156" i="1"/>
  <c r="HJ156" i="1"/>
  <c r="HK156" i="1"/>
  <c r="AS157" i="1"/>
  <c r="AT157" i="1"/>
  <c r="AU157" i="1"/>
  <c r="AV157" i="1"/>
  <c r="AW157" i="1"/>
  <c r="AZ157" i="1"/>
  <c r="BA157" i="1"/>
  <c r="BB157" i="1"/>
  <c r="BC157" i="1"/>
  <c r="BF157" i="1"/>
  <c r="BG157" i="1"/>
  <c r="BJ157" i="1"/>
  <c r="BK157" i="1"/>
  <c r="BL157" i="1"/>
  <c r="BX157" i="1"/>
  <c r="BY157" i="1"/>
  <c r="BZ157" i="1"/>
  <c r="CA157" i="1"/>
  <c r="CB157" i="1"/>
  <c r="CE157" i="1"/>
  <c r="CF157" i="1"/>
  <c r="CG157" i="1"/>
  <c r="CH157" i="1"/>
  <c r="CK157" i="1"/>
  <c r="CL157" i="1"/>
  <c r="CO157" i="1"/>
  <c r="CP157" i="1"/>
  <c r="CQ157" i="1"/>
  <c r="DC157" i="1"/>
  <c r="DD157" i="1"/>
  <c r="DE157" i="1"/>
  <c r="DF157" i="1"/>
  <c r="DG157" i="1"/>
  <c r="DJ157" i="1"/>
  <c r="DK157" i="1"/>
  <c r="DL157" i="1"/>
  <c r="DM157" i="1"/>
  <c r="DP157" i="1"/>
  <c r="DQ157" i="1"/>
  <c r="DT157" i="1"/>
  <c r="DU157" i="1"/>
  <c r="DV157" i="1"/>
  <c r="EH157" i="1"/>
  <c r="EI157" i="1"/>
  <c r="EJ157" i="1"/>
  <c r="EK157" i="1"/>
  <c r="EL157" i="1"/>
  <c r="EO157" i="1"/>
  <c r="EP157" i="1"/>
  <c r="EQ157" i="1"/>
  <c r="ER157" i="1"/>
  <c r="EU157" i="1"/>
  <c r="EV157" i="1"/>
  <c r="EY157" i="1"/>
  <c r="EZ157" i="1"/>
  <c r="FA157" i="1"/>
  <c r="FM157" i="1"/>
  <c r="FN157" i="1"/>
  <c r="FO157" i="1"/>
  <c r="FP157" i="1"/>
  <c r="FQ157" i="1"/>
  <c r="FT157" i="1"/>
  <c r="FU157" i="1"/>
  <c r="FV157" i="1"/>
  <c r="FW157" i="1"/>
  <c r="FZ157" i="1"/>
  <c r="GA157" i="1"/>
  <c r="GD157" i="1"/>
  <c r="GE157" i="1"/>
  <c r="GF157" i="1"/>
  <c r="GR157" i="1"/>
  <c r="GS157" i="1"/>
  <c r="GT157" i="1"/>
  <c r="GU157" i="1"/>
  <c r="GV157" i="1"/>
  <c r="GY157" i="1"/>
  <c r="GZ157" i="1"/>
  <c r="HA157" i="1"/>
  <c r="HB157" i="1"/>
  <c r="HE157" i="1"/>
  <c r="HF157" i="1"/>
  <c r="HI157" i="1"/>
  <c r="HJ157" i="1"/>
  <c r="HK157" i="1"/>
  <c r="AS158" i="1"/>
  <c r="AT158" i="1"/>
  <c r="AU158" i="1"/>
  <c r="AV158" i="1"/>
  <c r="AW158" i="1"/>
  <c r="AZ158" i="1"/>
  <c r="BA158" i="1"/>
  <c r="BB158" i="1"/>
  <c r="BC158" i="1"/>
  <c r="BF158" i="1"/>
  <c r="BG158" i="1"/>
  <c r="BJ158" i="1"/>
  <c r="BK158" i="1"/>
  <c r="BL158" i="1"/>
  <c r="BX158" i="1"/>
  <c r="BY158" i="1"/>
  <c r="BZ158" i="1"/>
  <c r="CA158" i="1"/>
  <c r="CB158" i="1"/>
  <c r="CE158" i="1"/>
  <c r="CF158" i="1"/>
  <c r="CG158" i="1"/>
  <c r="CH158" i="1"/>
  <c r="CK158" i="1"/>
  <c r="CL158" i="1"/>
  <c r="CO158" i="1"/>
  <c r="CP158" i="1"/>
  <c r="CQ158" i="1"/>
  <c r="DC158" i="1"/>
  <c r="DD158" i="1"/>
  <c r="DE158" i="1"/>
  <c r="DF158" i="1"/>
  <c r="DG158" i="1"/>
  <c r="DJ158" i="1"/>
  <c r="DK158" i="1"/>
  <c r="DL158" i="1"/>
  <c r="DM158" i="1"/>
  <c r="DP158" i="1"/>
  <c r="DQ158" i="1"/>
  <c r="DT158" i="1"/>
  <c r="DU158" i="1"/>
  <c r="DV158" i="1"/>
  <c r="EH158" i="1"/>
  <c r="EI158" i="1"/>
  <c r="EJ158" i="1"/>
  <c r="EK158" i="1"/>
  <c r="EL158" i="1"/>
  <c r="EO158" i="1"/>
  <c r="EP158" i="1"/>
  <c r="EQ158" i="1"/>
  <c r="ER158" i="1"/>
  <c r="EU158" i="1"/>
  <c r="EV158" i="1"/>
  <c r="EY158" i="1"/>
  <c r="EZ158" i="1"/>
  <c r="FA158" i="1"/>
  <c r="FM158" i="1"/>
  <c r="FN158" i="1"/>
  <c r="FO158" i="1"/>
  <c r="FP158" i="1"/>
  <c r="FQ158" i="1"/>
  <c r="FT158" i="1"/>
  <c r="FU158" i="1"/>
  <c r="FV158" i="1"/>
  <c r="FW158" i="1"/>
  <c r="FZ158" i="1"/>
  <c r="GA158" i="1"/>
  <c r="GD158" i="1"/>
  <c r="GE158" i="1"/>
  <c r="GF158" i="1"/>
  <c r="GR158" i="1"/>
  <c r="GS158" i="1"/>
  <c r="GT158" i="1"/>
  <c r="GU158" i="1"/>
  <c r="GV158" i="1"/>
  <c r="GY158" i="1"/>
  <c r="GZ158" i="1"/>
  <c r="HA158" i="1"/>
  <c r="HB158" i="1"/>
  <c r="HE158" i="1"/>
  <c r="HF158" i="1"/>
  <c r="HI158" i="1"/>
  <c r="HJ158" i="1"/>
  <c r="HK158" i="1"/>
  <c r="AS159" i="1"/>
  <c r="AT159" i="1"/>
  <c r="AU159" i="1"/>
  <c r="AV159" i="1"/>
  <c r="AW159" i="1"/>
  <c r="AZ159" i="1"/>
  <c r="BA159" i="1"/>
  <c r="BB159" i="1"/>
  <c r="BC159" i="1"/>
  <c r="BF159" i="1"/>
  <c r="BG159" i="1"/>
  <c r="BJ159" i="1"/>
  <c r="BK159" i="1"/>
  <c r="BL159" i="1"/>
  <c r="BX159" i="1"/>
  <c r="BY159" i="1"/>
  <c r="BZ159" i="1"/>
  <c r="CA159" i="1"/>
  <c r="CB159" i="1"/>
  <c r="CE159" i="1"/>
  <c r="CF159" i="1"/>
  <c r="CG159" i="1"/>
  <c r="CH159" i="1"/>
  <c r="CK159" i="1"/>
  <c r="CL159" i="1"/>
  <c r="CO159" i="1"/>
  <c r="CP159" i="1"/>
  <c r="CQ159" i="1"/>
  <c r="DC159" i="1"/>
  <c r="DD159" i="1"/>
  <c r="DE159" i="1"/>
  <c r="DF159" i="1"/>
  <c r="DG159" i="1"/>
  <c r="DJ159" i="1"/>
  <c r="DK159" i="1"/>
  <c r="DL159" i="1"/>
  <c r="DM159" i="1"/>
  <c r="DP159" i="1"/>
  <c r="DQ159" i="1"/>
  <c r="DT159" i="1"/>
  <c r="DU159" i="1"/>
  <c r="DV159" i="1"/>
  <c r="EH159" i="1"/>
  <c r="EI159" i="1"/>
  <c r="EJ159" i="1"/>
  <c r="EK159" i="1"/>
  <c r="EL159" i="1"/>
  <c r="EO159" i="1"/>
  <c r="EP159" i="1"/>
  <c r="EQ159" i="1"/>
  <c r="ER159" i="1"/>
  <c r="EU159" i="1"/>
  <c r="EV159" i="1"/>
  <c r="EY159" i="1"/>
  <c r="EZ159" i="1"/>
  <c r="FA159" i="1"/>
  <c r="FM159" i="1"/>
  <c r="FN159" i="1"/>
  <c r="FO159" i="1"/>
  <c r="FP159" i="1"/>
  <c r="FQ159" i="1"/>
  <c r="FT159" i="1"/>
  <c r="FU159" i="1"/>
  <c r="FV159" i="1"/>
  <c r="FW159" i="1"/>
  <c r="FZ159" i="1"/>
  <c r="GA159" i="1"/>
  <c r="GD159" i="1"/>
  <c r="GE159" i="1"/>
  <c r="GF159" i="1"/>
  <c r="GR159" i="1"/>
  <c r="GS159" i="1"/>
  <c r="GT159" i="1"/>
  <c r="GU159" i="1"/>
  <c r="GV159" i="1"/>
  <c r="GY159" i="1"/>
  <c r="GZ159" i="1"/>
  <c r="HA159" i="1"/>
  <c r="HB159" i="1"/>
  <c r="HE159" i="1"/>
  <c r="HF159" i="1"/>
  <c r="HI159" i="1"/>
  <c r="HJ159" i="1"/>
  <c r="HK159" i="1"/>
  <c r="AS160" i="1"/>
  <c r="AT160" i="1"/>
  <c r="AU160" i="1"/>
  <c r="AV160" i="1"/>
  <c r="AW160" i="1"/>
  <c r="AZ160" i="1"/>
  <c r="BA160" i="1"/>
  <c r="BB160" i="1"/>
  <c r="BC160" i="1"/>
  <c r="BF160" i="1"/>
  <c r="BG160" i="1"/>
  <c r="BJ160" i="1"/>
  <c r="BK160" i="1"/>
  <c r="BL160" i="1"/>
  <c r="BX160" i="1"/>
  <c r="BY160" i="1"/>
  <c r="BZ160" i="1"/>
  <c r="CA160" i="1"/>
  <c r="CB160" i="1"/>
  <c r="CE160" i="1"/>
  <c r="CF160" i="1"/>
  <c r="CG160" i="1"/>
  <c r="CH160" i="1"/>
  <c r="CK160" i="1"/>
  <c r="CL160" i="1"/>
  <c r="CO160" i="1"/>
  <c r="CP160" i="1"/>
  <c r="CQ160" i="1"/>
  <c r="DC160" i="1"/>
  <c r="DD160" i="1"/>
  <c r="DE160" i="1"/>
  <c r="DF160" i="1"/>
  <c r="DG160" i="1"/>
  <c r="DJ160" i="1"/>
  <c r="DK160" i="1"/>
  <c r="DL160" i="1"/>
  <c r="DM160" i="1"/>
  <c r="DP160" i="1"/>
  <c r="DQ160" i="1"/>
  <c r="DT160" i="1"/>
  <c r="DU160" i="1"/>
  <c r="DV160" i="1"/>
  <c r="EH160" i="1"/>
  <c r="EI160" i="1"/>
  <c r="EJ160" i="1"/>
  <c r="EK160" i="1"/>
  <c r="EL160" i="1"/>
  <c r="EO160" i="1"/>
  <c r="EP160" i="1"/>
  <c r="EQ160" i="1"/>
  <c r="ER160" i="1"/>
  <c r="EU160" i="1"/>
  <c r="EV160" i="1"/>
  <c r="EY160" i="1"/>
  <c r="EZ160" i="1"/>
  <c r="FA160" i="1"/>
  <c r="FM160" i="1"/>
  <c r="FN160" i="1"/>
  <c r="FO160" i="1"/>
  <c r="FP160" i="1"/>
  <c r="FQ160" i="1"/>
  <c r="FT160" i="1"/>
  <c r="FU160" i="1"/>
  <c r="FV160" i="1"/>
  <c r="FW160" i="1"/>
  <c r="FZ160" i="1"/>
  <c r="GA160" i="1"/>
  <c r="GD160" i="1"/>
  <c r="GE160" i="1"/>
  <c r="GF160" i="1"/>
  <c r="GR160" i="1"/>
  <c r="GS160" i="1"/>
  <c r="GT160" i="1"/>
  <c r="GU160" i="1"/>
  <c r="GV160" i="1"/>
  <c r="GY160" i="1"/>
  <c r="GZ160" i="1"/>
  <c r="HA160" i="1"/>
  <c r="HB160" i="1"/>
  <c r="HE160" i="1"/>
  <c r="HF160" i="1"/>
  <c r="HI160" i="1"/>
  <c r="HJ160" i="1"/>
  <c r="HK160" i="1"/>
  <c r="AS161" i="1"/>
  <c r="AT161" i="1"/>
  <c r="AU161" i="1"/>
  <c r="AV161" i="1"/>
  <c r="AW161" i="1"/>
  <c r="AZ161" i="1"/>
  <c r="BA161" i="1"/>
  <c r="BB161" i="1"/>
  <c r="BC161" i="1"/>
  <c r="BF161" i="1"/>
  <c r="BG161" i="1"/>
  <c r="BJ161" i="1"/>
  <c r="BK161" i="1"/>
  <c r="BL161" i="1"/>
  <c r="BX161" i="1"/>
  <c r="BY161" i="1"/>
  <c r="BZ161" i="1"/>
  <c r="CA161" i="1"/>
  <c r="CB161" i="1"/>
  <c r="CE161" i="1"/>
  <c r="CF161" i="1"/>
  <c r="CG161" i="1"/>
  <c r="CH161" i="1"/>
  <c r="CK161" i="1"/>
  <c r="CL161" i="1"/>
  <c r="CO161" i="1"/>
  <c r="CP161" i="1"/>
  <c r="CQ161" i="1"/>
  <c r="DC161" i="1"/>
  <c r="DD161" i="1"/>
  <c r="DE161" i="1"/>
  <c r="DF161" i="1"/>
  <c r="DG161" i="1"/>
  <c r="DJ161" i="1"/>
  <c r="DK161" i="1"/>
  <c r="DL161" i="1"/>
  <c r="DM161" i="1"/>
  <c r="DP161" i="1"/>
  <c r="DQ161" i="1"/>
  <c r="DT161" i="1"/>
  <c r="DU161" i="1"/>
  <c r="DV161" i="1"/>
  <c r="EH161" i="1"/>
  <c r="EI161" i="1"/>
  <c r="EJ161" i="1"/>
  <c r="EK161" i="1"/>
  <c r="EL161" i="1"/>
  <c r="EO161" i="1"/>
  <c r="EP161" i="1"/>
  <c r="EQ161" i="1"/>
  <c r="ER161" i="1"/>
  <c r="EU161" i="1"/>
  <c r="EV161" i="1"/>
  <c r="EY161" i="1"/>
  <c r="EZ161" i="1"/>
  <c r="FA161" i="1"/>
  <c r="FM161" i="1"/>
  <c r="FN161" i="1"/>
  <c r="FO161" i="1"/>
  <c r="FP161" i="1"/>
  <c r="FQ161" i="1"/>
  <c r="FT161" i="1"/>
  <c r="FU161" i="1"/>
  <c r="FV161" i="1"/>
  <c r="FW161" i="1"/>
  <c r="FZ161" i="1"/>
  <c r="GA161" i="1"/>
  <c r="GD161" i="1"/>
  <c r="GE161" i="1"/>
  <c r="GF161" i="1"/>
  <c r="GR161" i="1"/>
  <c r="GS161" i="1"/>
  <c r="GT161" i="1"/>
  <c r="GU161" i="1"/>
  <c r="GV161" i="1"/>
  <c r="GY161" i="1"/>
  <c r="GZ161" i="1"/>
  <c r="HA161" i="1"/>
  <c r="HB161" i="1"/>
  <c r="HE161" i="1"/>
  <c r="HF161" i="1"/>
  <c r="HI161" i="1"/>
  <c r="HJ161" i="1"/>
  <c r="HK161" i="1"/>
  <c r="AS162" i="1"/>
  <c r="AT162" i="1"/>
  <c r="AU162" i="1"/>
  <c r="AV162" i="1"/>
  <c r="AW162" i="1"/>
  <c r="AZ162" i="1"/>
  <c r="BA162" i="1"/>
  <c r="BB162" i="1"/>
  <c r="BC162" i="1"/>
  <c r="BF162" i="1"/>
  <c r="BG162" i="1"/>
  <c r="BJ162" i="1"/>
  <c r="BK162" i="1"/>
  <c r="BL162" i="1"/>
  <c r="BX162" i="1"/>
  <c r="BY162" i="1"/>
  <c r="BZ162" i="1"/>
  <c r="CA162" i="1"/>
  <c r="CB162" i="1"/>
  <c r="CE162" i="1"/>
  <c r="CF162" i="1"/>
  <c r="CG162" i="1"/>
  <c r="CH162" i="1"/>
  <c r="CK162" i="1"/>
  <c r="CL162" i="1"/>
  <c r="CO162" i="1"/>
  <c r="CP162" i="1"/>
  <c r="CQ162" i="1"/>
  <c r="DC162" i="1"/>
  <c r="DD162" i="1"/>
  <c r="DE162" i="1"/>
  <c r="DF162" i="1"/>
  <c r="DG162" i="1"/>
  <c r="DJ162" i="1"/>
  <c r="DK162" i="1"/>
  <c r="DL162" i="1"/>
  <c r="DM162" i="1"/>
  <c r="DP162" i="1"/>
  <c r="DQ162" i="1"/>
  <c r="DT162" i="1"/>
  <c r="DU162" i="1"/>
  <c r="DV162" i="1"/>
  <c r="EH162" i="1"/>
  <c r="EI162" i="1"/>
  <c r="EJ162" i="1"/>
  <c r="EK162" i="1"/>
  <c r="EL162" i="1"/>
  <c r="EO162" i="1"/>
  <c r="EP162" i="1"/>
  <c r="EQ162" i="1"/>
  <c r="ER162" i="1"/>
  <c r="EU162" i="1"/>
  <c r="EV162" i="1"/>
  <c r="EY162" i="1"/>
  <c r="EZ162" i="1"/>
  <c r="FA162" i="1"/>
  <c r="FM162" i="1"/>
  <c r="FN162" i="1"/>
  <c r="FO162" i="1"/>
  <c r="FP162" i="1"/>
  <c r="FQ162" i="1"/>
  <c r="FT162" i="1"/>
  <c r="FU162" i="1"/>
  <c r="FV162" i="1"/>
  <c r="FW162" i="1"/>
  <c r="FZ162" i="1"/>
  <c r="GA162" i="1"/>
  <c r="GD162" i="1"/>
  <c r="GE162" i="1"/>
  <c r="GF162" i="1"/>
  <c r="GR162" i="1"/>
  <c r="GS162" i="1"/>
  <c r="GT162" i="1"/>
  <c r="GU162" i="1"/>
  <c r="GV162" i="1"/>
  <c r="GY162" i="1"/>
  <c r="GZ162" i="1"/>
  <c r="HA162" i="1"/>
  <c r="HB162" i="1"/>
  <c r="HE162" i="1"/>
  <c r="HF162" i="1"/>
  <c r="HI162" i="1"/>
  <c r="HJ162" i="1"/>
  <c r="HK162" i="1"/>
  <c r="AS163" i="1"/>
  <c r="AT163" i="1"/>
  <c r="AU163" i="1"/>
  <c r="AV163" i="1"/>
  <c r="AW163" i="1"/>
  <c r="AZ163" i="1"/>
  <c r="BA163" i="1"/>
  <c r="BB163" i="1"/>
  <c r="BC163" i="1"/>
  <c r="BF163" i="1"/>
  <c r="BG163" i="1"/>
  <c r="BJ163" i="1"/>
  <c r="BK163" i="1"/>
  <c r="BL163" i="1"/>
  <c r="BX163" i="1"/>
  <c r="BY163" i="1"/>
  <c r="BZ163" i="1"/>
  <c r="CA163" i="1"/>
  <c r="CB163" i="1"/>
  <c r="CE163" i="1"/>
  <c r="CF163" i="1"/>
  <c r="CG163" i="1"/>
  <c r="CH163" i="1"/>
  <c r="CK163" i="1"/>
  <c r="CL163" i="1"/>
  <c r="CO163" i="1"/>
  <c r="CP163" i="1"/>
  <c r="CQ163" i="1"/>
  <c r="DC163" i="1"/>
  <c r="DD163" i="1"/>
  <c r="DE163" i="1"/>
  <c r="DF163" i="1"/>
  <c r="DG163" i="1"/>
  <c r="DJ163" i="1"/>
  <c r="DK163" i="1"/>
  <c r="DL163" i="1"/>
  <c r="DM163" i="1"/>
  <c r="DP163" i="1"/>
  <c r="DQ163" i="1"/>
  <c r="DT163" i="1"/>
  <c r="DU163" i="1"/>
  <c r="DV163" i="1"/>
  <c r="EH163" i="1"/>
  <c r="EI163" i="1"/>
  <c r="EJ163" i="1"/>
  <c r="EK163" i="1"/>
  <c r="EL163" i="1"/>
  <c r="EO163" i="1"/>
  <c r="EP163" i="1"/>
  <c r="EQ163" i="1"/>
  <c r="ER163" i="1"/>
  <c r="EU163" i="1"/>
  <c r="EV163" i="1"/>
  <c r="EY163" i="1"/>
  <c r="EZ163" i="1"/>
  <c r="FA163" i="1"/>
  <c r="FM163" i="1"/>
  <c r="FN163" i="1"/>
  <c r="FO163" i="1"/>
  <c r="FP163" i="1"/>
  <c r="FQ163" i="1"/>
  <c r="FT163" i="1"/>
  <c r="FU163" i="1"/>
  <c r="FV163" i="1"/>
  <c r="FW163" i="1"/>
  <c r="FZ163" i="1"/>
  <c r="GA163" i="1"/>
  <c r="GD163" i="1"/>
  <c r="GE163" i="1"/>
  <c r="GF163" i="1"/>
  <c r="GR163" i="1"/>
  <c r="GS163" i="1"/>
  <c r="GT163" i="1"/>
  <c r="GU163" i="1"/>
  <c r="GV163" i="1"/>
  <c r="GY163" i="1"/>
  <c r="GZ163" i="1"/>
  <c r="HA163" i="1"/>
  <c r="HB163" i="1"/>
  <c r="HE163" i="1"/>
  <c r="HF163" i="1"/>
  <c r="HI163" i="1"/>
  <c r="HJ163" i="1"/>
  <c r="HK163" i="1"/>
  <c r="AS164" i="1"/>
  <c r="AT164" i="1"/>
  <c r="AU164" i="1"/>
  <c r="AV164" i="1"/>
  <c r="AW164" i="1"/>
  <c r="AZ164" i="1"/>
  <c r="BA164" i="1"/>
  <c r="BB164" i="1"/>
  <c r="BC164" i="1"/>
  <c r="BF164" i="1"/>
  <c r="BG164" i="1"/>
  <c r="BJ164" i="1"/>
  <c r="BK164" i="1"/>
  <c r="BL164" i="1"/>
  <c r="BX164" i="1"/>
  <c r="BY164" i="1"/>
  <c r="BZ164" i="1"/>
  <c r="CA164" i="1"/>
  <c r="CB164" i="1"/>
  <c r="CE164" i="1"/>
  <c r="CF164" i="1"/>
  <c r="CG164" i="1"/>
  <c r="CH164" i="1"/>
  <c r="CK164" i="1"/>
  <c r="CL164" i="1"/>
  <c r="CO164" i="1"/>
  <c r="CP164" i="1"/>
  <c r="CQ164" i="1"/>
  <c r="DC164" i="1"/>
  <c r="DD164" i="1"/>
  <c r="DE164" i="1"/>
  <c r="DF164" i="1"/>
  <c r="DG164" i="1"/>
  <c r="DJ164" i="1"/>
  <c r="DK164" i="1"/>
  <c r="DL164" i="1"/>
  <c r="DM164" i="1"/>
  <c r="DP164" i="1"/>
  <c r="DQ164" i="1"/>
  <c r="DT164" i="1"/>
  <c r="DU164" i="1"/>
  <c r="DV164" i="1"/>
  <c r="EH164" i="1"/>
  <c r="EI164" i="1"/>
  <c r="EJ164" i="1"/>
  <c r="EK164" i="1"/>
  <c r="EL164" i="1"/>
  <c r="EO164" i="1"/>
  <c r="EP164" i="1"/>
  <c r="EQ164" i="1"/>
  <c r="ER164" i="1"/>
  <c r="EU164" i="1"/>
  <c r="EV164" i="1"/>
  <c r="EY164" i="1"/>
  <c r="EZ164" i="1"/>
  <c r="FA164" i="1"/>
  <c r="FM164" i="1"/>
  <c r="FN164" i="1"/>
  <c r="FO164" i="1"/>
  <c r="FP164" i="1"/>
  <c r="FQ164" i="1"/>
  <c r="FT164" i="1"/>
  <c r="FU164" i="1"/>
  <c r="FV164" i="1"/>
  <c r="FW164" i="1"/>
  <c r="FZ164" i="1"/>
  <c r="GA164" i="1"/>
  <c r="GD164" i="1"/>
  <c r="GE164" i="1"/>
  <c r="GF164" i="1"/>
  <c r="GR164" i="1"/>
  <c r="GS164" i="1"/>
  <c r="GT164" i="1"/>
  <c r="GU164" i="1"/>
  <c r="GV164" i="1"/>
  <c r="GY164" i="1"/>
  <c r="GZ164" i="1"/>
  <c r="HA164" i="1"/>
  <c r="HB164" i="1"/>
  <c r="HE164" i="1"/>
  <c r="HF164" i="1"/>
  <c r="HI164" i="1"/>
  <c r="HJ164" i="1"/>
  <c r="HK164" i="1"/>
  <c r="AS165" i="1"/>
  <c r="AT165" i="1"/>
  <c r="AU165" i="1"/>
  <c r="AV165" i="1"/>
  <c r="AW165" i="1"/>
  <c r="AZ165" i="1"/>
  <c r="BA165" i="1"/>
  <c r="BB165" i="1"/>
  <c r="BC165" i="1"/>
  <c r="BF165" i="1"/>
  <c r="BG165" i="1"/>
  <c r="BH165" i="1"/>
  <c r="BJ165" i="1"/>
  <c r="BK165" i="1"/>
  <c r="BL165" i="1"/>
  <c r="BX165" i="1"/>
  <c r="BY165" i="1"/>
  <c r="BZ165" i="1"/>
  <c r="CA165" i="1"/>
  <c r="CB165" i="1"/>
  <c r="CE165" i="1"/>
  <c r="CF165" i="1"/>
  <c r="CG165" i="1"/>
  <c r="CH165" i="1"/>
  <c r="CK165" i="1"/>
  <c r="CL165" i="1"/>
  <c r="CM165" i="1"/>
  <c r="CO165" i="1"/>
  <c r="CP165" i="1"/>
  <c r="CQ165" i="1"/>
  <c r="DC165" i="1"/>
  <c r="DD165" i="1"/>
  <c r="DE165" i="1"/>
  <c r="DF165" i="1"/>
  <c r="DG165" i="1"/>
  <c r="DJ165" i="1"/>
  <c r="DK165" i="1"/>
  <c r="DL165" i="1"/>
  <c r="DM165" i="1"/>
  <c r="DP165" i="1"/>
  <c r="DQ165" i="1"/>
  <c r="DR165" i="1"/>
  <c r="DT165" i="1"/>
  <c r="DU165" i="1"/>
  <c r="DV165" i="1"/>
  <c r="EH165" i="1"/>
  <c r="EI165" i="1"/>
  <c r="EJ165" i="1"/>
  <c r="EK165" i="1"/>
  <c r="EL165" i="1"/>
  <c r="EO165" i="1"/>
  <c r="EP165" i="1"/>
  <c r="EQ165" i="1"/>
  <c r="ER165" i="1"/>
  <c r="EU165" i="1"/>
  <c r="EV165" i="1"/>
  <c r="EW165" i="1"/>
  <c r="EY165" i="1"/>
  <c r="EZ165" i="1"/>
  <c r="FA165" i="1"/>
  <c r="FM165" i="1"/>
  <c r="FN165" i="1"/>
  <c r="FO165" i="1"/>
  <c r="FP165" i="1"/>
  <c r="FQ165" i="1"/>
  <c r="FT165" i="1"/>
  <c r="FU165" i="1"/>
  <c r="FV165" i="1"/>
  <c r="FW165" i="1"/>
  <c r="FZ165" i="1"/>
  <c r="GA165" i="1"/>
  <c r="GB165" i="1"/>
  <c r="GD165" i="1"/>
  <c r="GE165" i="1"/>
  <c r="GF165" i="1"/>
  <c r="GR165" i="1"/>
  <c r="GS165" i="1"/>
  <c r="GT165" i="1"/>
  <c r="GU165" i="1"/>
  <c r="GV165" i="1"/>
  <c r="GY165" i="1"/>
  <c r="GZ165" i="1"/>
  <c r="HA165" i="1"/>
  <c r="HB165" i="1"/>
  <c r="HE165" i="1"/>
  <c r="HF165" i="1"/>
  <c r="HG165" i="1"/>
  <c r="HI165" i="1"/>
  <c r="HJ165" i="1"/>
  <c r="HK165" i="1"/>
  <c r="AS166" i="1"/>
  <c r="AT166" i="1"/>
  <c r="AU166" i="1"/>
  <c r="AV166" i="1"/>
  <c r="AW166" i="1"/>
  <c r="AZ166" i="1"/>
  <c r="BA166" i="1"/>
  <c r="BB166" i="1"/>
  <c r="BC166" i="1"/>
  <c r="BF166" i="1"/>
  <c r="BG166" i="1"/>
  <c r="BJ166" i="1"/>
  <c r="BK166" i="1"/>
  <c r="BL166" i="1"/>
  <c r="BM166" i="1"/>
  <c r="BX166" i="1"/>
  <c r="BY166" i="1"/>
  <c r="BZ166" i="1"/>
  <c r="CA166" i="1"/>
  <c r="CB166" i="1"/>
  <c r="CE166" i="1"/>
  <c r="CF166" i="1"/>
  <c r="CG166" i="1"/>
  <c r="CH166" i="1"/>
  <c r="CK166" i="1"/>
  <c r="CL166" i="1"/>
  <c r="CO166" i="1"/>
  <c r="CP166" i="1"/>
  <c r="CQ166" i="1"/>
  <c r="CR166" i="1"/>
  <c r="DC166" i="1"/>
  <c r="DD166" i="1"/>
  <c r="DE166" i="1"/>
  <c r="DF166" i="1"/>
  <c r="DG166" i="1"/>
  <c r="DJ166" i="1"/>
  <c r="DK166" i="1"/>
  <c r="DL166" i="1"/>
  <c r="DM166" i="1"/>
  <c r="DP166" i="1"/>
  <c r="DQ166" i="1"/>
  <c r="DT166" i="1"/>
  <c r="DU166" i="1"/>
  <c r="DV166" i="1"/>
  <c r="DW166" i="1"/>
  <c r="EH166" i="1"/>
  <c r="EI166" i="1"/>
  <c r="EJ166" i="1"/>
  <c r="EK166" i="1"/>
  <c r="EL166" i="1"/>
  <c r="EO166" i="1"/>
  <c r="EP166" i="1"/>
  <c r="EQ166" i="1"/>
  <c r="ER166" i="1"/>
  <c r="EU166" i="1"/>
  <c r="EV166" i="1"/>
  <c r="EY166" i="1"/>
  <c r="EZ166" i="1"/>
  <c r="FA166" i="1"/>
  <c r="FB166" i="1"/>
  <c r="FM166" i="1"/>
  <c r="FN166" i="1"/>
  <c r="FO166" i="1"/>
  <c r="FP166" i="1"/>
  <c r="FQ166" i="1"/>
  <c r="FT166" i="1"/>
  <c r="FU166" i="1"/>
  <c r="FV166" i="1"/>
  <c r="FW166" i="1"/>
  <c r="FZ166" i="1"/>
  <c r="GA166" i="1"/>
  <c r="GD166" i="1"/>
  <c r="GE166" i="1"/>
  <c r="GF166" i="1"/>
  <c r="GG166" i="1"/>
  <c r="GR166" i="1"/>
  <c r="GS166" i="1"/>
  <c r="GT166" i="1"/>
  <c r="GU166" i="1"/>
  <c r="GV166" i="1"/>
  <c r="GY166" i="1"/>
  <c r="GZ166" i="1"/>
  <c r="HA166" i="1"/>
  <c r="HB166" i="1"/>
  <c r="HE166" i="1"/>
  <c r="HF166" i="1"/>
  <c r="HI166" i="1"/>
  <c r="HJ166" i="1"/>
  <c r="HK166" i="1"/>
  <c r="HL166" i="1"/>
  <c r="AS167" i="1"/>
  <c r="AT167" i="1"/>
  <c r="AU167" i="1"/>
  <c r="AV167" i="1"/>
  <c r="AW167" i="1"/>
  <c r="AZ167" i="1"/>
  <c r="BA167" i="1"/>
  <c r="BB167" i="1"/>
  <c r="BC167" i="1"/>
  <c r="BF167" i="1"/>
  <c r="BG167" i="1"/>
  <c r="BJ167" i="1"/>
  <c r="BK167" i="1"/>
  <c r="BL167" i="1"/>
  <c r="BX167" i="1"/>
  <c r="BY167" i="1"/>
  <c r="BZ167" i="1"/>
  <c r="CA167" i="1"/>
  <c r="CB167" i="1"/>
  <c r="CE167" i="1"/>
  <c r="CF167" i="1"/>
  <c r="CG167" i="1"/>
  <c r="CH167" i="1"/>
  <c r="CK167" i="1"/>
  <c r="CL167" i="1"/>
  <c r="CO167" i="1"/>
  <c r="CP167" i="1"/>
  <c r="CQ167" i="1"/>
  <c r="DC167" i="1"/>
  <c r="DD167" i="1"/>
  <c r="DE167" i="1"/>
  <c r="DF167" i="1"/>
  <c r="DG167" i="1"/>
  <c r="DJ167" i="1"/>
  <c r="DK167" i="1"/>
  <c r="DL167" i="1"/>
  <c r="DM167" i="1"/>
  <c r="DP167" i="1"/>
  <c r="DQ167" i="1"/>
  <c r="DT167" i="1"/>
  <c r="DU167" i="1"/>
  <c r="DV167" i="1"/>
  <c r="EH167" i="1"/>
  <c r="EI167" i="1"/>
  <c r="EJ167" i="1"/>
  <c r="EK167" i="1"/>
  <c r="EL167" i="1"/>
  <c r="EO167" i="1"/>
  <c r="EP167" i="1"/>
  <c r="EQ167" i="1"/>
  <c r="ER167" i="1"/>
  <c r="EU167" i="1"/>
  <c r="EV167" i="1"/>
  <c r="EY167" i="1"/>
  <c r="EZ167" i="1"/>
  <c r="FA167" i="1"/>
  <c r="FM167" i="1"/>
  <c r="FN167" i="1"/>
  <c r="FO167" i="1"/>
  <c r="FP167" i="1"/>
  <c r="FQ167" i="1"/>
  <c r="FT167" i="1"/>
  <c r="FU167" i="1"/>
  <c r="FV167" i="1"/>
  <c r="FW167" i="1"/>
  <c r="FZ167" i="1"/>
  <c r="GA167" i="1"/>
  <c r="GD167" i="1"/>
  <c r="GE167" i="1"/>
  <c r="GF167" i="1"/>
  <c r="GR167" i="1"/>
  <c r="GS167" i="1"/>
  <c r="GT167" i="1"/>
  <c r="GU167" i="1"/>
  <c r="GV167" i="1"/>
  <c r="GY167" i="1"/>
  <c r="GZ167" i="1"/>
  <c r="HA167" i="1"/>
  <c r="HB167" i="1"/>
  <c r="HE167" i="1"/>
  <c r="HF167" i="1"/>
  <c r="HI167" i="1"/>
  <c r="HJ167" i="1"/>
  <c r="HK167" i="1"/>
  <c r="AS168" i="1"/>
  <c r="AT168" i="1"/>
  <c r="AU168" i="1"/>
  <c r="AV168" i="1"/>
  <c r="AW168" i="1"/>
  <c r="AZ168" i="1"/>
  <c r="BA168" i="1"/>
  <c r="BB168" i="1"/>
  <c r="BC168" i="1"/>
  <c r="BF168" i="1"/>
  <c r="BG168" i="1"/>
  <c r="BJ168" i="1"/>
  <c r="BK168" i="1"/>
  <c r="BL168" i="1"/>
  <c r="BX168" i="1"/>
  <c r="BY168" i="1"/>
  <c r="BZ168" i="1"/>
  <c r="CA168" i="1"/>
  <c r="CB168" i="1"/>
  <c r="CE168" i="1"/>
  <c r="CF168" i="1"/>
  <c r="CG168" i="1"/>
  <c r="CH168" i="1"/>
  <c r="CK168" i="1"/>
  <c r="CL168" i="1"/>
  <c r="CO168" i="1"/>
  <c r="CP168" i="1"/>
  <c r="CQ168" i="1"/>
  <c r="DC168" i="1"/>
  <c r="DD168" i="1"/>
  <c r="DE168" i="1"/>
  <c r="DF168" i="1"/>
  <c r="DG168" i="1"/>
  <c r="DJ168" i="1"/>
  <c r="DK168" i="1"/>
  <c r="DL168" i="1"/>
  <c r="DM168" i="1"/>
  <c r="DP168" i="1"/>
  <c r="DQ168" i="1"/>
  <c r="DT168" i="1"/>
  <c r="DU168" i="1"/>
  <c r="DV168" i="1"/>
  <c r="EH168" i="1"/>
  <c r="EI168" i="1"/>
  <c r="EJ168" i="1"/>
  <c r="EK168" i="1"/>
  <c r="EL168" i="1"/>
  <c r="EO168" i="1"/>
  <c r="EP168" i="1"/>
  <c r="EQ168" i="1"/>
  <c r="ER168" i="1"/>
  <c r="EU168" i="1"/>
  <c r="EV168" i="1"/>
  <c r="EY168" i="1"/>
  <c r="EZ168" i="1"/>
  <c r="FA168" i="1"/>
  <c r="FM168" i="1"/>
  <c r="FN168" i="1"/>
  <c r="FO168" i="1"/>
  <c r="FP168" i="1"/>
  <c r="FQ168" i="1"/>
  <c r="FT168" i="1"/>
  <c r="FU168" i="1"/>
  <c r="FV168" i="1"/>
  <c r="FW168" i="1"/>
  <c r="FZ168" i="1"/>
  <c r="GA168" i="1"/>
  <c r="GD168" i="1"/>
  <c r="GE168" i="1"/>
  <c r="GF168" i="1"/>
  <c r="GR168" i="1"/>
  <c r="GS168" i="1"/>
  <c r="GT168" i="1"/>
  <c r="GU168" i="1"/>
  <c r="GV168" i="1"/>
  <c r="GY168" i="1"/>
  <c r="GZ168" i="1"/>
  <c r="HA168" i="1"/>
  <c r="HB168" i="1"/>
  <c r="HE168" i="1"/>
  <c r="HF168" i="1"/>
  <c r="HI168" i="1"/>
  <c r="HJ168" i="1"/>
  <c r="HK168" i="1"/>
  <c r="AS169" i="1"/>
  <c r="AT169" i="1"/>
  <c r="AU169" i="1"/>
  <c r="AV169" i="1"/>
  <c r="AW169" i="1"/>
  <c r="AZ169" i="1"/>
  <c r="BA169" i="1"/>
  <c r="BB169" i="1"/>
  <c r="BC169" i="1"/>
  <c r="BF169" i="1"/>
  <c r="BG169" i="1"/>
  <c r="BJ169" i="1"/>
  <c r="BK169" i="1"/>
  <c r="BL169" i="1"/>
  <c r="BX169" i="1"/>
  <c r="BY169" i="1"/>
  <c r="BZ169" i="1"/>
  <c r="CA169" i="1"/>
  <c r="CB169" i="1"/>
  <c r="CE169" i="1"/>
  <c r="CF169" i="1"/>
  <c r="CG169" i="1"/>
  <c r="CH169" i="1"/>
  <c r="CK169" i="1"/>
  <c r="CL169" i="1"/>
  <c r="CO169" i="1"/>
  <c r="CP169" i="1"/>
  <c r="CQ169" i="1"/>
  <c r="DC169" i="1"/>
  <c r="DD169" i="1"/>
  <c r="DE169" i="1"/>
  <c r="DF169" i="1"/>
  <c r="DG169" i="1"/>
  <c r="DJ169" i="1"/>
  <c r="DK169" i="1"/>
  <c r="DL169" i="1"/>
  <c r="DM169" i="1"/>
  <c r="DP169" i="1"/>
  <c r="DQ169" i="1"/>
  <c r="DT169" i="1"/>
  <c r="DU169" i="1"/>
  <c r="DV169" i="1"/>
  <c r="EH169" i="1"/>
  <c r="EI169" i="1"/>
  <c r="EJ169" i="1"/>
  <c r="EK169" i="1"/>
  <c r="EL169" i="1"/>
  <c r="EO169" i="1"/>
  <c r="EP169" i="1"/>
  <c r="EQ169" i="1"/>
  <c r="ER169" i="1"/>
  <c r="EU169" i="1"/>
  <c r="EV169" i="1"/>
  <c r="EY169" i="1"/>
  <c r="EZ169" i="1"/>
  <c r="FA169" i="1"/>
  <c r="FM169" i="1"/>
  <c r="FN169" i="1"/>
  <c r="FO169" i="1"/>
  <c r="FP169" i="1"/>
  <c r="FQ169" i="1"/>
  <c r="FT169" i="1"/>
  <c r="FU169" i="1"/>
  <c r="FV169" i="1"/>
  <c r="FW169" i="1"/>
  <c r="FZ169" i="1"/>
  <c r="GA169" i="1"/>
  <c r="GD169" i="1"/>
  <c r="GE169" i="1"/>
  <c r="GF169" i="1"/>
  <c r="GR169" i="1"/>
  <c r="GS169" i="1"/>
  <c r="GT169" i="1"/>
  <c r="GU169" i="1"/>
  <c r="GV169" i="1"/>
  <c r="GY169" i="1"/>
  <c r="GZ169" i="1"/>
  <c r="HA169" i="1"/>
  <c r="HB169" i="1"/>
  <c r="HE169" i="1"/>
  <c r="HF169" i="1"/>
  <c r="HI169" i="1"/>
  <c r="HJ169" i="1"/>
  <c r="HK169" i="1"/>
  <c r="AS170" i="1"/>
  <c r="AT170" i="1"/>
  <c r="AU170" i="1"/>
  <c r="AV170" i="1"/>
  <c r="AW170" i="1"/>
  <c r="AZ170" i="1"/>
  <c r="BA170" i="1"/>
  <c r="BB170" i="1"/>
  <c r="BC170" i="1"/>
  <c r="BF170" i="1"/>
  <c r="BG170" i="1"/>
  <c r="BJ170" i="1"/>
  <c r="BK170" i="1"/>
  <c r="BL170" i="1"/>
  <c r="BX170" i="1"/>
  <c r="BY170" i="1"/>
  <c r="BZ170" i="1"/>
  <c r="CA170" i="1"/>
  <c r="CB170" i="1"/>
  <c r="CE170" i="1"/>
  <c r="CF170" i="1"/>
  <c r="CG170" i="1"/>
  <c r="CH170" i="1"/>
  <c r="CK170" i="1"/>
  <c r="CL170" i="1"/>
  <c r="CO170" i="1"/>
  <c r="CP170" i="1"/>
  <c r="CQ170" i="1"/>
  <c r="DC170" i="1"/>
  <c r="DD170" i="1"/>
  <c r="DE170" i="1"/>
  <c r="DF170" i="1"/>
  <c r="DG170" i="1"/>
  <c r="DJ170" i="1"/>
  <c r="DK170" i="1"/>
  <c r="DL170" i="1"/>
  <c r="DM170" i="1"/>
  <c r="DP170" i="1"/>
  <c r="DQ170" i="1"/>
  <c r="DT170" i="1"/>
  <c r="DU170" i="1"/>
  <c r="DV170" i="1"/>
  <c r="EH170" i="1"/>
  <c r="EI170" i="1"/>
  <c r="EJ170" i="1"/>
  <c r="EK170" i="1"/>
  <c r="EL170" i="1"/>
  <c r="EO170" i="1"/>
  <c r="EP170" i="1"/>
  <c r="EQ170" i="1"/>
  <c r="ER170" i="1"/>
  <c r="EU170" i="1"/>
  <c r="EV170" i="1"/>
  <c r="EY170" i="1"/>
  <c r="EZ170" i="1"/>
  <c r="FA170" i="1"/>
  <c r="FM170" i="1"/>
  <c r="FN170" i="1"/>
  <c r="FO170" i="1"/>
  <c r="FP170" i="1"/>
  <c r="FQ170" i="1"/>
  <c r="FT170" i="1"/>
  <c r="FU170" i="1"/>
  <c r="FV170" i="1"/>
  <c r="FW170" i="1"/>
  <c r="FZ170" i="1"/>
  <c r="GA170" i="1"/>
  <c r="GD170" i="1"/>
  <c r="GE170" i="1"/>
  <c r="GF170" i="1"/>
  <c r="GR170" i="1"/>
  <c r="GS170" i="1"/>
  <c r="GT170" i="1"/>
  <c r="GU170" i="1"/>
  <c r="GV170" i="1"/>
  <c r="GY170" i="1"/>
  <c r="GZ170" i="1"/>
  <c r="HA170" i="1"/>
  <c r="HB170" i="1"/>
  <c r="HE170" i="1"/>
  <c r="HF170" i="1"/>
  <c r="HI170" i="1"/>
  <c r="HJ170" i="1"/>
  <c r="HK170" i="1"/>
  <c r="AS171" i="1"/>
  <c r="AT171" i="1"/>
  <c r="AU171" i="1"/>
  <c r="AV171" i="1"/>
  <c r="AW171" i="1"/>
  <c r="AZ171" i="1"/>
  <c r="BA171" i="1"/>
  <c r="BB171" i="1"/>
  <c r="BC171" i="1"/>
  <c r="BF171" i="1"/>
  <c r="BG171" i="1"/>
  <c r="BJ171" i="1"/>
  <c r="BK171" i="1"/>
  <c r="BL171" i="1"/>
  <c r="BX171" i="1"/>
  <c r="BY171" i="1"/>
  <c r="BZ171" i="1"/>
  <c r="CA171" i="1"/>
  <c r="CB171" i="1"/>
  <c r="CE171" i="1"/>
  <c r="CF171" i="1"/>
  <c r="CG171" i="1"/>
  <c r="CH171" i="1"/>
  <c r="CK171" i="1"/>
  <c r="CL171" i="1"/>
  <c r="CO171" i="1"/>
  <c r="CP171" i="1"/>
  <c r="CQ171" i="1"/>
  <c r="DC171" i="1"/>
  <c r="DD171" i="1"/>
  <c r="DE171" i="1"/>
  <c r="DF171" i="1"/>
  <c r="DG171" i="1"/>
  <c r="DJ171" i="1"/>
  <c r="DK171" i="1"/>
  <c r="DL171" i="1"/>
  <c r="DM171" i="1"/>
  <c r="DP171" i="1"/>
  <c r="DQ171" i="1"/>
  <c r="DT171" i="1"/>
  <c r="DU171" i="1"/>
  <c r="DV171" i="1"/>
  <c r="EH171" i="1"/>
  <c r="EI171" i="1"/>
  <c r="EJ171" i="1"/>
  <c r="EK171" i="1"/>
  <c r="EL171" i="1"/>
  <c r="EO171" i="1"/>
  <c r="EP171" i="1"/>
  <c r="EQ171" i="1"/>
  <c r="ER171" i="1"/>
  <c r="EU171" i="1"/>
  <c r="EV171" i="1"/>
  <c r="EY171" i="1"/>
  <c r="EZ171" i="1"/>
  <c r="FA171" i="1"/>
  <c r="FM171" i="1"/>
  <c r="FN171" i="1"/>
  <c r="FO171" i="1"/>
  <c r="FP171" i="1"/>
  <c r="FQ171" i="1"/>
  <c r="FT171" i="1"/>
  <c r="FU171" i="1"/>
  <c r="FV171" i="1"/>
  <c r="FW171" i="1"/>
  <c r="FZ171" i="1"/>
  <c r="GA171" i="1"/>
  <c r="GD171" i="1"/>
  <c r="GE171" i="1"/>
  <c r="GF171" i="1"/>
  <c r="GR171" i="1"/>
  <c r="GS171" i="1"/>
  <c r="GT171" i="1"/>
  <c r="GU171" i="1"/>
  <c r="GV171" i="1"/>
  <c r="GY171" i="1"/>
  <c r="GZ171" i="1"/>
  <c r="HA171" i="1"/>
  <c r="HB171" i="1"/>
  <c r="HE171" i="1"/>
  <c r="HF171" i="1"/>
  <c r="HI171" i="1"/>
  <c r="HJ171" i="1"/>
  <c r="HK171" i="1"/>
  <c r="AS172" i="1"/>
  <c r="AT172" i="1"/>
  <c r="AU172" i="1"/>
  <c r="AV172" i="1"/>
  <c r="AW172" i="1"/>
  <c r="AZ172" i="1"/>
  <c r="BA172" i="1"/>
  <c r="BB172" i="1"/>
  <c r="BC172" i="1"/>
  <c r="BF172" i="1"/>
  <c r="BG172" i="1"/>
  <c r="BJ172" i="1"/>
  <c r="BK172" i="1"/>
  <c r="BL172" i="1"/>
  <c r="BX172" i="1"/>
  <c r="BY172" i="1"/>
  <c r="BZ172" i="1"/>
  <c r="CA172" i="1"/>
  <c r="CB172" i="1"/>
  <c r="CE172" i="1"/>
  <c r="CF172" i="1"/>
  <c r="CG172" i="1"/>
  <c r="CH172" i="1"/>
  <c r="CK172" i="1"/>
  <c r="CL172" i="1"/>
  <c r="CO172" i="1"/>
  <c r="CP172" i="1"/>
  <c r="CQ172" i="1"/>
  <c r="DC172" i="1"/>
  <c r="DD172" i="1"/>
  <c r="DE172" i="1"/>
  <c r="DF172" i="1"/>
  <c r="DG172" i="1"/>
  <c r="DJ172" i="1"/>
  <c r="DK172" i="1"/>
  <c r="DL172" i="1"/>
  <c r="DM172" i="1"/>
  <c r="DP172" i="1"/>
  <c r="DQ172" i="1"/>
  <c r="DT172" i="1"/>
  <c r="DU172" i="1"/>
  <c r="DV172" i="1"/>
  <c r="EH172" i="1"/>
  <c r="EI172" i="1"/>
  <c r="EJ172" i="1"/>
  <c r="EK172" i="1"/>
  <c r="EL172" i="1"/>
  <c r="EO172" i="1"/>
  <c r="EP172" i="1"/>
  <c r="EQ172" i="1"/>
  <c r="ER172" i="1"/>
  <c r="EU172" i="1"/>
  <c r="EV172" i="1"/>
  <c r="EY172" i="1"/>
  <c r="EZ172" i="1"/>
  <c r="FA172" i="1"/>
  <c r="FM172" i="1"/>
  <c r="FN172" i="1"/>
  <c r="FO172" i="1"/>
  <c r="FP172" i="1"/>
  <c r="FQ172" i="1"/>
  <c r="FT172" i="1"/>
  <c r="FU172" i="1"/>
  <c r="FV172" i="1"/>
  <c r="FW172" i="1"/>
  <c r="FZ172" i="1"/>
  <c r="GA172" i="1"/>
  <c r="GD172" i="1"/>
  <c r="GE172" i="1"/>
  <c r="GF172" i="1"/>
  <c r="GR172" i="1"/>
  <c r="GS172" i="1"/>
  <c r="GT172" i="1"/>
  <c r="GU172" i="1"/>
  <c r="GV172" i="1"/>
  <c r="GY172" i="1"/>
  <c r="GZ172" i="1"/>
  <c r="HA172" i="1"/>
  <c r="HB172" i="1"/>
  <c r="HE172" i="1"/>
  <c r="HF172" i="1"/>
  <c r="HI172" i="1"/>
  <c r="HJ172" i="1"/>
  <c r="HK172" i="1"/>
  <c r="AS173" i="1"/>
  <c r="AT173" i="1"/>
  <c r="AU173" i="1"/>
  <c r="AV173" i="1"/>
  <c r="AW173" i="1"/>
  <c r="AZ173" i="1"/>
  <c r="BA173" i="1"/>
  <c r="BB173" i="1"/>
  <c r="BC173" i="1"/>
  <c r="BF173" i="1"/>
  <c r="BG173" i="1"/>
  <c r="BJ173" i="1"/>
  <c r="BK173" i="1"/>
  <c r="BL173" i="1"/>
  <c r="BX173" i="1"/>
  <c r="BY173" i="1"/>
  <c r="BZ173" i="1"/>
  <c r="CA173" i="1"/>
  <c r="CB173" i="1"/>
  <c r="CE173" i="1"/>
  <c r="CF173" i="1"/>
  <c r="CG173" i="1"/>
  <c r="CH173" i="1"/>
  <c r="CK173" i="1"/>
  <c r="CL173" i="1"/>
  <c r="CO173" i="1"/>
  <c r="CP173" i="1"/>
  <c r="CQ173" i="1"/>
  <c r="DC173" i="1"/>
  <c r="DD173" i="1"/>
  <c r="DE173" i="1"/>
  <c r="DF173" i="1"/>
  <c r="DG173" i="1"/>
  <c r="DJ173" i="1"/>
  <c r="DK173" i="1"/>
  <c r="DL173" i="1"/>
  <c r="DM173" i="1"/>
  <c r="DP173" i="1"/>
  <c r="DQ173" i="1"/>
  <c r="DT173" i="1"/>
  <c r="DU173" i="1"/>
  <c r="DV173" i="1"/>
  <c r="EH173" i="1"/>
  <c r="EI173" i="1"/>
  <c r="EJ173" i="1"/>
  <c r="EK173" i="1"/>
  <c r="EL173" i="1"/>
  <c r="EO173" i="1"/>
  <c r="EP173" i="1"/>
  <c r="EQ173" i="1"/>
  <c r="ER173" i="1"/>
  <c r="EU173" i="1"/>
  <c r="EV173" i="1"/>
  <c r="EY173" i="1"/>
  <c r="EZ173" i="1"/>
  <c r="FA173" i="1"/>
  <c r="FM173" i="1"/>
  <c r="FN173" i="1"/>
  <c r="FO173" i="1"/>
  <c r="FP173" i="1"/>
  <c r="FQ173" i="1"/>
  <c r="FT173" i="1"/>
  <c r="FU173" i="1"/>
  <c r="FV173" i="1"/>
  <c r="FW173" i="1"/>
  <c r="FZ173" i="1"/>
  <c r="GA173" i="1"/>
  <c r="GD173" i="1"/>
  <c r="GE173" i="1"/>
  <c r="GF173" i="1"/>
  <c r="GR173" i="1"/>
  <c r="GS173" i="1"/>
  <c r="GT173" i="1"/>
  <c r="GU173" i="1"/>
  <c r="GV173" i="1"/>
  <c r="GY173" i="1"/>
  <c r="GZ173" i="1"/>
  <c r="HA173" i="1"/>
  <c r="HB173" i="1"/>
  <c r="HE173" i="1"/>
  <c r="HF173" i="1"/>
  <c r="HI173" i="1"/>
  <c r="HJ173" i="1"/>
  <c r="HK173" i="1"/>
  <c r="AS174" i="1"/>
  <c r="AT174" i="1"/>
  <c r="AU174" i="1"/>
  <c r="AV174" i="1"/>
  <c r="AW174" i="1"/>
  <c r="AZ174" i="1"/>
  <c r="BA174" i="1"/>
  <c r="BB174" i="1"/>
  <c r="BC174" i="1"/>
  <c r="BF174" i="1"/>
  <c r="BG174" i="1"/>
  <c r="BJ174" i="1"/>
  <c r="BK174" i="1"/>
  <c r="BL174" i="1"/>
  <c r="BX174" i="1"/>
  <c r="BY174" i="1"/>
  <c r="BZ174" i="1"/>
  <c r="CA174" i="1"/>
  <c r="CB174" i="1"/>
  <c r="CE174" i="1"/>
  <c r="CF174" i="1"/>
  <c r="CG174" i="1"/>
  <c r="CH174" i="1"/>
  <c r="CK174" i="1"/>
  <c r="CL174" i="1"/>
  <c r="CO174" i="1"/>
  <c r="CP174" i="1"/>
  <c r="CQ174" i="1"/>
  <c r="DC174" i="1"/>
  <c r="DD174" i="1"/>
  <c r="DE174" i="1"/>
  <c r="DF174" i="1"/>
  <c r="DG174" i="1"/>
  <c r="DJ174" i="1"/>
  <c r="DK174" i="1"/>
  <c r="DL174" i="1"/>
  <c r="DM174" i="1"/>
  <c r="DP174" i="1"/>
  <c r="DQ174" i="1"/>
  <c r="DT174" i="1"/>
  <c r="DU174" i="1"/>
  <c r="DV174" i="1"/>
  <c r="EH174" i="1"/>
  <c r="EI174" i="1"/>
  <c r="EJ174" i="1"/>
  <c r="EK174" i="1"/>
  <c r="EL174" i="1"/>
  <c r="EO174" i="1"/>
  <c r="EP174" i="1"/>
  <c r="EQ174" i="1"/>
  <c r="ER174" i="1"/>
  <c r="EU174" i="1"/>
  <c r="EV174" i="1"/>
  <c r="EY174" i="1"/>
  <c r="EZ174" i="1"/>
  <c r="FA174" i="1"/>
  <c r="FM174" i="1"/>
  <c r="FN174" i="1"/>
  <c r="FO174" i="1"/>
  <c r="FP174" i="1"/>
  <c r="FQ174" i="1"/>
  <c r="FT174" i="1"/>
  <c r="FU174" i="1"/>
  <c r="FV174" i="1"/>
  <c r="FW174" i="1"/>
  <c r="FZ174" i="1"/>
  <c r="GA174" i="1"/>
  <c r="GD174" i="1"/>
  <c r="GE174" i="1"/>
  <c r="GF174" i="1"/>
  <c r="GR174" i="1"/>
  <c r="GS174" i="1"/>
  <c r="GT174" i="1"/>
  <c r="GU174" i="1"/>
  <c r="GV174" i="1"/>
  <c r="GY174" i="1"/>
  <c r="GZ174" i="1"/>
  <c r="HA174" i="1"/>
  <c r="HB174" i="1"/>
  <c r="HE174" i="1"/>
  <c r="HF174" i="1"/>
  <c r="HI174" i="1"/>
  <c r="HJ174" i="1"/>
  <c r="HK174" i="1"/>
  <c r="AS175" i="1"/>
  <c r="AT175" i="1"/>
  <c r="AU175" i="1"/>
  <c r="AV175" i="1"/>
  <c r="AW175" i="1"/>
  <c r="AZ175" i="1"/>
  <c r="BA175" i="1"/>
  <c r="BB175" i="1"/>
  <c r="BC175" i="1"/>
  <c r="BF175" i="1"/>
  <c r="BG175" i="1"/>
  <c r="BJ175" i="1"/>
  <c r="BK175" i="1"/>
  <c r="BL175" i="1"/>
  <c r="BX175" i="1"/>
  <c r="BY175" i="1"/>
  <c r="BZ175" i="1"/>
  <c r="CA175" i="1"/>
  <c r="CB175" i="1"/>
  <c r="CE175" i="1"/>
  <c r="CF175" i="1"/>
  <c r="CG175" i="1"/>
  <c r="CH175" i="1"/>
  <c r="CK175" i="1"/>
  <c r="CL175" i="1"/>
  <c r="CO175" i="1"/>
  <c r="CP175" i="1"/>
  <c r="CQ175" i="1"/>
  <c r="DC175" i="1"/>
  <c r="DD175" i="1"/>
  <c r="DE175" i="1"/>
  <c r="DF175" i="1"/>
  <c r="DG175" i="1"/>
  <c r="DJ175" i="1"/>
  <c r="DK175" i="1"/>
  <c r="DL175" i="1"/>
  <c r="DM175" i="1"/>
  <c r="DP175" i="1"/>
  <c r="DQ175" i="1"/>
  <c r="DT175" i="1"/>
  <c r="DU175" i="1"/>
  <c r="DV175" i="1"/>
  <c r="EH175" i="1"/>
  <c r="EI175" i="1"/>
  <c r="EJ175" i="1"/>
  <c r="EK175" i="1"/>
  <c r="EL175" i="1"/>
  <c r="EO175" i="1"/>
  <c r="EP175" i="1"/>
  <c r="EQ175" i="1"/>
  <c r="ER175" i="1"/>
  <c r="EU175" i="1"/>
  <c r="EV175" i="1"/>
  <c r="EY175" i="1"/>
  <c r="EZ175" i="1"/>
  <c r="FA175" i="1"/>
  <c r="FM175" i="1"/>
  <c r="FN175" i="1"/>
  <c r="FO175" i="1"/>
  <c r="FP175" i="1"/>
  <c r="FQ175" i="1"/>
  <c r="FT175" i="1"/>
  <c r="FU175" i="1"/>
  <c r="FV175" i="1"/>
  <c r="FW175" i="1"/>
  <c r="FZ175" i="1"/>
  <c r="GA175" i="1"/>
  <c r="GD175" i="1"/>
  <c r="GE175" i="1"/>
  <c r="GF175" i="1"/>
  <c r="GR175" i="1"/>
  <c r="GS175" i="1"/>
  <c r="GT175" i="1"/>
  <c r="GU175" i="1"/>
  <c r="GV175" i="1"/>
  <c r="GY175" i="1"/>
  <c r="GZ175" i="1"/>
  <c r="HA175" i="1"/>
  <c r="HB175" i="1"/>
  <c r="HE175" i="1"/>
  <c r="HF175" i="1"/>
  <c r="HI175" i="1"/>
  <c r="HJ175" i="1"/>
  <c r="HK175" i="1"/>
  <c r="AS176" i="1"/>
  <c r="AT176" i="1"/>
  <c r="AU176" i="1"/>
  <c r="AV176" i="1"/>
  <c r="AW176" i="1"/>
  <c r="AZ176" i="1"/>
  <c r="BA176" i="1"/>
  <c r="BB176" i="1"/>
  <c r="BC176" i="1"/>
  <c r="BF176" i="1"/>
  <c r="BG176" i="1"/>
  <c r="BJ176" i="1"/>
  <c r="BK176" i="1"/>
  <c r="BL176" i="1"/>
  <c r="BX176" i="1"/>
  <c r="BY176" i="1"/>
  <c r="BZ176" i="1"/>
  <c r="CA176" i="1"/>
  <c r="CB176" i="1"/>
  <c r="CE176" i="1"/>
  <c r="CF176" i="1"/>
  <c r="CG176" i="1"/>
  <c r="CH176" i="1"/>
  <c r="CK176" i="1"/>
  <c r="CL176" i="1"/>
  <c r="CO176" i="1"/>
  <c r="CP176" i="1"/>
  <c r="CQ176" i="1"/>
  <c r="DC176" i="1"/>
  <c r="DD176" i="1"/>
  <c r="DE176" i="1"/>
  <c r="DF176" i="1"/>
  <c r="DG176" i="1"/>
  <c r="DJ176" i="1"/>
  <c r="DK176" i="1"/>
  <c r="DL176" i="1"/>
  <c r="DM176" i="1"/>
  <c r="DP176" i="1"/>
  <c r="DQ176" i="1"/>
  <c r="DT176" i="1"/>
  <c r="DU176" i="1"/>
  <c r="DV176" i="1"/>
  <c r="EH176" i="1"/>
  <c r="EI176" i="1"/>
  <c r="EJ176" i="1"/>
  <c r="EK176" i="1"/>
  <c r="EL176" i="1"/>
  <c r="EO176" i="1"/>
  <c r="EP176" i="1"/>
  <c r="EQ176" i="1"/>
  <c r="ER176" i="1"/>
  <c r="EU176" i="1"/>
  <c r="EV176" i="1"/>
  <c r="EY176" i="1"/>
  <c r="EZ176" i="1"/>
  <c r="FA176" i="1"/>
  <c r="FM176" i="1"/>
  <c r="FN176" i="1"/>
  <c r="FO176" i="1"/>
  <c r="FP176" i="1"/>
  <c r="FQ176" i="1"/>
  <c r="FT176" i="1"/>
  <c r="FU176" i="1"/>
  <c r="FV176" i="1"/>
  <c r="FW176" i="1"/>
  <c r="FZ176" i="1"/>
  <c r="GA176" i="1"/>
  <c r="GD176" i="1"/>
  <c r="GE176" i="1"/>
  <c r="GF176" i="1"/>
  <c r="GR176" i="1"/>
  <c r="GS176" i="1"/>
  <c r="GT176" i="1"/>
  <c r="GU176" i="1"/>
  <c r="GV176" i="1"/>
  <c r="GY176" i="1"/>
  <c r="GZ176" i="1"/>
  <c r="HA176" i="1"/>
  <c r="HB176" i="1"/>
  <c r="HE176" i="1"/>
  <c r="HF176" i="1"/>
  <c r="HI176" i="1"/>
  <c r="HJ176" i="1"/>
  <c r="HK176" i="1"/>
  <c r="AS177" i="1"/>
  <c r="AT177" i="1"/>
  <c r="AU177" i="1"/>
  <c r="AV177" i="1"/>
  <c r="AW177" i="1"/>
  <c r="AZ177" i="1"/>
  <c r="BA177" i="1"/>
  <c r="BB177" i="1"/>
  <c r="BC177" i="1"/>
  <c r="BF177" i="1"/>
  <c r="BG177" i="1"/>
  <c r="BH177" i="1"/>
  <c r="BJ177" i="1"/>
  <c r="BK177" i="1"/>
  <c r="BL177" i="1"/>
  <c r="BX177" i="1"/>
  <c r="BY177" i="1"/>
  <c r="BZ177" i="1"/>
  <c r="CA177" i="1"/>
  <c r="CB177" i="1"/>
  <c r="CE177" i="1"/>
  <c r="CF177" i="1"/>
  <c r="CG177" i="1"/>
  <c r="CH177" i="1"/>
  <c r="CK177" i="1"/>
  <c r="CL177" i="1"/>
  <c r="CM177" i="1"/>
  <c r="CO177" i="1"/>
  <c r="CP177" i="1"/>
  <c r="CQ177" i="1"/>
  <c r="DC177" i="1"/>
  <c r="DD177" i="1"/>
  <c r="DE177" i="1"/>
  <c r="DF177" i="1"/>
  <c r="DG177" i="1"/>
  <c r="DJ177" i="1"/>
  <c r="DK177" i="1"/>
  <c r="DL177" i="1"/>
  <c r="DM177" i="1"/>
  <c r="DP177" i="1"/>
  <c r="DQ177" i="1"/>
  <c r="DR177" i="1"/>
  <c r="DT177" i="1"/>
  <c r="DU177" i="1"/>
  <c r="DV177" i="1"/>
  <c r="EH177" i="1"/>
  <c r="EI177" i="1"/>
  <c r="EJ177" i="1"/>
  <c r="EK177" i="1"/>
  <c r="EL177" i="1"/>
  <c r="EO177" i="1"/>
  <c r="EP177" i="1"/>
  <c r="EQ177" i="1"/>
  <c r="ER177" i="1"/>
  <c r="EU177" i="1"/>
  <c r="EV177" i="1"/>
  <c r="EW177" i="1"/>
  <c r="EY177" i="1"/>
  <c r="EZ177" i="1"/>
  <c r="FA177" i="1"/>
  <c r="FM177" i="1"/>
  <c r="FN177" i="1"/>
  <c r="FO177" i="1"/>
  <c r="FP177" i="1"/>
  <c r="FQ177" i="1"/>
  <c r="FT177" i="1"/>
  <c r="FU177" i="1"/>
  <c r="FV177" i="1"/>
  <c r="FW177" i="1"/>
  <c r="FZ177" i="1"/>
  <c r="GA177" i="1"/>
  <c r="GB177" i="1"/>
  <c r="GD177" i="1"/>
  <c r="GE177" i="1"/>
  <c r="GF177" i="1"/>
  <c r="GR177" i="1"/>
  <c r="GS177" i="1"/>
  <c r="GT177" i="1"/>
  <c r="GU177" i="1"/>
  <c r="GV177" i="1"/>
  <c r="GY177" i="1"/>
  <c r="GZ177" i="1"/>
  <c r="HA177" i="1"/>
  <c r="HB177" i="1"/>
  <c r="HE177" i="1"/>
  <c r="HF177" i="1"/>
  <c r="HG177" i="1"/>
  <c r="HI177" i="1"/>
  <c r="HJ177" i="1"/>
  <c r="HK177" i="1"/>
  <c r="AS178" i="1"/>
  <c r="AT178" i="1"/>
  <c r="AU178" i="1"/>
  <c r="AV178" i="1"/>
  <c r="AW178" i="1"/>
  <c r="AZ178" i="1"/>
  <c r="BA178" i="1"/>
  <c r="BB178" i="1"/>
  <c r="BC178" i="1"/>
  <c r="BF178" i="1"/>
  <c r="BG178" i="1"/>
  <c r="BJ178" i="1"/>
  <c r="BK178" i="1"/>
  <c r="BL178" i="1"/>
  <c r="BM178" i="1"/>
  <c r="BX178" i="1"/>
  <c r="BY178" i="1"/>
  <c r="BZ178" i="1"/>
  <c r="CA178" i="1"/>
  <c r="CB178" i="1"/>
  <c r="CE178" i="1"/>
  <c r="CF178" i="1"/>
  <c r="CG178" i="1"/>
  <c r="CH178" i="1"/>
  <c r="CK178" i="1"/>
  <c r="CL178" i="1"/>
  <c r="CO178" i="1"/>
  <c r="CP178" i="1"/>
  <c r="CQ178" i="1"/>
  <c r="CR178" i="1"/>
  <c r="DC178" i="1"/>
  <c r="DD178" i="1"/>
  <c r="DE178" i="1"/>
  <c r="DF178" i="1"/>
  <c r="DG178" i="1"/>
  <c r="DJ178" i="1"/>
  <c r="DK178" i="1"/>
  <c r="DL178" i="1"/>
  <c r="DM178" i="1"/>
  <c r="DP178" i="1"/>
  <c r="DQ178" i="1"/>
  <c r="DT178" i="1"/>
  <c r="DU178" i="1"/>
  <c r="DV178" i="1"/>
  <c r="DW178" i="1"/>
  <c r="EH178" i="1"/>
  <c r="EI178" i="1"/>
  <c r="EJ178" i="1"/>
  <c r="EK178" i="1"/>
  <c r="EL178" i="1"/>
  <c r="EO178" i="1"/>
  <c r="EP178" i="1"/>
  <c r="EQ178" i="1"/>
  <c r="ER178" i="1"/>
  <c r="EU178" i="1"/>
  <c r="EV178" i="1"/>
  <c r="EY178" i="1"/>
  <c r="EZ178" i="1"/>
  <c r="FA178" i="1"/>
  <c r="FB178" i="1"/>
  <c r="FM178" i="1"/>
  <c r="FN178" i="1"/>
  <c r="FO178" i="1"/>
  <c r="FP178" i="1"/>
  <c r="FQ178" i="1"/>
  <c r="FT178" i="1"/>
  <c r="FU178" i="1"/>
  <c r="FV178" i="1"/>
  <c r="FW178" i="1"/>
  <c r="FZ178" i="1"/>
  <c r="GA178" i="1"/>
  <c r="GD178" i="1"/>
  <c r="GE178" i="1"/>
  <c r="GF178" i="1"/>
  <c r="GG178" i="1"/>
  <c r="GR178" i="1"/>
  <c r="GS178" i="1"/>
  <c r="GT178" i="1"/>
  <c r="GU178" i="1"/>
  <c r="GV178" i="1"/>
  <c r="GY178" i="1"/>
  <c r="GZ178" i="1"/>
  <c r="HA178" i="1"/>
  <c r="HB178" i="1"/>
  <c r="HE178" i="1"/>
  <c r="HF178" i="1"/>
  <c r="HI178" i="1"/>
  <c r="HJ178" i="1"/>
  <c r="HK178" i="1"/>
  <c r="HL178" i="1"/>
  <c r="AS179" i="1"/>
  <c r="AT179" i="1"/>
  <c r="AU179" i="1"/>
  <c r="AV179" i="1"/>
  <c r="AW179" i="1"/>
  <c r="AZ179" i="1"/>
  <c r="BA179" i="1"/>
  <c r="BB179" i="1"/>
  <c r="BC179" i="1"/>
  <c r="BF179" i="1"/>
  <c r="BG179" i="1"/>
  <c r="BJ179" i="1"/>
  <c r="BK179" i="1"/>
  <c r="BL179" i="1"/>
  <c r="BX179" i="1"/>
  <c r="BY179" i="1"/>
  <c r="BZ179" i="1"/>
  <c r="CA179" i="1"/>
  <c r="CB179" i="1"/>
  <c r="CE179" i="1"/>
  <c r="CF179" i="1"/>
  <c r="CG179" i="1"/>
  <c r="CH179" i="1"/>
  <c r="CK179" i="1"/>
  <c r="CL179" i="1"/>
  <c r="CO179" i="1"/>
  <c r="CP179" i="1"/>
  <c r="CQ179" i="1"/>
  <c r="DC179" i="1"/>
  <c r="DD179" i="1"/>
  <c r="DE179" i="1"/>
  <c r="DF179" i="1"/>
  <c r="DG179" i="1"/>
  <c r="DJ179" i="1"/>
  <c r="DK179" i="1"/>
  <c r="DL179" i="1"/>
  <c r="DM179" i="1"/>
  <c r="DP179" i="1"/>
  <c r="DQ179" i="1"/>
  <c r="DT179" i="1"/>
  <c r="DU179" i="1"/>
  <c r="DV179" i="1"/>
  <c r="EH179" i="1"/>
  <c r="EI179" i="1"/>
  <c r="EJ179" i="1"/>
  <c r="EK179" i="1"/>
  <c r="EL179" i="1"/>
  <c r="EO179" i="1"/>
  <c r="EP179" i="1"/>
  <c r="EQ179" i="1"/>
  <c r="ER179" i="1"/>
  <c r="EU179" i="1"/>
  <c r="EV179" i="1"/>
  <c r="EY179" i="1"/>
  <c r="EZ179" i="1"/>
  <c r="FA179" i="1"/>
  <c r="FM179" i="1"/>
  <c r="FN179" i="1"/>
  <c r="FO179" i="1"/>
  <c r="FP179" i="1"/>
  <c r="FQ179" i="1"/>
  <c r="FT179" i="1"/>
  <c r="FU179" i="1"/>
  <c r="FV179" i="1"/>
  <c r="FW179" i="1"/>
  <c r="FZ179" i="1"/>
  <c r="GA179" i="1"/>
  <c r="GD179" i="1"/>
  <c r="GE179" i="1"/>
  <c r="GF179" i="1"/>
  <c r="GR179" i="1"/>
  <c r="GS179" i="1"/>
  <c r="GT179" i="1"/>
  <c r="GU179" i="1"/>
  <c r="GV179" i="1"/>
  <c r="GY179" i="1"/>
  <c r="GZ179" i="1"/>
  <c r="HA179" i="1"/>
  <c r="HB179" i="1"/>
  <c r="HE179" i="1"/>
  <c r="HF179" i="1"/>
  <c r="HI179" i="1"/>
  <c r="HJ179" i="1"/>
  <c r="HK179" i="1"/>
  <c r="AS180" i="1"/>
  <c r="AT180" i="1"/>
  <c r="AU180" i="1"/>
  <c r="AV180" i="1"/>
  <c r="AW180" i="1"/>
  <c r="AZ180" i="1"/>
  <c r="BA180" i="1"/>
  <c r="BB180" i="1"/>
  <c r="BC180" i="1"/>
  <c r="BF180" i="1"/>
  <c r="BG180" i="1"/>
  <c r="BJ180" i="1"/>
  <c r="BK180" i="1"/>
  <c r="BL180" i="1"/>
  <c r="BX180" i="1"/>
  <c r="BY180" i="1"/>
  <c r="BZ180" i="1"/>
  <c r="CA180" i="1"/>
  <c r="CB180" i="1"/>
  <c r="CE180" i="1"/>
  <c r="CF180" i="1"/>
  <c r="CG180" i="1"/>
  <c r="CH180" i="1"/>
  <c r="CK180" i="1"/>
  <c r="CL180" i="1"/>
  <c r="CO180" i="1"/>
  <c r="CP180" i="1"/>
  <c r="CQ180" i="1"/>
  <c r="DC180" i="1"/>
  <c r="DD180" i="1"/>
  <c r="DE180" i="1"/>
  <c r="DF180" i="1"/>
  <c r="DG180" i="1"/>
  <c r="DJ180" i="1"/>
  <c r="DK180" i="1"/>
  <c r="DL180" i="1"/>
  <c r="DM180" i="1"/>
  <c r="DP180" i="1"/>
  <c r="DQ180" i="1"/>
  <c r="DT180" i="1"/>
  <c r="DU180" i="1"/>
  <c r="DV180" i="1"/>
  <c r="EH180" i="1"/>
  <c r="EI180" i="1"/>
  <c r="EJ180" i="1"/>
  <c r="EK180" i="1"/>
  <c r="EL180" i="1"/>
  <c r="EO180" i="1"/>
  <c r="EP180" i="1"/>
  <c r="EQ180" i="1"/>
  <c r="ER180" i="1"/>
  <c r="EU180" i="1"/>
  <c r="EV180" i="1"/>
  <c r="EY180" i="1"/>
  <c r="EZ180" i="1"/>
  <c r="FA180" i="1"/>
  <c r="FM180" i="1"/>
  <c r="FN180" i="1"/>
  <c r="FO180" i="1"/>
  <c r="FP180" i="1"/>
  <c r="FQ180" i="1"/>
  <c r="FT180" i="1"/>
  <c r="FU180" i="1"/>
  <c r="FV180" i="1"/>
  <c r="FW180" i="1"/>
  <c r="FZ180" i="1"/>
  <c r="GA180" i="1"/>
  <c r="GD180" i="1"/>
  <c r="GE180" i="1"/>
  <c r="GF180" i="1"/>
  <c r="GR180" i="1"/>
  <c r="GS180" i="1"/>
  <c r="GT180" i="1"/>
  <c r="GU180" i="1"/>
  <c r="GV180" i="1"/>
  <c r="GY180" i="1"/>
  <c r="GZ180" i="1"/>
  <c r="HA180" i="1"/>
  <c r="HB180" i="1"/>
  <c r="HE180" i="1"/>
  <c r="HF180" i="1"/>
  <c r="HI180" i="1"/>
  <c r="HJ180" i="1"/>
  <c r="HK180" i="1"/>
  <c r="AS181" i="1"/>
  <c r="AT181" i="1"/>
  <c r="AU181" i="1"/>
  <c r="AV181" i="1"/>
  <c r="AW181" i="1"/>
  <c r="AZ181" i="1"/>
  <c r="BA181" i="1"/>
  <c r="BB181" i="1"/>
  <c r="BC181" i="1"/>
  <c r="BF181" i="1"/>
  <c r="BG181" i="1"/>
  <c r="BJ181" i="1"/>
  <c r="BK181" i="1"/>
  <c r="BL181" i="1"/>
  <c r="BX181" i="1"/>
  <c r="BY181" i="1"/>
  <c r="BZ181" i="1"/>
  <c r="CA181" i="1"/>
  <c r="CB181" i="1"/>
  <c r="CE181" i="1"/>
  <c r="CF181" i="1"/>
  <c r="CG181" i="1"/>
  <c r="CH181" i="1"/>
  <c r="CK181" i="1"/>
  <c r="CL181" i="1"/>
  <c r="CO181" i="1"/>
  <c r="CP181" i="1"/>
  <c r="CQ181" i="1"/>
  <c r="DC181" i="1"/>
  <c r="DD181" i="1"/>
  <c r="DE181" i="1"/>
  <c r="DF181" i="1"/>
  <c r="DG181" i="1"/>
  <c r="DJ181" i="1"/>
  <c r="DK181" i="1"/>
  <c r="DL181" i="1"/>
  <c r="DM181" i="1"/>
  <c r="DP181" i="1"/>
  <c r="DQ181" i="1"/>
  <c r="DT181" i="1"/>
  <c r="DU181" i="1"/>
  <c r="DV181" i="1"/>
  <c r="EH181" i="1"/>
  <c r="EI181" i="1"/>
  <c r="EJ181" i="1"/>
  <c r="EK181" i="1"/>
  <c r="EL181" i="1"/>
  <c r="EO181" i="1"/>
  <c r="EP181" i="1"/>
  <c r="EQ181" i="1"/>
  <c r="ER181" i="1"/>
  <c r="EU181" i="1"/>
  <c r="EV181" i="1"/>
  <c r="EY181" i="1"/>
  <c r="EZ181" i="1"/>
  <c r="FA181" i="1"/>
  <c r="FM181" i="1"/>
  <c r="FN181" i="1"/>
  <c r="FO181" i="1"/>
  <c r="FP181" i="1"/>
  <c r="FQ181" i="1"/>
  <c r="FT181" i="1"/>
  <c r="FU181" i="1"/>
  <c r="FV181" i="1"/>
  <c r="FW181" i="1"/>
  <c r="FZ181" i="1"/>
  <c r="GA181" i="1"/>
  <c r="GD181" i="1"/>
  <c r="GE181" i="1"/>
  <c r="GF181" i="1"/>
  <c r="GR181" i="1"/>
  <c r="GS181" i="1"/>
  <c r="GT181" i="1"/>
  <c r="GU181" i="1"/>
  <c r="GV181" i="1"/>
  <c r="GY181" i="1"/>
  <c r="GZ181" i="1"/>
  <c r="HA181" i="1"/>
  <c r="HB181" i="1"/>
  <c r="HE181" i="1"/>
  <c r="HF181" i="1"/>
  <c r="HI181" i="1"/>
  <c r="HJ181" i="1"/>
  <c r="HK181" i="1"/>
  <c r="AS182" i="1"/>
  <c r="AT182" i="1"/>
  <c r="AU182" i="1"/>
  <c r="AV182" i="1"/>
  <c r="AW182" i="1"/>
  <c r="AZ182" i="1"/>
  <c r="BA182" i="1"/>
  <c r="BB182" i="1"/>
  <c r="BC182" i="1"/>
  <c r="BF182" i="1"/>
  <c r="BG182" i="1"/>
  <c r="BJ182" i="1"/>
  <c r="BK182" i="1"/>
  <c r="BL182" i="1"/>
  <c r="BX182" i="1"/>
  <c r="BY182" i="1"/>
  <c r="BZ182" i="1"/>
  <c r="CA182" i="1"/>
  <c r="CB182" i="1"/>
  <c r="CE182" i="1"/>
  <c r="CF182" i="1"/>
  <c r="CG182" i="1"/>
  <c r="CH182" i="1"/>
  <c r="CK182" i="1"/>
  <c r="CL182" i="1"/>
  <c r="CO182" i="1"/>
  <c r="CP182" i="1"/>
  <c r="CQ182" i="1"/>
  <c r="DC182" i="1"/>
  <c r="DD182" i="1"/>
  <c r="DE182" i="1"/>
  <c r="DF182" i="1"/>
  <c r="DG182" i="1"/>
  <c r="DJ182" i="1"/>
  <c r="DK182" i="1"/>
  <c r="DL182" i="1"/>
  <c r="DM182" i="1"/>
  <c r="DP182" i="1"/>
  <c r="DQ182" i="1"/>
  <c r="DT182" i="1"/>
  <c r="DU182" i="1"/>
  <c r="DV182" i="1"/>
  <c r="EH182" i="1"/>
  <c r="EI182" i="1"/>
  <c r="EJ182" i="1"/>
  <c r="EK182" i="1"/>
  <c r="EL182" i="1"/>
  <c r="EO182" i="1"/>
  <c r="EP182" i="1"/>
  <c r="EQ182" i="1"/>
  <c r="ER182" i="1"/>
  <c r="EU182" i="1"/>
  <c r="EV182" i="1"/>
  <c r="EY182" i="1"/>
  <c r="EZ182" i="1"/>
  <c r="FA182" i="1"/>
  <c r="FM182" i="1"/>
  <c r="FN182" i="1"/>
  <c r="FO182" i="1"/>
  <c r="FP182" i="1"/>
  <c r="FQ182" i="1"/>
  <c r="FT182" i="1"/>
  <c r="FU182" i="1"/>
  <c r="FV182" i="1"/>
  <c r="FW182" i="1"/>
  <c r="FZ182" i="1"/>
  <c r="GA182" i="1"/>
  <c r="GD182" i="1"/>
  <c r="GE182" i="1"/>
  <c r="GF182" i="1"/>
  <c r="GR182" i="1"/>
  <c r="GS182" i="1"/>
  <c r="GT182" i="1"/>
  <c r="GU182" i="1"/>
  <c r="GV182" i="1"/>
  <c r="GY182" i="1"/>
  <c r="GZ182" i="1"/>
  <c r="HA182" i="1"/>
  <c r="HB182" i="1"/>
  <c r="HE182" i="1"/>
  <c r="HF182" i="1"/>
  <c r="HI182" i="1"/>
  <c r="HJ182" i="1"/>
  <c r="HK182" i="1"/>
  <c r="AS183" i="1"/>
  <c r="AT183" i="1"/>
  <c r="AU183" i="1"/>
  <c r="AV183" i="1"/>
  <c r="AW183" i="1"/>
  <c r="AZ183" i="1"/>
  <c r="BA183" i="1"/>
  <c r="BB183" i="1"/>
  <c r="BC183" i="1"/>
  <c r="BF183" i="1"/>
  <c r="BG183" i="1"/>
  <c r="BJ183" i="1"/>
  <c r="BK183" i="1"/>
  <c r="BL183" i="1"/>
  <c r="BX183" i="1"/>
  <c r="BY183" i="1"/>
  <c r="BZ183" i="1"/>
  <c r="CA183" i="1"/>
  <c r="CB183" i="1"/>
  <c r="CE183" i="1"/>
  <c r="CF183" i="1"/>
  <c r="CG183" i="1"/>
  <c r="CH183" i="1"/>
  <c r="CK183" i="1"/>
  <c r="CL183" i="1"/>
  <c r="CO183" i="1"/>
  <c r="CP183" i="1"/>
  <c r="CQ183" i="1"/>
  <c r="DC183" i="1"/>
  <c r="DD183" i="1"/>
  <c r="DE183" i="1"/>
  <c r="DF183" i="1"/>
  <c r="DG183" i="1"/>
  <c r="DJ183" i="1"/>
  <c r="DK183" i="1"/>
  <c r="DL183" i="1"/>
  <c r="DM183" i="1"/>
  <c r="DP183" i="1"/>
  <c r="DQ183" i="1"/>
  <c r="DT183" i="1"/>
  <c r="DU183" i="1"/>
  <c r="DV183" i="1"/>
  <c r="EH183" i="1"/>
  <c r="EI183" i="1"/>
  <c r="EJ183" i="1"/>
  <c r="EK183" i="1"/>
  <c r="EL183" i="1"/>
  <c r="EO183" i="1"/>
  <c r="EP183" i="1"/>
  <c r="EQ183" i="1"/>
  <c r="ER183" i="1"/>
  <c r="EU183" i="1"/>
  <c r="EV183" i="1"/>
  <c r="EY183" i="1"/>
  <c r="EZ183" i="1"/>
  <c r="FA183" i="1"/>
  <c r="FM183" i="1"/>
  <c r="FN183" i="1"/>
  <c r="FO183" i="1"/>
  <c r="FP183" i="1"/>
  <c r="FQ183" i="1"/>
  <c r="FT183" i="1"/>
  <c r="FU183" i="1"/>
  <c r="FV183" i="1"/>
  <c r="FW183" i="1"/>
  <c r="FZ183" i="1"/>
  <c r="GA183" i="1"/>
  <c r="GD183" i="1"/>
  <c r="GE183" i="1"/>
  <c r="GF183" i="1"/>
  <c r="GR183" i="1"/>
  <c r="GS183" i="1"/>
  <c r="GT183" i="1"/>
  <c r="GU183" i="1"/>
  <c r="GV183" i="1"/>
  <c r="GY183" i="1"/>
  <c r="GZ183" i="1"/>
  <c r="HA183" i="1"/>
  <c r="HB183" i="1"/>
  <c r="HE183" i="1"/>
  <c r="HF183" i="1"/>
  <c r="HI183" i="1"/>
  <c r="HJ183" i="1"/>
  <c r="HK183" i="1"/>
  <c r="AS184" i="1"/>
  <c r="AT184" i="1"/>
  <c r="AU184" i="1"/>
  <c r="AV184" i="1"/>
  <c r="AW184" i="1"/>
  <c r="AZ184" i="1"/>
  <c r="BA184" i="1"/>
  <c r="BB184" i="1"/>
  <c r="BC184" i="1"/>
  <c r="BF184" i="1"/>
  <c r="BG184" i="1"/>
  <c r="BJ184" i="1"/>
  <c r="BK184" i="1"/>
  <c r="BL184" i="1"/>
  <c r="BX184" i="1"/>
  <c r="BY184" i="1"/>
  <c r="BZ184" i="1"/>
  <c r="CA184" i="1"/>
  <c r="CB184" i="1"/>
  <c r="CE184" i="1"/>
  <c r="CF184" i="1"/>
  <c r="CG184" i="1"/>
  <c r="CH184" i="1"/>
  <c r="CK184" i="1"/>
  <c r="CL184" i="1"/>
  <c r="CO184" i="1"/>
  <c r="CP184" i="1"/>
  <c r="CQ184" i="1"/>
  <c r="DC184" i="1"/>
  <c r="DD184" i="1"/>
  <c r="DE184" i="1"/>
  <c r="DF184" i="1"/>
  <c r="DG184" i="1"/>
  <c r="DJ184" i="1"/>
  <c r="DK184" i="1"/>
  <c r="DL184" i="1"/>
  <c r="DM184" i="1"/>
  <c r="DP184" i="1"/>
  <c r="DQ184" i="1"/>
  <c r="DT184" i="1"/>
  <c r="DU184" i="1"/>
  <c r="DV184" i="1"/>
  <c r="EH184" i="1"/>
  <c r="EI184" i="1"/>
  <c r="EJ184" i="1"/>
  <c r="EK184" i="1"/>
  <c r="EL184" i="1"/>
  <c r="EO184" i="1"/>
  <c r="EP184" i="1"/>
  <c r="EQ184" i="1"/>
  <c r="ER184" i="1"/>
  <c r="EU184" i="1"/>
  <c r="EV184" i="1"/>
  <c r="EY184" i="1"/>
  <c r="EZ184" i="1"/>
  <c r="FA184" i="1"/>
  <c r="FM184" i="1"/>
  <c r="FN184" i="1"/>
  <c r="FO184" i="1"/>
  <c r="FP184" i="1"/>
  <c r="FQ184" i="1"/>
  <c r="FT184" i="1"/>
  <c r="FU184" i="1"/>
  <c r="FV184" i="1"/>
  <c r="FW184" i="1"/>
  <c r="FZ184" i="1"/>
  <c r="GA184" i="1"/>
  <c r="GD184" i="1"/>
  <c r="GE184" i="1"/>
  <c r="GF184" i="1"/>
  <c r="GR184" i="1"/>
  <c r="GS184" i="1"/>
  <c r="GT184" i="1"/>
  <c r="GU184" i="1"/>
  <c r="GV184" i="1"/>
  <c r="GY184" i="1"/>
  <c r="GZ184" i="1"/>
  <c r="HA184" i="1"/>
  <c r="HB184" i="1"/>
  <c r="HE184" i="1"/>
  <c r="HF184" i="1"/>
  <c r="HI184" i="1"/>
  <c r="HJ184" i="1"/>
  <c r="HK184" i="1"/>
  <c r="AS185" i="1"/>
  <c r="AT185" i="1"/>
  <c r="AU185" i="1"/>
  <c r="AV185" i="1"/>
  <c r="AW185" i="1"/>
  <c r="AZ185" i="1"/>
  <c r="BA185" i="1"/>
  <c r="BB185" i="1"/>
  <c r="BC185" i="1"/>
  <c r="BF185" i="1"/>
  <c r="BG185" i="1"/>
  <c r="BJ185" i="1"/>
  <c r="BK185" i="1"/>
  <c r="BL185" i="1"/>
  <c r="BX185" i="1"/>
  <c r="BY185" i="1"/>
  <c r="BZ185" i="1"/>
  <c r="CA185" i="1"/>
  <c r="CB185" i="1"/>
  <c r="CE185" i="1"/>
  <c r="CF185" i="1"/>
  <c r="CG185" i="1"/>
  <c r="CH185" i="1"/>
  <c r="CK185" i="1"/>
  <c r="CL185" i="1"/>
  <c r="CO185" i="1"/>
  <c r="CP185" i="1"/>
  <c r="CQ185" i="1"/>
  <c r="DC185" i="1"/>
  <c r="DD185" i="1"/>
  <c r="DE185" i="1"/>
  <c r="DF185" i="1"/>
  <c r="DG185" i="1"/>
  <c r="DJ185" i="1"/>
  <c r="DK185" i="1"/>
  <c r="DL185" i="1"/>
  <c r="DM185" i="1"/>
  <c r="DP185" i="1"/>
  <c r="DQ185" i="1"/>
  <c r="DT185" i="1"/>
  <c r="DU185" i="1"/>
  <c r="DV185" i="1"/>
  <c r="EH185" i="1"/>
  <c r="EI185" i="1"/>
  <c r="EJ185" i="1"/>
  <c r="EK185" i="1"/>
  <c r="EL185" i="1"/>
  <c r="EO185" i="1"/>
  <c r="EP185" i="1"/>
  <c r="EQ185" i="1"/>
  <c r="ER185" i="1"/>
  <c r="EU185" i="1"/>
  <c r="EV185" i="1"/>
  <c r="EY185" i="1"/>
  <c r="EZ185" i="1"/>
  <c r="FA185" i="1"/>
  <c r="FM185" i="1"/>
  <c r="FN185" i="1"/>
  <c r="FO185" i="1"/>
  <c r="FP185" i="1"/>
  <c r="FQ185" i="1"/>
  <c r="FT185" i="1"/>
  <c r="FU185" i="1"/>
  <c r="FV185" i="1"/>
  <c r="FW185" i="1"/>
  <c r="FZ185" i="1"/>
  <c r="GA185" i="1"/>
  <c r="GD185" i="1"/>
  <c r="GE185" i="1"/>
  <c r="GF185" i="1"/>
  <c r="GR185" i="1"/>
  <c r="GS185" i="1"/>
  <c r="GT185" i="1"/>
  <c r="GU185" i="1"/>
  <c r="GV185" i="1"/>
  <c r="GY185" i="1"/>
  <c r="GZ185" i="1"/>
  <c r="HA185" i="1"/>
  <c r="HB185" i="1"/>
  <c r="HE185" i="1"/>
  <c r="HF185" i="1"/>
  <c r="HI185" i="1"/>
  <c r="HJ185" i="1"/>
  <c r="HK185" i="1"/>
  <c r="AS186" i="1"/>
  <c r="AT186" i="1"/>
  <c r="AU186" i="1"/>
  <c r="AV186" i="1"/>
  <c r="AW186" i="1"/>
  <c r="AZ186" i="1"/>
  <c r="BA186" i="1"/>
  <c r="BB186" i="1"/>
  <c r="BC186" i="1"/>
  <c r="BF186" i="1"/>
  <c r="BG186" i="1"/>
  <c r="BJ186" i="1"/>
  <c r="BK186" i="1"/>
  <c r="BL186" i="1"/>
  <c r="BX186" i="1"/>
  <c r="BY186" i="1"/>
  <c r="BZ186" i="1"/>
  <c r="CA186" i="1"/>
  <c r="CB186" i="1"/>
  <c r="CE186" i="1"/>
  <c r="CF186" i="1"/>
  <c r="CG186" i="1"/>
  <c r="CH186" i="1"/>
  <c r="CK186" i="1"/>
  <c r="CL186" i="1"/>
  <c r="CO186" i="1"/>
  <c r="CP186" i="1"/>
  <c r="CQ186" i="1"/>
  <c r="DC186" i="1"/>
  <c r="DD186" i="1"/>
  <c r="DE186" i="1"/>
  <c r="DF186" i="1"/>
  <c r="DG186" i="1"/>
  <c r="DJ186" i="1"/>
  <c r="DK186" i="1"/>
  <c r="DL186" i="1"/>
  <c r="DM186" i="1"/>
  <c r="DP186" i="1"/>
  <c r="DQ186" i="1"/>
  <c r="DT186" i="1"/>
  <c r="DU186" i="1"/>
  <c r="DV186" i="1"/>
  <c r="EH186" i="1"/>
  <c r="EI186" i="1"/>
  <c r="EJ186" i="1"/>
  <c r="EK186" i="1"/>
  <c r="EL186" i="1"/>
  <c r="EO186" i="1"/>
  <c r="EP186" i="1"/>
  <c r="EQ186" i="1"/>
  <c r="ER186" i="1"/>
  <c r="EU186" i="1"/>
  <c r="EV186" i="1"/>
  <c r="EY186" i="1"/>
  <c r="EZ186" i="1"/>
  <c r="FA186" i="1"/>
  <c r="FM186" i="1"/>
  <c r="FN186" i="1"/>
  <c r="FO186" i="1"/>
  <c r="FP186" i="1"/>
  <c r="FQ186" i="1"/>
  <c r="FT186" i="1"/>
  <c r="FU186" i="1"/>
  <c r="FV186" i="1"/>
  <c r="FW186" i="1"/>
  <c r="FZ186" i="1"/>
  <c r="GA186" i="1"/>
  <c r="GD186" i="1"/>
  <c r="GE186" i="1"/>
  <c r="GF186" i="1"/>
  <c r="GR186" i="1"/>
  <c r="GS186" i="1"/>
  <c r="GT186" i="1"/>
  <c r="GU186" i="1"/>
  <c r="GV186" i="1"/>
  <c r="GY186" i="1"/>
  <c r="GZ186" i="1"/>
  <c r="HA186" i="1"/>
  <c r="HB186" i="1"/>
  <c r="HE186" i="1"/>
  <c r="HF186" i="1"/>
  <c r="HI186" i="1"/>
  <c r="HJ186" i="1"/>
  <c r="HK186" i="1"/>
  <c r="AS187" i="1"/>
  <c r="AT187" i="1"/>
  <c r="AU187" i="1"/>
  <c r="AV187" i="1"/>
  <c r="AW187" i="1"/>
  <c r="AZ187" i="1"/>
  <c r="BA187" i="1"/>
  <c r="BB187" i="1"/>
  <c r="BC187" i="1"/>
  <c r="BF187" i="1"/>
  <c r="BG187" i="1"/>
  <c r="BJ187" i="1"/>
  <c r="BK187" i="1"/>
  <c r="BL187" i="1"/>
  <c r="BX187" i="1"/>
  <c r="BY187" i="1"/>
  <c r="BZ187" i="1"/>
  <c r="CA187" i="1"/>
  <c r="CB187" i="1"/>
  <c r="CE187" i="1"/>
  <c r="CF187" i="1"/>
  <c r="CG187" i="1"/>
  <c r="CH187" i="1"/>
  <c r="CK187" i="1"/>
  <c r="CL187" i="1"/>
  <c r="CO187" i="1"/>
  <c r="CP187" i="1"/>
  <c r="CQ187" i="1"/>
  <c r="DC187" i="1"/>
  <c r="DD187" i="1"/>
  <c r="DE187" i="1"/>
  <c r="DF187" i="1"/>
  <c r="DG187" i="1"/>
  <c r="DJ187" i="1"/>
  <c r="DK187" i="1"/>
  <c r="DL187" i="1"/>
  <c r="DM187" i="1"/>
  <c r="DP187" i="1"/>
  <c r="DQ187" i="1"/>
  <c r="DT187" i="1"/>
  <c r="DU187" i="1"/>
  <c r="DV187" i="1"/>
  <c r="EH187" i="1"/>
  <c r="EI187" i="1"/>
  <c r="EJ187" i="1"/>
  <c r="EK187" i="1"/>
  <c r="EL187" i="1"/>
  <c r="EO187" i="1"/>
  <c r="EP187" i="1"/>
  <c r="EQ187" i="1"/>
  <c r="ER187" i="1"/>
  <c r="EU187" i="1"/>
  <c r="EV187" i="1"/>
  <c r="EY187" i="1"/>
  <c r="EZ187" i="1"/>
  <c r="FA187" i="1"/>
  <c r="FM187" i="1"/>
  <c r="FN187" i="1"/>
  <c r="FO187" i="1"/>
  <c r="FP187" i="1"/>
  <c r="FQ187" i="1"/>
  <c r="FT187" i="1"/>
  <c r="FU187" i="1"/>
  <c r="FV187" i="1"/>
  <c r="FW187" i="1"/>
  <c r="FZ187" i="1"/>
  <c r="GA187" i="1"/>
  <c r="GD187" i="1"/>
  <c r="GE187" i="1"/>
  <c r="GF187" i="1"/>
  <c r="GR187" i="1"/>
  <c r="GS187" i="1"/>
  <c r="GT187" i="1"/>
  <c r="GU187" i="1"/>
  <c r="GV187" i="1"/>
  <c r="GY187" i="1"/>
  <c r="GZ187" i="1"/>
  <c r="HA187" i="1"/>
  <c r="HB187" i="1"/>
  <c r="HE187" i="1"/>
  <c r="HF187" i="1"/>
  <c r="HI187" i="1"/>
  <c r="HJ187" i="1"/>
  <c r="HK187" i="1"/>
  <c r="AS188" i="1"/>
  <c r="AT188" i="1"/>
  <c r="AU188" i="1"/>
  <c r="AV188" i="1"/>
  <c r="AW188" i="1"/>
  <c r="AZ188" i="1"/>
  <c r="BA188" i="1"/>
  <c r="BB188" i="1"/>
  <c r="BC188" i="1"/>
  <c r="BF188" i="1"/>
  <c r="BG188" i="1"/>
  <c r="BJ188" i="1"/>
  <c r="BK188" i="1"/>
  <c r="BL188" i="1"/>
  <c r="BX188" i="1"/>
  <c r="BY188" i="1"/>
  <c r="BZ188" i="1"/>
  <c r="CA188" i="1"/>
  <c r="CB188" i="1"/>
  <c r="CE188" i="1"/>
  <c r="CF188" i="1"/>
  <c r="CG188" i="1"/>
  <c r="CH188" i="1"/>
  <c r="CK188" i="1"/>
  <c r="CL188" i="1"/>
  <c r="CO188" i="1"/>
  <c r="CP188" i="1"/>
  <c r="CQ188" i="1"/>
  <c r="DC188" i="1"/>
  <c r="DD188" i="1"/>
  <c r="DE188" i="1"/>
  <c r="DF188" i="1"/>
  <c r="DG188" i="1"/>
  <c r="DJ188" i="1"/>
  <c r="DK188" i="1"/>
  <c r="DL188" i="1"/>
  <c r="DM188" i="1"/>
  <c r="DP188" i="1"/>
  <c r="DQ188" i="1"/>
  <c r="DT188" i="1"/>
  <c r="DU188" i="1"/>
  <c r="DV188" i="1"/>
  <c r="EH188" i="1"/>
  <c r="EI188" i="1"/>
  <c r="EJ188" i="1"/>
  <c r="EK188" i="1"/>
  <c r="EL188" i="1"/>
  <c r="EO188" i="1"/>
  <c r="EP188" i="1"/>
  <c r="EQ188" i="1"/>
  <c r="ER188" i="1"/>
  <c r="EU188" i="1"/>
  <c r="EV188" i="1"/>
  <c r="EY188" i="1"/>
  <c r="EZ188" i="1"/>
  <c r="FA188" i="1"/>
  <c r="FM188" i="1"/>
  <c r="FN188" i="1"/>
  <c r="FO188" i="1"/>
  <c r="FP188" i="1"/>
  <c r="FQ188" i="1"/>
  <c r="FT188" i="1"/>
  <c r="FU188" i="1"/>
  <c r="FV188" i="1"/>
  <c r="FW188" i="1"/>
  <c r="FZ188" i="1"/>
  <c r="GA188" i="1"/>
  <c r="GD188" i="1"/>
  <c r="GE188" i="1"/>
  <c r="GF188" i="1"/>
  <c r="GR188" i="1"/>
  <c r="GS188" i="1"/>
  <c r="GT188" i="1"/>
  <c r="GU188" i="1"/>
  <c r="GV188" i="1"/>
  <c r="GY188" i="1"/>
  <c r="GZ188" i="1"/>
  <c r="HA188" i="1"/>
  <c r="HB188" i="1"/>
  <c r="HE188" i="1"/>
  <c r="HF188" i="1"/>
  <c r="HI188" i="1"/>
  <c r="HJ188" i="1"/>
  <c r="HK188" i="1"/>
  <c r="AS189" i="1"/>
  <c r="AT189" i="1"/>
  <c r="AU189" i="1"/>
  <c r="AV189" i="1"/>
  <c r="AW189" i="1"/>
  <c r="AZ189" i="1"/>
  <c r="BA189" i="1"/>
  <c r="BB189" i="1"/>
  <c r="BC189" i="1"/>
  <c r="BF189" i="1"/>
  <c r="BG189" i="1"/>
  <c r="BH189" i="1"/>
  <c r="BJ189" i="1"/>
  <c r="BK189" i="1"/>
  <c r="BL189" i="1"/>
  <c r="BX189" i="1"/>
  <c r="BY189" i="1"/>
  <c r="BZ189" i="1"/>
  <c r="CA189" i="1"/>
  <c r="CB189" i="1"/>
  <c r="CE189" i="1"/>
  <c r="CF189" i="1"/>
  <c r="CG189" i="1"/>
  <c r="CH189" i="1"/>
  <c r="CK189" i="1"/>
  <c r="CL189" i="1"/>
  <c r="CM189" i="1"/>
  <c r="CO189" i="1"/>
  <c r="CP189" i="1"/>
  <c r="CQ189" i="1"/>
  <c r="DC189" i="1"/>
  <c r="DD189" i="1"/>
  <c r="DE189" i="1"/>
  <c r="DF189" i="1"/>
  <c r="DG189" i="1"/>
  <c r="DJ189" i="1"/>
  <c r="DK189" i="1"/>
  <c r="DL189" i="1"/>
  <c r="DM189" i="1"/>
  <c r="DP189" i="1"/>
  <c r="DQ189" i="1"/>
  <c r="DR189" i="1"/>
  <c r="DT189" i="1"/>
  <c r="DU189" i="1"/>
  <c r="DV189" i="1"/>
  <c r="EH189" i="1"/>
  <c r="EI189" i="1"/>
  <c r="EJ189" i="1"/>
  <c r="EK189" i="1"/>
  <c r="EL189" i="1"/>
  <c r="EO189" i="1"/>
  <c r="EP189" i="1"/>
  <c r="EQ189" i="1"/>
  <c r="ER189" i="1"/>
  <c r="EU189" i="1"/>
  <c r="EV189" i="1"/>
  <c r="EW189" i="1"/>
  <c r="EY189" i="1"/>
  <c r="EZ189" i="1"/>
  <c r="FA189" i="1"/>
  <c r="FM189" i="1"/>
  <c r="FN189" i="1"/>
  <c r="FO189" i="1"/>
  <c r="FP189" i="1"/>
  <c r="FQ189" i="1"/>
  <c r="FT189" i="1"/>
  <c r="FU189" i="1"/>
  <c r="FV189" i="1"/>
  <c r="FW189" i="1"/>
  <c r="FZ189" i="1"/>
  <c r="GA189" i="1"/>
  <c r="GB189" i="1"/>
  <c r="GD189" i="1"/>
  <c r="GE189" i="1"/>
  <c r="GF189" i="1"/>
  <c r="GR189" i="1"/>
  <c r="GS189" i="1"/>
  <c r="GT189" i="1"/>
  <c r="GU189" i="1"/>
  <c r="GV189" i="1"/>
  <c r="GY189" i="1"/>
  <c r="GZ189" i="1"/>
  <c r="HA189" i="1"/>
  <c r="HB189" i="1"/>
  <c r="HE189" i="1"/>
  <c r="HF189" i="1"/>
  <c r="HG189" i="1"/>
  <c r="HI189" i="1"/>
  <c r="HJ189" i="1"/>
  <c r="HK189" i="1"/>
  <c r="AS190" i="1"/>
  <c r="AT190" i="1"/>
  <c r="AU190" i="1"/>
  <c r="AV190" i="1"/>
  <c r="AW190" i="1"/>
  <c r="AZ190" i="1"/>
  <c r="BA190" i="1"/>
  <c r="BB190" i="1"/>
  <c r="BC190" i="1"/>
  <c r="BF190" i="1"/>
  <c r="BG190" i="1"/>
  <c r="BJ190" i="1"/>
  <c r="BK190" i="1"/>
  <c r="BL190" i="1"/>
  <c r="BM190" i="1"/>
  <c r="BX190" i="1"/>
  <c r="BY190" i="1"/>
  <c r="BZ190" i="1"/>
  <c r="CA190" i="1"/>
  <c r="CB190" i="1"/>
  <c r="CE190" i="1"/>
  <c r="CF190" i="1"/>
  <c r="CG190" i="1"/>
  <c r="CH190" i="1"/>
  <c r="CK190" i="1"/>
  <c r="CL190" i="1"/>
  <c r="CO190" i="1"/>
  <c r="CP190" i="1"/>
  <c r="CQ190" i="1"/>
  <c r="CR190" i="1"/>
  <c r="DC190" i="1"/>
  <c r="DD190" i="1"/>
  <c r="DE190" i="1"/>
  <c r="DF190" i="1"/>
  <c r="DG190" i="1"/>
  <c r="DJ190" i="1"/>
  <c r="DK190" i="1"/>
  <c r="DL190" i="1"/>
  <c r="DM190" i="1"/>
  <c r="DP190" i="1"/>
  <c r="DQ190" i="1"/>
  <c r="DT190" i="1"/>
  <c r="DU190" i="1"/>
  <c r="DV190" i="1"/>
  <c r="DW190" i="1"/>
  <c r="EH190" i="1"/>
  <c r="EI190" i="1"/>
  <c r="EJ190" i="1"/>
  <c r="EK190" i="1"/>
  <c r="EL190" i="1"/>
  <c r="EO190" i="1"/>
  <c r="EP190" i="1"/>
  <c r="EQ190" i="1"/>
  <c r="ER190" i="1"/>
  <c r="EU190" i="1"/>
  <c r="EV190" i="1"/>
  <c r="EY190" i="1"/>
  <c r="EZ190" i="1"/>
  <c r="FA190" i="1"/>
  <c r="FB190" i="1"/>
  <c r="FM190" i="1"/>
  <c r="FN190" i="1"/>
  <c r="FO190" i="1"/>
  <c r="FP190" i="1"/>
  <c r="FQ190" i="1"/>
  <c r="FT190" i="1"/>
  <c r="FU190" i="1"/>
  <c r="FV190" i="1"/>
  <c r="FW190" i="1"/>
  <c r="FZ190" i="1"/>
  <c r="GA190" i="1"/>
  <c r="GD190" i="1"/>
  <c r="GE190" i="1"/>
  <c r="GF190" i="1"/>
  <c r="GG190" i="1"/>
  <c r="GR190" i="1"/>
  <c r="GS190" i="1"/>
  <c r="GT190" i="1"/>
  <c r="GU190" i="1"/>
  <c r="GV190" i="1"/>
  <c r="GY190" i="1"/>
  <c r="GZ190" i="1"/>
  <c r="HA190" i="1"/>
  <c r="HB190" i="1"/>
  <c r="HE190" i="1"/>
  <c r="HF190" i="1"/>
  <c r="HI190" i="1"/>
  <c r="HJ190" i="1"/>
  <c r="HK190" i="1"/>
  <c r="HL190" i="1"/>
  <c r="AS191" i="1"/>
  <c r="AT191" i="1"/>
  <c r="AU191" i="1"/>
  <c r="AV191" i="1"/>
  <c r="AW191" i="1"/>
  <c r="AZ191" i="1"/>
  <c r="BA191" i="1"/>
  <c r="BB191" i="1"/>
  <c r="BC191" i="1"/>
  <c r="BF191" i="1"/>
  <c r="BG191" i="1"/>
  <c r="BJ191" i="1"/>
  <c r="BK191" i="1"/>
  <c r="BL191" i="1"/>
  <c r="BX191" i="1"/>
  <c r="BY191" i="1"/>
  <c r="BZ191" i="1"/>
  <c r="CA191" i="1"/>
  <c r="CB191" i="1"/>
  <c r="CE191" i="1"/>
  <c r="CF191" i="1"/>
  <c r="CG191" i="1"/>
  <c r="CH191" i="1"/>
  <c r="CK191" i="1"/>
  <c r="CL191" i="1"/>
  <c r="CO191" i="1"/>
  <c r="CP191" i="1"/>
  <c r="CQ191" i="1"/>
  <c r="DC191" i="1"/>
  <c r="DD191" i="1"/>
  <c r="DE191" i="1"/>
  <c r="DF191" i="1"/>
  <c r="DG191" i="1"/>
  <c r="DJ191" i="1"/>
  <c r="DK191" i="1"/>
  <c r="DL191" i="1"/>
  <c r="DM191" i="1"/>
  <c r="DP191" i="1"/>
  <c r="DQ191" i="1"/>
  <c r="DT191" i="1"/>
  <c r="DU191" i="1"/>
  <c r="DV191" i="1"/>
  <c r="EH191" i="1"/>
  <c r="EI191" i="1"/>
  <c r="EJ191" i="1"/>
  <c r="EK191" i="1"/>
  <c r="EL191" i="1"/>
  <c r="EO191" i="1"/>
  <c r="EP191" i="1"/>
  <c r="EQ191" i="1"/>
  <c r="ER191" i="1"/>
  <c r="EU191" i="1"/>
  <c r="EV191" i="1"/>
  <c r="EY191" i="1"/>
  <c r="EZ191" i="1"/>
  <c r="FA191" i="1"/>
  <c r="FM191" i="1"/>
  <c r="FN191" i="1"/>
  <c r="FO191" i="1"/>
  <c r="FP191" i="1"/>
  <c r="FQ191" i="1"/>
  <c r="FT191" i="1"/>
  <c r="FU191" i="1"/>
  <c r="FV191" i="1"/>
  <c r="FW191" i="1"/>
  <c r="FZ191" i="1"/>
  <c r="GA191" i="1"/>
  <c r="GD191" i="1"/>
  <c r="GE191" i="1"/>
  <c r="GF191" i="1"/>
  <c r="GR191" i="1"/>
  <c r="GS191" i="1"/>
  <c r="GT191" i="1"/>
  <c r="GU191" i="1"/>
  <c r="GV191" i="1"/>
  <c r="GY191" i="1"/>
  <c r="GZ191" i="1"/>
  <c r="HA191" i="1"/>
  <c r="HB191" i="1"/>
  <c r="HE191" i="1"/>
  <c r="HF191" i="1"/>
  <c r="HI191" i="1"/>
  <c r="HJ191" i="1"/>
  <c r="HK191" i="1"/>
  <c r="AS192" i="1"/>
  <c r="AT192" i="1"/>
  <c r="AU192" i="1"/>
  <c r="AV192" i="1"/>
  <c r="AW192" i="1"/>
  <c r="AZ192" i="1"/>
  <c r="BA192" i="1"/>
  <c r="BB192" i="1"/>
  <c r="BC192" i="1"/>
  <c r="BF192" i="1"/>
  <c r="BG192" i="1"/>
  <c r="BJ192" i="1"/>
  <c r="BK192" i="1"/>
  <c r="BL192" i="1"/>
  <c r="BX192" i="1"/>
  <c r="BY192" i="1"/>
  <c r="BZ192" i="1"/>
  <c r="CA192" i="1"/>
  <c r="CB192" i="1"/>
  <c r="CE192" i="1"/>
  <c r="CF192" i="1"/>
  <c r="CG192" i="1"/>
  <c r="CH192" i="1"/>
  <c r="CK192" i="1"/>
  <c r="CL192" i="1"/>
  <c r="CO192" i="1"/>
  <c r="CP192" i="1"/>
  <c r="CQ192" i="1"/>
  <c r="DC192" i="1"/>
  <c r="DD192" i="1"/>
  <c r="DE192" i="1"/>
  <c r="DF192" i="1"/>
  <c r="DG192" i="1"/>
  <c r="DJ192" i="1"/>
  <c r="DK192" i="1"/>
  <c r="DL192" i="1"/>
  <c r="DM192" i="1"/>
  <c r="DP192" i="1"/>
  <c r="DQ192" i="1"/>
  <c r="DT192" i="1"/>
  <c r="DU192" i="1"/>
  <c r="DV192" i="1"/>
  <c r="EH192" i="1"/>
  <c r="EI192" i="1"/>
  <c r="EJ192" i="1"/>
  <c r="EK192" i="1"/>
  <c r="EL192" i="1"/>
  <c r="EO192" i="1"/>
  <c r="EP192" i="1"/>
  <c r="EQ192" i="1"/>
  <c r="ER192" i="1"/>
  <c r="EU192" i="1"/>
  <c r="EV192" i="1"/>
  <c r="EY192" i="1"/>
  <c r="EZ192" i="1"/>
  <c r="FA192" i="1"/>
  <c r="FM192" i="1"/>
  <c r="FN192" i="1"/>
  <c r="FO192" i="1"/>
  <c r="FP192" i="1"/>
  <c r="FQ192" i="1"/>
  <c r="FT192" i="1"/>
  <c r="FU192" i="1"/>
  <c r="FV192" i="1"/>
  <c r="FW192" i="1"/>
  <c r="FZ192" i="1"/>
  <c r="GA192" i="1"/>
  <c r="GD192" i="1"/>
  <c r="GE192" i="1"/>
  <c r="GF192" i="1"/>
  <c r="GR192" i="1"/>
  <c r="GS192" i="1"/>
  <c r="GT192" i="1"/>
  <c r="GU192" i="1"/>
  <c r="GV192" i="1"/>
  <c r="GY192" i="1"/>
  <c r="GZ192" i="1"/>
  <c r="HA192" i="1"/>
  <c r="HB192" i="1"/>
  <c r="HE192" i="1"/>
  <c r="HF192" i="1"/>
  <c r="HI192" i="1"/>
  <c r="HJ192" i="1"/>
  <c r="HK192" i="1"/>
  <c r="AS193" i="1"/>
  <c r="AT193" i="1"/>
  <c r="AU193" i="1"/>
  <c r="AV193" i="1"/>
  <c r="AW193" i="1"/>
  <c r="AZ193" i="1"/>
  <c r="BA193" i="1"/>
  <c r="BB193" i="1"/>
  <c r="BC193" i="1"/>
  <c r="BF193" i="1"/>
  <c r="BG193" i="1"/>
  <c r="BJ193" i="1"/>
  <c r="BK193" i="1"/>
  <c r="BL193" i="1"/>
  <c r="BX193" i="1"/>
  <c r="BY193" i="1"/>
  <c r="BZ193" i="1"/>
  <c r="CA193" i="1"/>
  <c r="CB193" i="1"/>
  <c r="CE193" i="1"/>
  <c r="CF193" i="1"/>
  <c r="CG193" i="1"/>
  <c r="CH193" i="1"/>
  <c r="CK193" i="1"/>
  <c r="CL193" i="1"/>
  <c r="CO193" i="1"/>
  <c r="CP193" i="1"/>
  <c r="CQ193" i="1"/>
  <c r="DC193" i="1"/>
  <c r="DD193" i="1"/>
  <c r="DE193" i="1"/>
  <c r="DF193" i="1"/>
  <c r="DG193" i="1"/>
  <c r="DJ193" i="1"/>
  <c r="DK193" i="1"/>
  <c r="DL193" i="1"/>
  <c r="DM193" i="1"/>
  <c r="DP193" i="1"/>
  <c r="DQ193" i="1"/>
  <c r="DT193" i="1"/>
  <c r="DU193" i="1"/>
  <c r="DV193" i="1"/>
  <c r="EH193" i="1"/>
  <c r="EI193" i="1"/>
  <c r="EJ193" i="1"/>
  <c r="EK193" i="1"/>
  <c r="EL193" i="1"/>
  <c r="EO193" i="1"/>
  <c r="EP193" i="1"/>
  <c r="EQ193" i="1"/>
  <c r="ER193" i="1"/>
  <c r="EU193" i="1"/>
  <c r="EV193" i="1"/>
  <c r="EY193" i="1"/>
  <c r="EZ193" i="1"/>
  <c r="FA193" i="1"/>
  <c r="FM193" i="1"/>
  <c r="FN193" i="1"/>
  <c r="FO193" i="1"/>
  <c r="FP193" i="1"/>
  <c r="FQ193" i="1"/>
  <c r="FT193" i="1"/>
  <c r="FU193" i="1"/>
  <c r="FV193" i="1"/>
  <c r="FW193" i="1"/>
  <c r="FZ193" i="1"/>
  <c r="GA193" i="1"/>
  <c r="GD193" i="1"/>
  <c r="GE193" i="1"/>
  <c r="GF193" i="1"/>
  <c r="GR193" i="1"/>
  <c r="GS193" i="1"/>
  <c r="GT193" i="1"/>
  <c r="GU193" i="1"/>
  <c r="GV193" i="1"/>
  <c r="GY193" i="1"/>
  <c r="GZ193" i="1"/>
  <c r="HA193" i="1"/>
  <c r="HB193" i="1"/>
  <c r="HE193" i="1"/>
  <c r="HF193" i="1"/>
  <c r="HI193" i="1"/>
  <c r="HJ193" i="1"/>
  <c r="HK193" i="1"/>
  <c r="AS194" i="1"/>
  <c r="AT194" i="1"/>
  <c r="AU194" i="1"/>
  <c r="AV194" i="1"/>
  <c r="AW194" i="1"/>
  <c r="AZ194" i="1"/>
  <c r="BA194" i="1"/>
  <c r="BB194" i="1"/>
  <c r="BC194" i="1"/>
  <c r="BF194" i="1"/>
  <c r="BG194" i="1"/>
  <c r="BJ194" i="1"/>
  <c r="BK194" i="1"/>
  <c r="BL194" i="1"/>
  <c r="BX194" i="1"/>
  <c r="BY194" i="1"/>
  <c r="BZ194" i="1"/>
  <c r="CA194" i="1"/>
  <c r="CB194" i="1"/>
  <c r="CE194" i="1"/>
  <c r="CF194" i="1"/>
  <c r="CG194" i="1"/>
  <c r="CH194" i="1"/>
  <c r="CK194" i="1"/>
  <c r="CL194" i="1"/>
  <c r="CO194" i="1"/>
  <c r="CP194" i="1"/>
  <c r="CQ194" i="1"/>
  <c r="DC194" i="1"/>
  <c r="DD194" i="1"/>
  <c r="DE194" i="1"/>
  <c r="DF194" i="1"/>
  <c r="DG194" i="1"/>
  <c r="DJ194" i="1"/>
  <c r="DK194" i="1"/>
  <c r="DL194" i="1"/>
  <c r="DM194" i="1"/>
  <c r="DP194" i="1"/>
  <c r="DQ194" i="1"/>
  <c r="DT194" i="1"/>
  <c r="DU194" i="1"/>
  <c r="DV194" i="1"/>
  <c r="EH194" i="1"/>
  <c r="EI194" i="1"/>
  <c r="EJ194" i="1"/>
  <c r="EK194" i="1"/>
  <c r="EL194" i="1"/>
  <c r="EO194" i="1"/>
  <c r="EP194" i="1"/>
  <c r="EQ194" i="1"/>
  <c r="ER194" i="1"/>
  <c r="EU194" i="1"/>
  <c r="EV194" i="1"/>
  <c r="EY194" i="1"/>
  <c r="EZ194" i="1"/>
  <c r="FA194" i="1"/>
  <c r="FM194" i="1"/>
  <c r="FN194" i="1"/>
  <c r="FO194" i="1"/>
  <c r="FP194" i="1"/>
  <c r="FQ194" i="1"/>
  <c r="FT194" i="1"/>
  <c r="FU194" i="1"/>
  <c r="FV194" i="1"/>
  <c r="FW194" i="1"/>
  <c r="FZ194" i="1"/>
  <c r="GA194" i="1"/>
  <c r="GD194" i="1"/>
  <c r="GE194" i="1"/>
  <c r="GF194" i="1"/>
  <c r="GR194" i="1"/>
  <c r="GS194" i="1"/>
  <c r="GT194" i="1"/>
  <c r="GU194" i="1"/>
  <c r="GV194" i="1"/>
  <c r="GY194" i="1"/>
  <c r="GZ194" i="1"/>
  <c r="HA194" i="1"/>
  <c r="HB194" i="1"/>
  <c r="HE194" i="1"/>
  <c r="HF194" i="1"/>
  <c r="HI194" i="1"/>
  <c r="HJ194" i="1"/>
  <c r="HK194" i="1"/>
  <c r="AS195" i="1"/>
  <c r="AT195" i="1"/>
  <c r="AU195" i="1"/>
  <c r="AV195" i="1"/>
  <c r="AW195" i="1"/>
  <c r="AZ195" i="1"/>
  <c r="BA195" i="1"/>
  <c r="BB195" i="1"/>
  <c r="BC195" i="1"/>
  <c r="BF195" i="1"/>
  <c r="BG195" i="1"/>
  <c r="BJ195" i="1"/>
  <c r="BK195" i="1"/>
  <c r="BL195" i="1"/>
  <c r="BX195" i="1"/>
  <c r="BY195" i="1"/>
  <c r="BZ195" i="1"/>
  <c r="CA195" i="1"/>
  <c r="CB195" i="1"/>
  <c r="CE195" i="1"/>
  <c r="CF195" i="1"/>
  <c r="CG195" i="1"/>
  <c r="CH195" i="1"/>
  <c r="CK195" i="1"/>
  <c r="CL195" i="1"/>
  <c r="CO195" i="1"/>
  <c r="CP195" i="1"/>
  <c r="CQ195" i="1"/>
  <c r="DC195" i="1"/>
  <c r="DD195" i="1"/>
  <c r="DE195" i="1"/>
  <c r="DF195" i="1"/>
  <c r="DG195" i="1"/>
  <c r="DJ195" i="1"/>
  <c r="DK195" i="1"/>
  <c r="DL195" i="1"/>
  <c r="DM195" i="1"/>
  <c r="DP195" i="1"/>
  <c r="DQ195" i="1"/>
  <c r="DT195" i="1"/>
  <c r="DU195" i="1"/>
  <c r="DV195" i="1"/>
  <c r="EH195" i="1"/>
  <c r="EI195" i="1"/>
  <c r="EJ195" i="1"/>
  <c r="EK195" i="1"/>
  <c r="EL195" i="1"/>
  <c r="EO195" i="1"/>
  <c r="EP195" i="1"/>
  <c r="EQ195" i="1"/>
  <c r="ER195" i="1"/>
  <c r="EU195" i="1"/>
  <c r="EV195" i="1"/>
  <c r="EY195" i="1"/>
  <c r="EZ195" i="1"/>
  <c r="FA195" i="1"/>
  <c r="FM195" i="1"/>
  <c r="FN195" i="1"/>
  <c r="FO195" i="1"/>
  <c r="FP195" i="1"/>
  <c r="FQ195" i="1"/>
  <c r="FT195" i="1"/>
  <c r="FU195" i="1"/>
  <c r="FV195" i="1"/>
  <c r="FW195" i="1"/>
  <c r="FZ195" i="1"/>
  <c r="GA195" i="1"/>
  <c r="GD195" i="1"/>
  <c r="GE195" i="1"/>
  <c r="GF195" i="1"/>
  <c r="GR195" i="1"/>
  <c r="GS195" i="1"/>
  <c r="GT195" i="1"/>
  <c r="GU195" i="1"/>
  <c r="GV195" i="1"/>
  <c r="GY195" i="1"/>
  <c r="GZ195" i="1"/>
  <c r="HA195" i="1"/>
  <c r="HB195" i="1"/>
  <c r="HE195" i="1"/>
  <c r="HF195" i="1"/>
  <c r="HI195" i="1"/>
  <c r="HJ195" i="1"/>
  <c r="HK195" i="1"/>
  <c r="AS196" i="1"/>
  <c r="AT196" i="1"/>
  <c r="AU196" i="1"/>
  <c r="AV196" i="1"/>
  <c r="AW196" i="1"/>
  <c r="AZ196" i="1"/>
  <c r="BA196" i="1"/>
  <c r="BB196" i="1"/>
  <c r="BC196" i="1"/>
  <c r="BF196" i="1"/>
  <c r="BG196" i="1"/>
  <c r="BJ196" i="1"/>
  <c r="BK196" i="1"/>
  <c r="BL196" i="1"/>
  <c r="BX196" i="1"/>
  <c r="BY196" i="1"/>
  <c r="BZ196" i="1"/>
  <c r="CA196" i="1"/>
  <c r="CB196" i="1"/>
  <c r="CE196" i="1"/>
  <c r="CF196" i="1"/>
  <c r="CG196" i="1"/>
  <c r="CH196" i="1"/>
  <c r="CK196" i="1"/>
  <c r="CL196" i="1"/>
  <c r="CO196" i="1"/>
  <c r="CP196" i="1"/>
  <c r="CQ196" i="1"/>
  <c r="DC196" i="1"/>
  <c r="DD196" i="1"/>
  <c r="DE196" i="1"/>
  <c r="DF196" i="1"/>
  <c r="DG196" i="1"/>
  <c r="DJ196" i="1"/>
  <c r="DK196" i="1"/>
  <c r="DL196" i="1"/>
  <c r="DM196" i="1"/>
  <c r="DP196" i="1"/>
  <c r="DQ196" i="1"/>
  <c r="DT196" i="1"/>
  <c r="DU196" i="1"/>
  <c r="DV196" i="1"/>
  <c r="EH196" i="1"/>
  <c r="EI196" i="1"/>
  <c r="EJ196" i="1"/>
  <c r="EK196" i="1"/>
  <c r="EL196" i="1"/>
  <c r="EO196" i="1"/>
  <c r="EP196" i="1"/>
  <c r="EQ196" i="1"/>
  <c r="ER196" i="1"/>
  <c r="EU196" i="1"/>
  <c r="EV196" i="1"/>
  <c r="EY196" i="1"/>
  <c r="EZ196" i="1"/>
  <c r="FA196" i="1"/>
  <c r="FM196" i="1"/>
  <c r="FN196" i="1"/>
  <c r="FO196" i="1"/>
  <c r="FP196" i="1"/>
  <c r="FQ196" i="1"/>
  <c r="FT196" i="1"/>
  <c r="FU196" i="1"/>
  <c r="FV196" i="1"/>
  <c r="FW196" i="1"/>
  <c r="FZ196" i="1"/>
  <c r="GA196" i="1"/>
  <c r="GD196" i="1"/>
  <c r="GE196" i="1"/>
  <c r="GF196" i="1"/>
  <c r="GR196" i="1"/>
  <c r="GS196" i="1"/>
  <c r="GT196" i="1"/>
  <c r="GU196" i="1"/>
  <c r="GV196" i="1"/>
  <c r="GY196" i="1"/>
  <c r="GZ196" i="1"/>
  <c r="HA196" i="1"/>
  <c r="HB196" i="1"/>
  <c r="HE196" i="1"/>
  <c r="HF196" i="1"/>
  <c r="HI196" i="1"/>
  <c r="HJ196" i="1"/>
  <c r="HK196" i="1"/>
  <c r="AS197" i="1"/>
  <c r="AT197" i="1"/>
  <c r="AU197" i="1"/>
  <c r="AV197" i="1"/>
  <c r="AW197" i="1"/>
  <c r="AZ197" i="1"/>
  <c r="BA197" i="1"/>
  <c r="BB197" i="1"/>
  <c r="BC197" i="1"/>
  <c r="BF197" i="1"/>
  <c r="BG197" i="1"/>
  <c r="BJ197" i="1"/>
  <c r="BK197" i="1"/>
  <c r="BL197" i="1"/>
  <c r="BX197" i="1"/>
  <c r="BY197" i="1"/>
  <c r="BZ197" i="1"/>
  <c r="CA197" i="1"/>
  <c r="CB197" i="1"/>
  <c r="CE197" i="1"/>
  <c r="CF197" i="1"/>
  <c r="CG197" i="1"/>
  <c r="CH197" i="1"/>
  <c r="CK197" i="1"/>
  <c r="CL197" i="1"/>
  <c r="CO197" i="1"/>
  <c r="CP197" i="1"/>
  <c r="CQ197" i="1"/>
  <c r="DC197" i="1"/>
  <c r="DD197" i="1"/>
  <c r="DE197" i="1"/>
  <c r="DF197" i="1"/>
  <c r="DG197" i="1"/>
  <c r="DJ197" i="1"/>
  <c r="DK197" i="1"/>
  <c r="DL197" i="1"/>
  <c r="DM197" i="1"/>
  <c r="DP197" i="1"/>
  <c r="DQ197" i="1"/>
  <c r="DT197" i="1"/>
  <c r="DU197" i="1"/>
  <c r="DV197" i="1"/>
  <c r="EH197" i="1"/>
  <c r="EI197" i="1"/>
  <c r="EJ197" i="1"/>
  <c r="EK197" i="1"/>
  <c r="EL197" i="1"/>
  <c r="EO197" i="1"/>
  <c r="EP197" i="1"/>
  <c r="EQ197" i="1"/>
  <c r="ER197" i="1"/>
  <c r="EU197" i="1"/>
  <c r="EV197" i="1"/>
  <c r="EY197" i="1"/>
  <c r="EZ197" i="1"/>
  <c r="FA197" i="1"/>
  <c r="FM197" i="1"/>
  <c r="FN197" i="1"/>
  <c r="FO197" i="1"/>
  <c r="FP197" i="1"/>
  <c r="FQ197" i="1"/>
  <c r="FT197" i="1"/>
  <c r="FU197" i="1"/>
  <c r="FV197" i="1"/>
  <c r="FW197" i="1"/>
  <c r="FZ197" i="1"/>
  <c r="GA197" i="1"/>
  <c r="GD197" i="1"/>
  <c r="GE197" i="1"/>
  <c r="GF197" i="1"/>
  <c r="GR197" i="1"/>
  <c r="GS197" i="1"/>
  <c r="GT197" i="1"/>
  <c r="GU197" i="1"/>
  <c r="GV197" i="1"/>
  <c r="GY197" i="1"/>
  <c r="GZ197" i="1"/>
  <c r="HA197" i="1"/>
  <c r="HB197" i="1"/>
  <c r="HE197" i="1"/>
  <c r="HF197" i="1"/>
  <c r="HI197" i="1"/>
  <c r="HJ197" i="1"/>
  <c r="HK197" i="1"/>
  <c r="AS198" i="1"/>
  <c r="AT198" i="1"/>
  <c r="AU198" i="1"/>
  <c r="AV198" i="1"/>
  <c r="AW198" i="1"/>
  <c r="AZ198" i="1"/>
  <c r="BA198" i="1"/>
  <c r="BB198" i="1"/>
  <c r="BC198" i="1"/>
  <c r="BF198" i="1"/>
  <c r="BG198" i="1"/>
  <c r="BJ198" i="1"/>
  <c r="BK198" i="1"/>
  <c r="BL198" i="1"/>
  <c r="BX198" i="1"/>
  <c r="BY198" i="1"/>
  <c r="BZ198" i="1"/>
  <c r="CA198" i="1"/>
  <c r="CB198" i="1"/>
  <c r="CE198" i="1"/>
  <c r="CF198" i="1"/>
  <c r="CG198" i="1"/>
  <c r="CH198" i="1"/>
  <c r="CK198" i="1"/>
  <c r="CL198" i="1"/>
  <c r="CO198" i="1"/>
  <c r="CP198" i="1"/>
  <c r="CQ198" i="1"/>
  <c r="DC198" i="1"/>
  <c r="DD198" i="1"/>
  <c r="DE198" i="1"/>
  <c r="DF198" i="1"/>
  <c r="DG198" i="1"/>
  <c r="DJ198" i="1"/>
  <c r="DK198" i="1"/>
  <c r="DL198" i="1"/>
  <c r="DM198" i="1"/>
  <c r="DP198" i="1"/>
  <c r="DQ198" i="1"/>
  <c r="DT198" i="1"/>
  <c r="DU198" i="1"/>
  <c r="DV198" i="1"/>
  <c r="EH198" i="1"/>
  <c r="EI198" i="1"/>
  <c r="EJ198" i="1"/>
  <c r="EK198" i="1"/>
  <c r="EL198" i="1"/>
  <c r="EO198" i="1"/>
  <c r="EP198" i="1"/>
  <c r="EQ198" i="1"/>
  <c r="ER198" i="1"/>
  <c r="EU198" i="1"/>
  <c r="EV198" i="1"/>
  <c r="EY198" i="1"/>
  <c r="EZ198" i="1"/>
  <c r="FA198" i="1"/>
  <c r="FM198" i="1"/>
  <c r="FN198" i="1"/>
  <c r="FO198" i="1"/>
  <c r="FP198" i="1"/>
  <c r="FQ198" i="1"/>
  <c r="FT198" i="1"/>
  <c r="FU198" i="1"/>
  <c r="FV198" i="1"/>
  <c r="FW198" i="1"/>
  <c r="FZ198" i="1"/>
  <c r="GA198" i="1"/>
  <c r="GD198" i="1"/>
  <c r="GE198" i="1"/>
  <c r="GF198" i="1"/>
  <c r="GR198" i="1"/>
  <c r="GS198" i="1"/>
  <c r="GT198" i="1"/>
  <c r="GU198" i="1"/>
  <c r="GV198" i="1"/>
  <c r="GY198" i="1"/>
  <c r="GZ198" i="1"/>
  <c r="HA198" i="1"/>
  <c r="HB198" i="1"/>
  <c r="HE198" i="1"/>
  <c r="HF198" i="1"/>
  <c r="HI198" i="1"/>
  <c r="HJ198" i="1"/>
  <c r="HK198" i="1"/>
  <c r="AS199" i="1"/>
  <c r="AT199" i="1"/>
  <c r="AU199" i="1"/>
  <c r="AV199" i="1"/>
  <c r="AW199" i="1"/>
  <c r="AZ199" i="1"/>
  <c r="BA199" i="1"/>
  <c r="BB199" i="1"/>
  <c r="BC199" i="1"/>
  <c r="BF199" i="1"/>
  <c r="BG199" i="1"/>
  <c r="BJ199" i="1"/>
  <c r="BK199" i="1"/>
  <c r="BL199" i="1"/>
  <c r="BX199" i="1"/>
  <c r="BY199" i="1"/>
  <c r="BZ199" i="1"/>
  <c r="CA199" i="1"/>
  <c r="CB199" i="1"/>
  <c r="CE199" i="1"/>
  <c r="CF199" i="1"/>
  <c r="CG199" i="1"/>
  <c r="CH199" i="1"/>
  <c r="CK199" i="1"/>
  <c r="CL199" i="1"/>
  <c r="CO199" i="1"/>
  <c r="CP199" i="1"/>
  <c r="CQ199" i="1"/>
  <c r="DC199" i="1"/>
  <c r="DD199" i="1"/>
  <c r="DE199" i="1"/>
  <c r="DF199" i="1"/>
  <c r="DG199" i="1"/>
  <c r="DJ199" i="1"/>
  <c r="DK199" i="1"/>
  <c r="DL199" i="1"/>
  <c r="DM199" i="1"/>
  <c r="DP199" i="1"/>
  <c r="DQ199" i="1"/>
  <c r="DT199" i="1"/>
  <c r="DU199" i="1"/>
  <c r="DV199" i="1"/>
  <c r="EH199" i="1"/>
  <c r="EI199" i="1"/>
  <c r="EJ199" i="1"/>
  <c r="EK199" i="1"/>
  <c r="EL199" i="1"/>
  <c r="EO199" i="1"/>
  <c r="EP199" i="1"/>
  <c r="EQ199" i="1"/>
  <c r="ER199" i="1"/>
  <c r="EU199" i="1"/>
  <c r="EV199" i="1"/>
  <c r="EY199" i="1"/>
  <c r="EZ199" i="1"/>
  <c r="FA199" i="1"/>
  <c r="FM199" i="1"/>
  <c r="FN199" i="1"/>
  <c r="FO199" i="1"/>
  <c r="FP199" i="1"/>
  <c r="FQ199" i="1"/>
  <c r="FT199" i="1"/>
  <c r="FU199" i="1"/>
  <c r="FV199" i="1"/>
  <c r="FW199" i="1"/>
  <c r="FZ199" i="1"/>
  <c r="GA199" i="1"/>
  <c r="GD199" i="1"/>
  <c r="GE199" i="1"/>
  <c r="GF199" i="1"/>
  <c r="GR199" i="1"/>
  <c r="GS199" i="1"/>
  <c r="GT199" i="1"/>
  <c r="GU199" i="1"/>
  <c r="GV199" i="1"/>
  <c r="GY199" i="1"/>
  <c r="GZ199" i="1"/>
  <c r="HA199" i="1"/>
  <c r="HB199" i="1"/>
  <c r="HE199" i="1"/>
  <c r="HF199" i="1"/>
  <c r="HI199" i="1"/>
  <c r="HJ199" i="1"/>
  <c r="HK199" i="1"/>
  <c r="AS200" i="1"/>
  <c r="AT200" i="1"/>
  <c r="AU200" i="1"/>
  <c r="AV200" i="1"/>
  <c r="AW200" i="1"/>
  <c r="AZ200" i="1"/>
  <c r="BA200" i="1"/>
  <c r="BB200" i="1"/>
  <c r="BC200" i="1"/>
  <c r="BF200" i="1"/>
  <c r="BG200" i="1"/>
  <c r="BJ200" i="1"/>
  <c r="BK200" i="1"/>
  <c r="BL200" i="1"/>
  <c r="BX200" i="1"/>
  <c r="BY200" i="1"/>
  <c r="BZ200" i="1"/>
  <c r="CA200" i="1"/>
  <c r="CB200" i="1"/>
  <c r="CE200" i="1"/>
  <c r="CF200" i="1"/>
  <c r="CG200" i="1"/>
  <c r="CH200" i="1"/>
  <c r="CK200" i="1"/>
  <c r="CL200" i="1"/>
  <c r="CO200" i="1"/>
  <c r="CP200" i="1"/>
  <c r="CQ200" i="1"/>
  <c r="DC200" i="1"/>
  <c r="DD200" i="1"/>
  <c r="DE200" i="1"/>
  <c r="DF200" i="1"/>
  <c r="DG200" i="1"/>
  <c r="DJ200" i="1"/>
  <c r="DK200" i="1"/>
  <c r="DL200" i="1"/>
  <c r="DM200" i="1"/>
  <c r="DP200" i="1"/>
  <c r="DQ200" i="1"/>
  <c r="DT200" i="1"/>
  <c r="DU200" i="1"/>
  <c r="DV200" i="1"/>
  <c r="EH200" i="1"/>
  <c r="EI200" i="1"/>
  <c r="EJ200" i="1"/>
  <c r="EK200" i="1"/>
  <c r="EL200" i="1"/>
  <c r="EO200" i="1"/>
  <c r="EP200" i="1"/>
  <c r="EQ200" i="1"/>
  <c r="ER200" i="1"/>
  <c r="EU200" i="1"/>
  <c r="EV200" i="1"/>
  <c r="EY200" i="1"/>
  <c r="EZ200" i="1"/>
  <c r="FA200" i="1"/>
  <c r="FM200" i="1"/>
  <c r="FN200" i="1"/>
  <c r="FO200" i="1"/>
  <c r="FP200" i="1"/>
  <c r="FQ200" i="1"/>
  <c r="FT200" i="1"/>
  <c r="FU200" i="1"/>
  <c r="FV200" i="1"/>
  <c r="FW200" i="1"/>
  <c r="FZ200" i="1"/>
  <c r="GA200" i="1"/>
  <c r="GD200" i="1"/>
  <c r="GE200" i="1"/>
  <c r="GF200" i="1"/>
  <c r="GR200" i="1"/>
  <c r="GS200" i="1"/>
  <c r="GT200" i="1"/>
  <c r="GU200" i="1"/>
  <c r="GV200" i="1"/>
  <c r="GY200" i="1"/>
  <c r="GZ200" i="1"/>
  <c r="HA200" i="1"/>
  <c r="HB200" i="1"/>
  <c r="HE200" i="1"/>
  <c r="HF200" i="1"/>
  <c r="HI200" i="1"/>
  <c r="HJ200" i="1"/>
  <c r="HK200" i="1"/>
  <c r="AS201" i="1"/>
  <c r="AT201" i="1"/>
  <c r="AU201" i="1"/>
  <c r="AV201" i="1"/>
  <c r="AW201" i="1"/>
  <c r="AZ201" i="1"/>
  <c r="BA201" i="1"/>
  <c r="BB201" i="1"/>
  <c r="BC201" i="1"/>
  <c r="BF201" i="1"/>
  <c r="BG201" i="1"/>
  <c r="BH201" i="1"/>
  <c r="BJ201" i="1"/>
  <c r="BK201" i="1"/>
  <c r="BL201" i="1"/>
  <c r="BX201" i="1"/>
  <c r="BY201" i="1"/>
  <c r="BZ201" i="1"/>
  <c r="CA201" i="1"/>
  <c r="CB201" i="1"/>
  <c r="CE201" i="1"/>
  <c r="CF201" i="1"/>
  <c r="CG201" i="1"/>
  <c r="CH201" i="1"/>
  <c r="CK201" i="1"/>
  <c r="CL201" i="1"/>
  <c r="CM201" i="1"/>
  <c r="CO201" i="1"/>
  <c r="CP201" i="1"/>
  <c r="CQ201" i="1"/>
  <c r="DC201" i="1"/>
  <c r="DD201" i="1"/>
  <c r="DE201" i="1"/>
  <c r="DF201" i="1"/>
  <c r="DG201" i="1"/>
  <c r="DJ201" i="1"/>
  <c r="DK201" i="1"/>
  <c r="DL201" i="1"/>
  <c r="DM201" i="1"/>
  <c r="DP201" i="1"/>
  <c r="DQ201" i="1"/>
  <c r="DR201" i="1"/>
  <c r="DT201" i="1"/>
  <c r="DU201" i="1"/>
  <c r="DV201" i="1"/>
  <c r="EH201" i="1"/>
  <c r="EI201" i="1"/>
  <c r="EJ201" i="1"/>
  <c r="EK201" i="1"/>
  <c r="EL201" i="1"/>
  <c r="EO201" i="1"/>
  <c r="EP201" i="1"/>
  <c r="EQ201" i="1"/>
  <c r="ER201" i="1"/>
  <c r="EU201" i="1"/>
  <c r="EV201" i="1"/>
  <c r="EW201" i="1"/>
  <c r="EY201" i="1"/>
  <c r="EZ201" i="1"/>
  <c r="FA201" i="1"/>
  <c r="FM201" i="1"/>
  <c r="FN201" i="1"/>
  <c r="FO201" i="1"/>
  <c r="FP201" i="1"/>
  <c r="FQ201" i="1"/>
  <c r="FT201" i="1"/>
  <c r="FU201" i="1"/>
  <c r="FV201" i="1"/>
  <c r="FW201" i="1"/>
  <c r="FZ201" i="1"/>
  <c r="GA201" i="1"/>
  <c r="GB201" i="1"/>
  <c r="GD201" i="1"/>
  <c r="GE201" i="1"/>
  <c r="GF201" i="1"/>
  <c r="GR201" i="1"/>
  <c r="GS201" i="1"/>
  <c r="GT201" i="1"/>
  <c r="GU201" i="1"/>
  <c r="GV201" i="1"/>
  <c r="GY201" i="1"/>
  <c r="GZ201" i="1"/>
  <c r="HA201" i="1"/>
  <c r="HB201" i="1"/>
  <c r="HE201" i="1"/>
  <c r="HF201" i="1"/>
  <c r="HG201" i="1"/>
  <c r="HI201" i="1"/>
  <c r="HJ201" i="1"/>
  <c r="HK201" i="1"/>
  <c r="AS202" i="1"/>
  <c r="AT202" i="1"/>
  <c r="AU202" i="1"/>
  <c r="AV202" i="1"/>
  <c r="AW202" i="1"/>
  <c r="AZ202" i="1"/>
  <c r="BA202" i="1"/>
  <c r="BB202" i="1"/>
  <c r="BC202" i="1"/>
  <c r="BF202" i="1"/>
  <c r="BG202" i="1"/>
  <c r="BJ202" i="1"/>
  <c r="BK202" i="1"/>
  <c r="BL202" i="1"/>
  <c r="BM202" i="1"/>
  <c r="BX202" i="1"/>
  <c r="BY202" i="1"/>
  <c r="BZ202" i="1"/>
  <c r="CA202" i="1"/>
  <c r="CB202" i="1"/>
  <c r="CE202" i="1"/>
  <c r="CF202" i="1"/>
  <c r="CG202" i="1"/>
  <c r="CH202" i="1"/>
  <c r="CK202" i="1"/>
  <c r="CL202" i="1"/>
  <c r="CO202" i="1"/>
  <c r="CP202" i="1"/>
  <c r="CQ202" i="1"/>
  <c r="CR202" i="1"/>
  <c r="DC202" i="1"/>
  <c r="DD202" i="1"/>
  <c r="DE202" i="1"/>
  <c r="DF202" i="1"/>
  <c r="DG202" i="1"/>
  <c r="DJ202" i="1"/>
  <c r="DK202" i="1"/>
  <c r="DL202" i="1"/>
  <c r="DM202" i="1"/>
  <c r="DP202" i="1"/>
  <c r="DQ202" i="1"/>
  <c r="DT202" i="1"/>
  <c r="DU202" i="1"/>
  <c r="DV202" i="1"/>
  <c r="DW202" i="1"/>
  <c r="EH202" i="1"/>
  <c r="EI202" i="1"/>
  <c r="EJ202" i="1"/>
  <c r="EK202" i="1"/>
  <c r="EL202" i="1"/>
  <c r="EO202" i="1"/>
  <c r="EP202" i="1"/>
  <c r="EQ202" i="1"/>
  <c r="ER202" i="1"/>
  <c r="EU202" i="1"/>
  <c r="EV202" i="1"/>
  <c r="EY202" i="1"/>
  <c r="EZ202" i="1"/>
  <c r="FA202" i="1"/>
  <c r="FB202" i="1"/>
  <c r="FM202" i="1"/>
  <c r="FN202" i="1"/>
  <c r="FO202" i="1"/>
  <c r="FP202" i="1"/>
  <c r="FQ202" i="1"/>
  <c r="FT202" i="1"/>
  <c r="FU202" i="1"/>
  <c r="FV202" i="1"/>
  <c r="FW202" i="1"/>
  <c r="FZ202" i="1"/>
  <c r="GA202" i="1"/>
  <c r="GD202" i="1"/>
  <c r="GE202" i="1"/>
  <c r="GF202" i="1"/>
  <c r="GG202" i="1"/>
  <c r="GR202" i="1"/>
  <c r="GS202" i="1"/>
  <c r="GT202" i="1"/>
  <c r="GU202" i="1"/>
  <c r="GV202" i="1"/>
  <c r="GY202" i="1"/>
  <c r="GZ202" i="1"/>
  <c r="HA202" i="1"/>
  <c r="HB202" i="1"/>
  <c r="HE202" i="1"/>
  <c r="HF202" i="1"/>
  <c r="HI202" i="1"/>
  <c r="HJ202" i="1"/>
  <c r="HK202" i="1"/>
  <c r="HL202" i="1"/>
  <c r="AS203" i="1"/>
  <c r="AT203" i="1"/>
  <c r="AU203" i="1"/>
  <c r="AV203" i="1"/>
  <c r="AW203" i="1"/>
  <c r="AZ203" i="1"/>
  <c r="BA203" i="1"/>
  <c r="BB203" i="1"/>
  <c r="BC203" i="1"/>
  <c r="BF203" i="1"/>
  <c r="BG203" i="1"/>
  <c r="BJ203" i="1"/>
  <c r="BK203" i="1"/>
  <c r="BL203" i="1"/>
  <c r="BX203" i="1"/>
  <c r="BY203" i="1"/>
  <c r="BZ203" i="1"/>
  <c r="CA203" i="1"/>
  <c r="CB203" i="1"/>
  <c r="CE203" i="1"/>
  <c r="CF203" i="1"/>
  <c r="CG203" i="1"/>
  <c r="CH203" i="1"/>
  <c r="CK203" i="1"/>
  <c r="CL203" i="1"/>
  <c r="CO203" i="1"/>
  <c r="CP203" i="1"/>
  <c r="CQ203" i="1"/>
  <c r="DC203" i="1"/>
  <c r="DD203" i="1"/>
  <c r="DE203" i="1"/>
  <c r="DF203" i="1"/>
  <c r="DG203" i="1"/>
  <c r="DJ203" i="1"/>
  <c r="DK203" i="1"/>
  <c r="DL203" i="1"/>
  <c r="DM203" i="1"/>
  <c r="DP203" i="1"/>
  <c r="DQ203" i="1"/>
  <c r="DT203" i="1"/>
  <c r="DU203" i="1"/>
  <c r="DV203" i="1"/>
  <c r="EH203" i="1"/>
  <c r="EI203" i="1"/>
  <c r="EJ203" i="1"/>
  <c r="EK203" i="1"/>
  <c r="EL203" i="1"/>
  <c r="EO203" i="1"/>
  <c r="EP203" i="1"/>
  <c r="EQ203" i="1"/>
  <c r="ER203" i="1"/>
  <c r="EU203" i="1"/>
  <c r="EV203" i="1"/>
  <c r="EY203" i="1"/>
  <c r="EZ203" i="1"/>
  <c r="FA203" i="1"/>
  <c r="FM203" i="1"/>
  <c r="FN203" i="1"/>
  <c r="FO203" i="1"/>
  <c r="FP203" i="1"/>
  <c r="FQ203" i="1"/>
  <c r="FT203" i="1"/>
  <c r="FU203" i="1"/>
  <c r="FV203" i="1"/>
  <c r="FW203" i="1"/>
  <c r="FZ203" i="1"/>
  <c r="GA203" i="1"/>
  <c r="GD203" i="1"/>
  <c r="GE203" i="1"/>
  <c r="GF203" i="1"/>
  <c r="GR203" i="1"/>
  <c r="GS203" i="1"/>
  <c r="GT203" i="1"/>
  <c r="GU203" i="1"/>
  <c r="GV203" i="1"/>
  <c r="GY203" i="1"/>
  <c r="GZ203" i="1"/>
  <c r="HA203" i="1"/>
  <c r="HB203" i="1"/>
  <c r="HE203" i="1"/>
  <c r="HF203" i="1"/>
  <c r="HI203" i="1"/>
  <c r="HJ203" i="1"/>
  <c r="HK203" i="1"/>
  <c r="AS204" i="1"/>
  <c r="AT204" i="1"/>
  <c r="AU204" i="1"/>
  <c r="AV204" i="1"/>
  <c r="AW204" i="1"/>
  <c r="AZ204" i="1"/>
  <c r="BA204" i="1"/>
  <c r="BB204" i="1"/>
  <c r="BC204" i="1"/>
  <c r="BF204" i="1"/>
  <c r="BG204" i="1"/>
  <c r="BJ204" i="1"/>
  <c r="BK204" i="1"/>
  <c r="BL204" i="1"/>
  <c r="BX204" i="1"/>
  <c r="BY204" i="1"/>
  <c r="BZ204" i="1"/>
  <c r="CA204" i="1"/>
  <c r="CB204" i="1"/>
  <c r="CE204" i="1"/>
  <c r="CF204" i="1"/>
  <c r="CG204" i="1"/>
  <c r="CH204" i="1"/>
  <c r="CK204" i="1"/>
  <c r="CL204" i="1"/>
  <c r="CO204" i="1"/>
  <c r="CP204" i="1"/>
  <c r="CQ204" i="1"/>
  <c r="DC204" i="1"/>
  <c r="DD204" i="1"/>
  <c r="DE204" i="1"/>
  <c r="DF204" i="1"/>
  <c r="DG204" i="1"/>
  <c r="DJ204" i="1"/>
  <c r="DK204" i="1"/>
  <c r="DL204" i="1"/>
  <c r="DM204" i="1"/>
  <c r="DP204" i="1"/>
  <c r="DQ204" i="1"/>
  <c r="DT204" i="1"/>
  <c r="DU204" i="1"/>
  <c r="DV204" i="1"/>
  <c r="EH204" i="1"/>
  <c r="EI204" i="1"/>
  <c r="EJ204" i="1"/>
  <c r="EK204" i="1"/>
  <c r="EL204" i="1"/>
  <c r="EO204" i="1"/>
  <c r="EP204" i="1"/>
  <c r="EQ204" i="1"/>
  <c r="ER204" i="1"/>
  <c r="EU204" i="1"/>
  <c r="EV204" i="1"/>
  <c r="EY204" i="1"/>
  <c r="EZ204" i="1"/>
  <c r="FA204" i="1"/>
  <c r="FM204" i="1"/>
  <c r="FN204" i="1"/>
  <c r="FO204" i="1"/>
  <c r="FP204" i="1"/>
  <c r="FQ204" i="1"/>
  <c r="FT204" i="1"/>
  <c r="FU204" i="1"/>
  <c r="FV204" i="1"/>
  <c r="FW204" i="1"/>
  <c r="FZ204" i="1"/>
  <c r="GA204" i="1"/>
  <c r="GD204" i="1"/>
  <c r="GE204" i="1"/>
  <c r="GF204" i="1"/>
  <c r="GR204" i="1"/>
  <c r="GS204" i="1"/>
  <c r="GT204" i="1"/>
  <c r="GU204" i="1"/>
  <c r="GV204" i="1"/>
  <c r="GY204" i="1"/>
  <c r="GZ204" i="1"/>
  <c r="HA204" i="1"/>
  <c r="HB204" i="1"/>
  <c r="HE204" i="1"/>
  <c r="HF204" i="1"/>
  <c r="HI204" i="1"/>
  <c r="HJ204" i="1"/>
  <c r="HK204" i="1"/>
  <c r="AS205" i="1"/>
  <c r="AT205" i="1"/>
  <c r="AU205" i="1"/>
  <c r="AV205" i="1"/>
  <c r="AW205" i="1"/>
  <c r="AZ205" i="1"/>
  <c r="BA205" i="1"/>
  <c r="BB205" i="1"/>
  <c r="BC205" i="1"/>
  <c r="BF205" i="1"/>
  <c r="BG205" i="1"/>
  <c r="BJ205" i="1"/>
  <c r="BK205" i="1"/>
  <c r="BL205" i="1"/>
  <c r="BX205" i="1"/>
  <c r="BY205" i="1"/>
  <c r="BZ205" i="1"/>
  <c r="CA205" i="1"/>
  <c r="CB205" i="1"/>
  <c r="CE205" i="1"/>
  <c r="CF205" i="1"/>
  <c r="CG205" i="1"/>
  <c r="CH205" i="1"/>
  <c r="CK205" i="1"/>
  <c r="CL205" i="1"/>
  <c r="CO205" i="1"/>
  <c r="CP205" i="1"/>
  <c r="CQ205" i="1"/>
  <c r="DC205" i="1"/>
  <c r="DD205" i="1"/>
  <c r="DE205" i="1"/>
  <c r="DF205" i="1"/>
  <c r="DG205" i="1"/>
  <c r="DJ205" i="1"/>
  <c r="DK205" i="1"/>
  <c r="DL205" i="1"/>
  <c r="DM205" i="1"/>
  <c r="DP205" i="1"/>
  <c r="DQ205" i="1"/>
  <c r="DT205" i="1"/>
  <c r="DU205" i="1"/>
  <c r="DV205" i="1"/>
  <c r="EH205" i="1"/>
  <c r="EI205" i="1"/>
  <c r="EJ205" i="1"/>
  <c r="EK205" i="1"/>
  <c r="EL205" i="1"/>
  <c r="EO205" i="1"/>
  <c r="EP205" i="1"/>
  <c r="EQ205" i="1"/>
  <c r="ER205" i="1"/>
  <c r="EU205" i="1"/>
  <c r="EV205" i="1"/>
  <c r="EY205" i="1"/>
  <c r="EZ205" i="1"/>
  <c r="FA205" i="1"/>
  <c r="FM205" i="1"/>
  <c r="FN205" i="1"/>
  <c r="FO205" i="1"/>
  <c r="FP205" i="1"/>
  <c r="FQ205" i="1"/>
  <c r="FT205" i="1"/>
  <c r="FU205" i="1"/>
  <c r="FV205" i="1"/>
  <c r="FW205" i="1"/>
  <c r="FZ205" i="1"/>
  <c r="GA205" i="1"/>
  <c r="GD205" i="1"/>
  <c r="GE205" i="1"/>
  <c r="GF205" i="1"/>
  <c r="GR205" i="1"/>
  <c r="GS205" i="1"/>
  <c r="GT205" i="1"/>
  <c r="GU205" i="1"/>
  <c r="GV205" i="1"/>
  <c r="GY205" i="1"/>
  <c r="GZ205" i="1"/>
  <c r="HA205" i="1"/>
  <c r="HB205" i="1"/>
  <c r="HE205" i="1"/>
  <c r="HF205" i="1"/>
  <c r="HI205" i="1"/>
  <c r="HJ205" i="1"/>
  <c r="HK205" i="1"/>
  <c r="AS206" i="1"/>
  <c r="AT206" i="1"/>
  <c r="AU206" i="1"/>
  <c r="AV206" i="1"/>
  <c r="AW206" i="1"/>
  <c r="AZ206" i="1"/>
  <c r="BA206" i="1"/>
  <c r="BB206" i="1"/>
  <c r="BC206" i="1"/>
  <c r="BF206" i="1"/>
  <c r="BG206" i="1"/>
  <c r="BJ206" i="1"/>
  <c r="BK206" i="1"/>
  <c r="BL206" i="1"/>
  <c r="BX206" i="1"/>
  <c r="BY206" i="1"/>
  <c r="BZ206" i="1"/>
  <c r="CA206" i="1"/>
  <c r="CB206" i="1"/>
  <c r="CE206" i="1"/>
  <c r="CF206" i="1"/>
  <c r="CG206" i="1"/>
  <c r="CH206" i="1"/>
  <c r="CK206" i="1"/>
  <c r="CL206" i="1"/>
  <c r="CO206" i="1"/>
  <c r="CP206" i="1"/>
  <c r="CQ206" i="1"/>
  <c r="DC206" i="1"/>
  <c r="DD206" i="1"/>
  <c r="DE206" i="1"/>
  <c r="DF206" i="1"/>
  <c r="DG206" i="1"/>
  <c r="DJ206" i="1"/>
  <c r="DK206" i="1"/>
  <c r="DL206" i="1"/>
  <c r="DM206" i="1"/>
  <c r="DP206" i="1"/>
  <c r="DQ206" i="1"/>
  <c r="DT206" i="1"/>
  <c r="DU206" i="1"/>
  <c r="DV206" i="1"/>
  <c r="EH206" i="1"/>
  <c r="EI206" i="1"/>
  <c r="EJ206" i="1"/>
  <c r="EK206" i="1"/>
  <c r="EL206" i="1"/>
  <c r="EO206" i="1"/>
  <c r="EP206" i="1"/>
  <c r="EQ206" i="1"/>
  <c r="ER206" i="1"/>
  <c r="EU206" i="1"/>
  <c r="EV206" i="1"/>
  <c r="EY206" i="1"/>
  <c r="EZ206" i="1"/>
  <c r="FA206" i="1"/>
  <c r="FM206" i="1"/>
  <c r="FN206" i="1"/>
  <c r="FO206" i="1"/>
  <c r="FP206" i="1"/>
  <c r="FQ206" i="1"/>
  <c r="FT206" i="1"/>
  <c r="FU206" i="1"/>
  <c r="FV206" i="1"/>
  <c r="FW206" i="1"/>
  <c r="FZ206" i="1"/>
  <c r="GA206" i="1"/>
  <c r="GD206" i="1"/>
  <c r="GE206" i="1"/>
  <c r="GF206" i="1"/>
  <c r="GR206" i="1"/>
  <c r="GS206" i="1"/>
  <c r="GT206" i="1"/>
  <c r="GU206" i="1"/>
  <c r="GV206" i="1"/>
  <c r="GY206" i="1"/>
  <c r="GZ206" i="1"/>
  <c r="HA206" i="1"/>
  <c r="HB206" i="1"/>
  <c r="HE206" i="1"/>
  <c r="HF206" i="1"/>
  <c r="HI206" i="1"/>
  <c r="HJ206" i="1"/>
  <c r="HK206" i="1"/>
  <c r="AS207" i="1"/>
  <c r="AT207" i="1"/>
  <c r="AU207" i="1"/>
  <c r="AV207" i="1"/>
  <c r="AW207" i="1"/>
  <c r="AZ207" i="1"/>
  <c r="BA207" i="1"/>
  <c r="BB207" i="1"/>
  <c r="BC207" i="1"/>
  <c r="BF207" i="1"/>
  <c r="BG207" i="1"/>
  <c r="BJ207" i="1"/>
  <c r="BK207" i="1"/>
  <c r="BL207" i="1"/>
  <c r="BX207" i="1"/>
  <c r="BY207" i="1"/>
  <c r="BZ207" i="1"/>
  <c r="CA207" i="1"/>
  <c r="CB207" i="1"/>
  <c r="CE207" i="1"/>
  <c r="CF207" i="1"/>
  <c r="CG207" i="1"/>
  <c r="CH207" i="1"/>
  <c r="CK207" i="1"/>
  <c r="CL207" i="1"/>
  <c r="CO207" i="1"/>
  <c r="CP207" i="1"/>
  <c r="CQ207" i="1"/>
  <c r="DC207" i="1"/>
  <c r="DD207" i="1"/>
  <c r="DE207" i="1"/>
  <c r="DF207" i="1"/>
  <c r="DG207" i="1"/>
  <c r="DJ207" i="1"/>
  <c r="DK207" i="1"/>
  <c r="DL207" i="1"/>
  <c r="DM207" i="1"/>
  <c r="DP207" i="1"/>
  <c r="DQ207" i="1"/>
  <c r="DT207" i="1"/>
  <c r="DU207" i="1"/>
  <c r="DV207" i="1"/>
  <c r="EH207" i="1"/>
  <c r="EI207" i="1"/>
  <c r="EJ207" i="1"/>
  <c r="EK207" i="1"/>
  <c r="EL207" i="1"/>
  <c r="EO207" i="1"/>
  <c r="EP207" i="1"/>
  <c r="EQ207" i="1"/>
  <c r="ER207" i="1"/>
  <c r="EU207" i="1"/>
  <c r="EV207" i="1"/>
  <c r="EY207" i="1"/>
  <c r="EZ207" i="1"/>
  <c r="FA207" i="1"/>
  <c r="FM207" i="1"/>
  <c r="FN207" i="1"/>
  <c r="FO207" i="1"/>
  <c r="FP207" i="1"/>
  <c r="FQ207" i="1"/>
  <c r="FT207" i="1"/>
  <c r="FU207" i="1"/>
  <c r="FV207" i="1"/>
  <c r="FW207" i="1"/>
  <c r="FZ207" i="1"/>
  <c r="GA207" i="1"/>
  <c r="GD207" i="1"/>
  <c r="GE207" i="1"/>
  <c r="GF207" i="1"/>
  <c r="GR207" i="1"/>
  <c r="GS207" i="1"/>
  <c r="GT207" i="1"/>
  <c r="GU207" i="1"/>
  <c r="GV207" i="1"/>
  <c r="GY207" i="1"/>
  <c r="GZ207" i="1"/>
  <c r="HA207" i="1"/>
  <c r="HB207" i="1"/>
  <c r="HE207" i="1"/>
  <c r="HF207" i="1"/>
  <c r="HI207" i="1"/>
  <c r="HJ207" i="1"/>
  <c r="HK207" i="1"/>
  <c r="AS208" i="1"/>
  <c r="AT208" i="1"/>
  <c r="AU208" i="1"/>
  <c r="AV208" i="1"/>
  <c r="AW208" i="1"/>
  <c r="AZ208" i="1"/>
  <c r="BA208" i="1"/>
  <c r="BB208" i="1"/>
  <c r="BC208" i="1"/>
  <c r="BF208" i="1"/>
  <c r="BG208" i="1"/>
  <c r="BJ208" i="1"/>
  <c r="BK208" i="1"/>
  <c r="BL208" i="1"/>
  <c r="BX208" i="1"/>
  <c r="BY208" i="1"/>
  <c r="BZ208" i="1"/>
  <c r="CA208" i="1"/>
  <c r="CB208" i="1"/>
  <c r="CE208" i="1"/>
  <c r="CF208" i="1"/>
  <c r="CG208" i="1"/>
  <c r="CH208" i="1"/>
  <c r="CK208" i="1"/>
  <c r="CL208" i="1"/>
  <c r="CO208" i="1"/>
  <c r="CP208" i="1"/>
  <c r="CQ208" i="1"/>
  <c r="DC208" i="1"/>
  <c r="DD208" i="1"/>
  <c r="DE208" i="1"/>
  <c r="DF208" i="1"/>
  <c r="DG208" i="1"/>
  <c r="DJ208" i="1"/>
  <c r="DK208" i="1"/>
  <c r="DL208" i="1"/>
  <c r="DM208" i="1"/>
  <c r="DP208" i="1"/>
  <c r="DQ208" i="1"/>
  <c r="DT208" i="1"/>
  <c r="DU208" i="1"/>
  <c r="DV208" i="1"/>
  <c r="EH208" i="1"/>
  <c r="EI208" i="1"/>
  <c r="EJ208" i="1"/>
  <c r="EK208" i="1"/>
  <c r="EL208" i="1"/>
  <c r="EO208" i="1"/>
  <c r="EP208" i="1"/>
  <c r="EQ208" i="1"/>
  <c r="ER208" i="1"/>
  <c r="EU208" i="1"/>
  <c r="EV208" i="1"/>
  <c r="EY208" i="1"/>
  <c r="EZ208" i="1"/>
  <c r="FA208" i="1"/>
  <c r="FM208" i="1"/>
  <c r="FN208" i="1"/>
  <c r="FO208" i="1"/>
  <c r="FP208" i="1"/>
  <c r="FQ208" i="1"/>
  <c r="FT208" i="1"/>
  <c r="FU208" i="1"/>
  <c r="FV208" i="1"/>
  <c r="FW208" i="1"/>
  <c r="FZ208" i="1"/>
  <c r="GA208" i="1"/>
  <c r="GD208" i="1"/>
  <c r="GE208" i="1"/>
  <c r="GF208" i="1"/>
  <c r="GR208" i="1"/>
  <c r="GS208" i="1"/>
  <c r="GT208" i="1"/>
  <c r="GU208" i="1"/>
  <c r="GV208" i="1"/>
  <c r="GY208" i="1"/>
  <c r="GZ208" i="1"/>
  <c r="HA208" i="1"/>
  <c r="HB208" i="1"/>
  <c r="HE208" i="1"/>
  <c r="HF208" i="1"/>
  <c r="HI208" i="1"/>
  <c r="HJ208" i="1"/>
  <c r="HK208" i="1"/>
  <c r="AS209" i="1"/>
  <c r="AT209" i="1"/>
  <c r="AU209" i="1"/>
  <c r="AV209" i="1"/>
  <c r="AW209" i="1"/>
  <c r="AZ209" i="1"/>
  <c r="BA209" i="1"/>
  <c r="BB209" i="1"/>
  <c r="BC209" i="1"/>
  <c r="BF209" i="1"/>
  <c r="BG209" i="1"/>
  <c r="BJ209" i="1"/>
  <c r="BK209" i="1"/>
  <c r="BL209" i="1"/>
  <c r="BX209" i="1"/>
  <c r="BY209" i="1"/>
  <c r="BZ209" i="1"/>
  <c r="CA209" i="1"/>
  <c r="CB209" i="1"/>
  <c r="CE209" i="1"/>
  <c r="CF209" i="1"/>
  <c r="CG209" i="1"/>
  <c r="CH209" i="1"/>
  <c r="CK209" i="1"/>
  <c r="CL209" i="1"/>
  <c r="CO209" i="1"/>
  <c r="CP209" i="1"/>
  <c r="CQ209" i="1"/>
  <c r="DC209" i="1"/>
  <c r="DD209" i="1"/>
  <c r="DE209" i="1"/>
  <c r="DF209" i="1"/>
  <c r="DG209" i="1"/>
  <c r="DJ209" i="1"/>
  <c r="DK209" i="1"/>
  <c r="DL209" i="1"/>
  <c r="DM209" i="1"/>
  <c r="DP209" i="1"/>
  <c r="DQ209" i="1"/>
  <c r="DT209" i="1"/>
  <c r="DU209" i="1"/>
  <c r="DV209" i="1"/>
  <c r="EH209" i="1"/>
  <c r="EI209" i="1"/>
  <c r="EJ209" i="1"/>
  <c r="EK209" i="1"/>
  <c r="EL209" i="1"/>
  <c r="EO209" i="1"/>
  <c r="EP209" i="1"/>
  <c r="EQ209" i="1"/>
  <c r="ER209" i="1"/>
  <c r="EU209" i="1"/>
  <c r="EV209" i="1"/>
  <c r="EY209" i="1"/>
  <c r="EZ209" i="1"/>
  <c r="FA209" i="1"/>
  <c r="FM209" i="1"/>
  <c r="FN209" i="1"/>
  <c r="FO209" i="1"/>
  <c r="FP209" i="1"/>
  <c r="FQ209" i="1"/>
  <c r="FT209" i="1"/>
  <c r="FU209" i="1"/>
  <c r="FV209" i="1"/>
  <c r="FW209" i="1"/>
  <c r="FZ209" i="1"/>
  <c r="GA209" i="1"/>
  <c r="GD209" i="1"/>
  <c r="GE209" i="1"/>
  <c r="GF209" i="1"/>
  <c r="GR209" i="1"/>
  <c r="GS209" i="1"/>
  <c r="GT209" i="1"/>
  <c r="GU209" i="1"/>
  <c r="GV209" i="1"/>
  <c r="GY209" i="1"/>
  <c r="GZ209" i="1"/>
  <c r="HA209" i="1"/>
  <c r="HB209" i="1"/>
  <c r="HE209" i="1"/>
  <c r="HF209" i="1"/>
  <c r="HI209" i="1"/>
  <c r="HJ209" i="1"/>
  <c r="HK209" i="1"/>
  <c r="AS210" i="1"/>
  <c r="AT210" i="1"/>
  <c r="AU210" i="1"/>
  <c r="AV210" i="1"/>
  <c r="AW210" i="1"/>
  <c r="AZ210" i="1"/>
  <c r="BA210" i="1"/>
  <c r="BB210" i="1"/>
  <c r="BC210" i="1"/>
  <c r="BF210" i="1"/>
  <c r="BG210" i="1"/>
  <c r="BJ210" i="1"/>
  <c r="BK210" i="1"/>
  <c r="BL210" i="1"/>
  <c r="BX210" i="1"/>
  <c r="BY210" i="1"/>
  <c r="BZ210" i="1"/>
  <c r="CA210" i="1"/>
  <c r="CB210" i="1"/>
  <c r="CE210" i="1"/>
  <c r="CF210" i="1"/>
  <c r="CG210" i="1"/>
  <c r="CH210" i="1"/>
  <c r="CK210" i="1"/>
  <c r="CL210" i="1"/>
  <c r="CO210" i="1"/>
  <c r="CP210" i="1"/>
  <c r="CQ210" i="1"/>
  <c r="DC210" i="1"/>
  <c r="DD210" i="1"/>
  <c r="DE210" i="1"/>
  <c r="DF210" i="1"/>
  <c r="DG210" i="1"/>
  <c r="DJ210" i="1"/>
  <c r="DK210" i="1"/>
  <c r="DL210" i="1"/>
  <c r="DM210" i="1"/>
  <c r="DP210" i="1"/>
  <c r="DQ210" i="1"/>
  <c r="DT210" i="1"/>
  <c r="DU210" i="1"/>
  <c r="DV210" i="1"/>
  <c r="EH210" i="1"/>
  <c r="EI210" i="1"/>
  <c r="EJ210" i="1"/>
  <c r="EK210" i="1"/>
  <c r="EL210" i="1"/>
  <c r="EO210" i="1"/>
  <c r="EP210" i="1"/>
  <c r="EQ210" i="1"/>
  <c r="ER210" i="1"/>
  <c r="EU210" i="1"/>
  <c r="EV210" i="1"/>
  <c r="EY210" i="1"/>
  <c r="EZ210" i="1"/>
  <c r="FA210" i="1"/>
  <c r="FM210" i="1"/>
  <c r="FN210" i="1"/>
  <c r="FO210" i="1"/>
  <c r="FP210" i="1"/>
  <c r="FQ210" i="1"/>
  <c r="FT210" i="1"/>
  <c r="FU210" i="1"/>
  <c r="FV210" i="1"/>
  <c r="FW210" i="1"/>
  <c r="FZ210" i="1"/>
  <c r="GA210" i="1"/>
  <c r="GD210" i="1"/>
  <c r="GE210" i="1"/>
  <c r="GF210" i="1"/>
  <c r="GR210" i="1"/>
  <c r="GS210" i="1"/>
  <c r="GT210" i="1"/>
  <c r="GU210" i="1"/>
  <c r="GV210" i="1"/>
  <c r="GY210" i="1"/>
  <c r="GZ210" i="1"/>
  <c r="HA210" i="1"/>
  <c r="HB210" i="1"/>
  <c r="HE210" i="1"/>
  <c r="HF210" i="1"/>
  <c r="HI210" i="1"/>
  <c r="HJ210" i="1"/>
  <c r="HK210" i="1"/>
  <c r="AS211" i="1"/>
  <c r="AT211" i="1"/>
  <c r="AU211" i="1"/>
  <c r="AV211" i="1"/>
  <c r="AW211" i="1"/>
  <c r="AZ211" i="1"/>
  <c r="BA211" i="1"/>
  <c r="BB211" i="1"/>
  <c r="BC211" i="1"/>
  <c r="BF211" i="1"/>
  <c r="BG211" i="1"/>
  <c r="BJ211" i="1"/>
  <c r="BK211" i="1"/>
  <c r="BL211" i="1"/>
  <c r="BX211" i="1"/>
  <c r="BY211" i="1"/>
  <c r="BZ211" i="1"/>
  <c r="CA211" i="1"/>
  <c r="CB211" i="1"/>
  <c r="CE211" i="1"/>
  <c r="CF211" i="1"/>
  <c r="CG211" i="1"/>
  <c r="CH211" i="1"/>
  <c r="CK211" i="1"/>
  <c r="CL211" i="1"/>
  <c r="CO211" i="1"/>
  <c r="CP211" i="1"/>
  <c r="CQ211" i="1"/>
  <c r="DC211" i="1"/>
  <c r="DD211" i="1"/>
  <c r="DE211" i="1"/>
  <c r="DF211" i="1"/>
  <c r="DG211" i="1"/>
  <c r="DJ211" i="1"/>
  <c r="DK211" i="1"/>
  <c r="DL211" i="1"/>
  <c r="DM211" i="1"/>
  <c r="DP211" i="1"/>
  <c r="DQ211" i="1"/>
  <c r="DT211" i="1"/>
  <c r="DU211" i="1"/>
  <c r="DV211" i="1"/>
  <c r="EH211" i="1"/>
  <c r="EI211" i="1"/>
  <c r="EJ211" i="1"/>
  <c r="EK211" i="1"/>
  <c r="EL211" i="1"/>
  <c r="EO211" i="1"/>
  <c r="EP211" i="1"/>
  <c r="EQ211" i="1"/>
  <c r="ER211" i="1"/>
  <c r="EU211" i="1"/>
  <c r="EV211" i="1"/>
  <c r="EY211" i="1"/>
  <c r="EZ211" i="1"/>
  <c r="FA211" i="1"/>
  <c r="FM211" i="1"/>
  <c r="FN211" i="1"/>
  <c r="FO211" i="1"/>
  <c r="FP211" i="1"/>
  <c r="FQ211" i="1"/>
  <c r="FT211" i="1"/>
  <c r="FU211" i="1"/>
  <c r="FV211" i="1"/>
  <c r="FW211" i="1"/>
  <c r="FZ211" i="1"/>
  <c r="GA211" i="1"/>
  <c r="GD211" i="1"/>
  <c r="GE211" i="1"/>
  <c r="GF211" i="1"/>
  <c r="GR211" i="1"/>
  <c r="GS211" i="1"/>
  <c r="GT211" i="1"/>
  <c r="GU211" i="1"/>
  <c r="GV211" i="1"/>
  <c r="GY211" i="1"/>
  <c r="GZ211" i="1"/>
  <c r="HA211" i="1"/>
  <c r="HB211" i="1"/>
  <c r="HE211" i="1"/>
  <c r="HF211" i="1"/>
  <c r="HI211" i="1"/>
  <c r="HJ211" i="1"/>
  <c r="HK211" i="1"/>
  <c r="AS212" i="1"/>
  <c r="AT212" i="1"/>
  <c r="AU212" i="1"/>
  <c r="AV212" i="1"/>
  <c r="AW212" i="1"/>
  <c r="AZ212" i="1"/>
  <c r="BA212" i="1"/>
  <c r="BB212" i="1"/>
  <c r="BC212" i="1"/>
  <c r="BF212" i="1"/>
  <c r="BG212" i="1"/>
  <c r="BJ212" i="1"/>
  <c r="BK212" i="1"/>
  <c r="BL212" i="1"/>
  <c r="BX212" i="1"/>
  <c r="BY212" i="1"/>
  <c r="BZ212" i="1"/>
  <c r="CA212" i="1"/>
  <c r="CB212" i="1"/>
  <c r="CE212" i="1"/>
  <c r="CF212" i="1"/>
  <c r="CG212" i="1"/>
  <c r="CH212" i="1"/>
  <c r="CK212" i="1"/>
  <c r="CL212" i="1"/>
  <c r="CO212" i="1"/>
  <c r="CP212" i="1"/>
  <c r="CQ212" i="1"/>
  <c r="DC212" i="1"/>
  <c r="DD212" i="1"/>
  <c r="DE212" i="1"/>
  <c r="DF212" i="1"/>
  <c r="DG212" i="1"/>
  <c r="DJ212" i="1"/>
  <c r="DK212" i="1"/>
  <c r="DL212" i="1"/>
  <c r="DM212" i="1"/>
  <c r="DP212" i="1"/>
  <c r="DQ212" i="1"/>
  <c r="DT212" i="1"/>
  <c r="DU212" i="1"/>
  <c r="DV212" i="1"/>
  <c r="EH212" i="1"/>
  <c r="EI212" i="1"/>
  <c r="EJ212" i="1"/>
  <c r="EK212" i="1"/>
  <c r="EL212" i="1"/>
  <c r="EO212" i="1"/>
  <c r="EP212" i="1"/>
  <c r="EQ212" i="1"/>
  <c r="ER212" i="1"/>
  <c r="EU212" i="1"/>
  <c r="EV212" i="1"/>
  <c r="EY212" i="1"/>
  <c r="EZ212" i="1"/>
  <c r="FA212" i="1"/>
  <c r="FM212" i="1"/>
  <c r="FN212" i="1"/>
  <c r="FO212" i="1"/>
  <c r="FP212" i="1"/>
  <c r="FQ212" i="1"/>
  <c r="FT212" i="1"/>
  <c r="FU212" i="1"/>
  <c r="FV212" i="1"/>
  <c r="FW212" i="1"/>
  <c r="FZ212" i="1"/>
  <c r="GA212" i="1"/>
  <c r="GD212" i="1"/>
  <c r="GE212" i="1"/>
  <c r="GF212" i="1"/>
  <c r="GR212" i="1"/>
  <c r="GS212" i="1"/>
  <c r="GT212" i="1"/>
  <c r="GU212" i="1"/>
  <c r="GV212" i="1"/>
  <c r="GY212" i="1"/>
  <c r="GZ212" i="1"/>
  <c r="HA212" i="1"/>
  <c r="HB212" i="1"/>
  <c r="HE212" i="1"/>
  <c r="HF212" i="1"/>
  <c r="HI212" i="1"/>
  <c r="HJ212" i="1"/>
  <c r="HK212" i="1"/>
  <c r="AS213" i="1"/>
  <c r="AT213" i="1"/>
  <c r="AU213" i="1"/>
  <c r="AV213" i="1"/>
  <c r="AW213" i="1"/>
  <c r="AZ213" i="1"/>
  <c r="BA213" i="1"/>
  <c r="BB213" i="1"/>
  <c r="BC213" i="1"/>
  <c r="BF213" i="1"/>
  <c r="BG213" i="1"/>
  <c r="BH213" i="1"/>
  <c r="BJ213" i="1"/>
  <c r="BK213" i="1"/>
  <c r="BL213" i="1"/>
  <c r="BX213" i="1"/>
  <c r="BY213" i="1"/>
  <c r="BZ213" i="1"/>
  <c r="CA213" i="1"/>
  <c r="CB213" i="1"/>
  <c r="CE213" i="1"/>
  <c r="CF213" i="1"/>
  <c r="CG213" i="1"/>
  <c r="CH213" i="1"/>
  <c r="CK213" i="1"/>
  <c r="CL213" i="1"/>
  <c r="CM213" i="1"/>
  <c r="CO213" i="1"/>
  <c r="CP213" i="1"/>
  <c r="CQ213" i="1"/>
  <c r="DC213" i="1"/>
  <c r="DD213" i="1"/>
  <c r="DE213" i="1"/>
  <c r="DF213" i="1"/>
  <c r="DG213" i="1"/>
  <c r="DJ213" i="1"/>
  <c r="DK213" i="1"/>
  <c r="DL213" i="1"/>
  <c r="DM213" i="1"/>
  <c r="DP213" i="1"/>
  <c r="DQ213" i="1"/>
  <c r="DR213" i="1"/>
  <c r="DT213" i="1"/>
  <c r="DU213" i="1"/>
  <c r="DV213" i="1"/>
  <c r="EH213" i="1"/>
  <c r="EI213" i="1"/>
  <c r="EJ213" i="1"/>
  <c r="EK213" i="1"/>
  <c r="EL213" i="1"/>
  <c r="EO213" i="1"/>
  <c r="EP213" i="1"/>
  <c r="EQ213" i="1"/>
  <c r="ER213" i="1"/>
  <c r="EU213" i="1"/>
  <c r="EV213" i="1"/>
  <c r="EW213" i="1"/>
  <c r="EY213" i="1"/>
  <c r="EZ213" i="1"/>
  <c r="FA213" i="1"/>
  <c r="FM213" i="1"/>
  <c r="FN213" i="1"/>
  <c r="FO213" i="1"/>
  <c r="FP213" i="1"/>
  <c r="FQ213" i="1"/>
  <c r="FT213" i="1"/>
  <c r="FU213" i="1"/>
  <c r="FV213" i="1"/>
  <c r="FW213" i="1"/>
  <c r="FZ213" i="1"/>
  <c r="GA213" i="1"/>
  <c r="GB213" i="1"/>
  <c r="GD213" i="1"/>
  <c r="GE213" i="1"/>
  <c r="GF213" i="1"/>
  <c r="GR213" i="1"/>
  <c r="GS213" i="1"/>
  <c r="GT213" i="1"/>
  <c r="GU213" i="1"/>
  <c r="GV213" i="1"/>
  <c r="GY213" i="1"/>
  <c r="GZ213" i="1"/>
  <c r="HA213" i="1"/>
  <c r="HB213" i="1"/>
  <c r="HE213" i="1"/>
  <c r="HF213" i="1"/>
  <c r="HG213" i="1"/>
  <c r="HI213" i="1"/>
  <c r="HJ213" i="1"/>
  <c r="HK213" i="1"/>
  <c r="AS214" i="1"/>
  <c r="AT214" i="1"/>
  <c r="AU214" i="1"/>
  <c r="AV214" i="1"/>
  <c r="AW214" i="1"/>
  <c r="AZ214" i="1"/>
  <c r="BA214" i="1"/>
  <c r="BB214" i="1"/>
  <c r="BC214" i="1"/>
  <c r="BF214" i="1"/>
  <c r="BG214" i="1"/>
  <c r="BJ214" i="1"/>
  <c r="BK214" i="1"/>
  <c r="BL214" i="1"/>
  <c r="BM214" i="1"/>
  <c r="BX214" i="1"/>
  <c r="BY214" i="1"/>
  <c r="BZ214" i="1"/>
  <c r="CA214" i="1"/>
  <c r="CB214" i="1"/>
  <c r="CE214" i="1"/>
  <c r="CF214" i="1"/>
  <c r="CG214" i="1"/>
  <c r="CH214" i="1"/>
  <c r="CK214" i="1"/>
  <c r="CL214" i="1"/>
  <c r="CO214" i="1"/>
  <c r="CP214" i="1"/>
  <c r="CQ214" i="1"/>
  <c r="CR214" i="1"/>
  <c r="DC214" i="1"/>
  <c r="DD214" i="1"/>
  <c r="DE214" i="1"/>
  <c r="DF214" i="1"/>
  <c r="DG214" i="1"/>
  <c r="DJ214" i="1"/>
  <c r="DK214" i="1"/>
  <c r="DL214" i="1"/>
  <c r="DM214" i="1"/>
  <c r="DP214" i="1"/>
  <c r="DQ214" i="1"/>
  <c r="DT214" i="1"/>
  <c r="DU214" i="1"/>
  <c r="DV214" i="1"/>
  <c r="DW214" i="1"/>
  <c r="EH214" i="1"/>
  <c r="EI214" i="1"/>
  <c r="EJ214" i="1"/>
  <c r="EK214" i="1"/>
  <c r="EL214" i="1"/>
  <c r="EO214" i="1"/>
  <c r="EP214" i="1"/>
  <c r="EQ214" i="1"/>
  <c r="ER214" i="1"/>
  <c r="EU214" i="1"/>
  <c r="EV214" i="1"/>
  <c r="EY214" i="1"/>
  <c r="EZ214" i="1"/>
  <c r="FA214" i="1"/>
  <c r="FB214" i="1"/>
  <c r="FM214" i="1"/>
  <c r="FN214" i="1"/>
  <c r="FO214" i="1"/>
  <c r="FP214" i="1"/>
  <c r="FQ214" i="1"/>
  <c r="FT214" i="1"/>
  <c r="FU214" i="1"/>
  <c r="FV214" i="1"/>
  <c r="FW214" i="1"/>
  <c r="FZ214" i="1"/>
  <c r="GA214" i="1"/>
  <c r="GD214" i="1"/>
  <c r="GE214" i="1"/>
  <c r="GF214" i="1"/>
  <c r="GG214" i="1"/>
  <c r="GR214" i="1"/>
  <c r="GS214" i="1"/>
  <c r="GT214" i="1"/>
  <c r="GU214" i="1"/>
  <c r="GV214" i="1"/>
  <c r="GY214" i="1"/>
  <c r="GZ214" i="1"/>
  <c r="HA214" i="1"/>
  <c r="HB214" i="1"/>
  <c r="HE214" i="1"/>
  <c r="HF214" i="1"/>
  <c r="HI214" i="1"/>
  <c r="HJ214" i="1"/>
  <c r="HK214" i="1"/>
  <c r="HL214" i="1"/>
  <c r="AS215" i="1"/>
  <c r="AT215" i="1"/>
  <c r="AU215" i="1"/>
  <c r="AV215" i="1"/>
  <c r="AW215" i="1"/>
  <c r="AZ215" i="1"/>
  <c r="BA215" i="1"/>
  <c r="BB215" i="1"/>
  <c r="BC215" i="1"/>
  <c r="BF215" i="1"/>
  <c r="BG215" i="1"/>
  <c r="BJ215" i="1"/>
  <c r="BK215" i="1"/>
  <c r="BL215" i="1"/>
  <c r="BX215" i="1"/>
  <c r="BY215" i="1"/>
  <c r="BZ215" i="1"/>
  <c r="CA215" i="1"/>
  <c r="CB215" i="1"/>
  <c r="CE215" i="1"/>
  <c r="CF215" i="1"/>
  <c r="CG215" i="1"/>
  <c r="CH215" i="1"/>
  <c r="CK215" i="1"/>
  <c r="CL215" i="1"/>
  <c r="CO215" i="1"/>
  <c r="CP215" i="1"/>
  <c r="CQ215" i="1"/>
  <c r="DC215" i="1"/>
  <c r="DD215" i="1"/>
  <c r="DE215" i="1"/>
  <c r="DF215" i="1"/>
  <c r="DG215" i="1"/>
  <c r="DJ215" i="1"/>
  <c r="DK215" i="1"/>
  <c r="DL215" i="1"/>
  <c r="DM215" i="1"/>
  <c r="DP215" i="1"/>
  <c r="DQ215" i="1"/>
  <c r="DT215" i="1"/>
  <c r="DU215" i="1"/>
  <c r="DV215" i="1"/>
  <c r="EH215" i="1"/>
  <c r="EI215" i="1"/>
  <c r="EJ215" i="1"/>
  <c r="EK215" i="1"/>
  <c r="EL215" i="1"/>
  <c r="EO215" i="1"/>
  <c r="EP215" i="1"/>
  <c r="EQ215" i="1"/>
  <c r="ER215" i="1"/>
  <c r="EU215" i="1"/>
  <c r="EV215" i="1"/>
  <c r="EY215" i="1"/>
  <c r="EZ215" i="1"/>
  <c r="FA215" i="1"/>
  <c r="FM215" i="1"/>
  <c r="FN215" i="1"/>
  <c r="FO215" i="1"/>
  <c r="FP215" i="1"/>
  <c r="FQ215" i="1"/>
  <c r="FT215" i="1"/>
  <c r="FU215" i="1"/>
  <c r="FV215" i="1"/>
  <c r="FW215" i="1"/>
  <c r="FZ215" i="1"/>
  <c r="GA215" i="1"/>
  <c r="GD215" i="1"/>
  <c r="GE215" i="1"/>
  <c r="GF215" i="1"/>
  <c r="GR215" i="1"/>
  <c r="GS215" i="1"/>
  <c r="GT215" i="1"/>
  <c r="GU215" i="1"/>
  <c r="GV215" i="1"/>
  <c r="GY215" i="1"/>
  <c r="GZ215" i="1"/>
  <c r="HA215" i="1"/>
  <c r="HB215" i="1"/>
  <c r="HE215" i="1"/>
  <c r="HF215" i="1"/>
  <c r="HI215" i="1"/>
  <c r="HJ215" i="1"/>
  <c r="HK215" i="1"/>
  <c r="AS216" i="1"/>
  <c r="AT216" i="1"/>
  <c r="AU216" i="1"/>
  <c r="AV216" i="1"/>
  <c r="AW216" i="1"/>
  <c r="AZ216" i="1"/>
  <c r="BA216" i="1"/>
  <c r="BB216" i="1"/>
  <c r="BC216" i="1"/>
  <c r="BF216" i="1"/>
  <c r="BG216" i="1"/>
  <c r="BJ216" i="1"/>
  <c r="BK216" i="1"/>
  <c r="BL216" i="1"/>
  <c r="BX216" i="1"/>
  <c r="BY216" i="1"/>
  <c r="BZ216" i="1"/>
  <c r="CA216" i="1"/>
  <c r="CB216" i="1"/>
  <c r="CE216" i="1"/>
  <c r="CF216" i="1"/>
  <c r="CG216" i="1"/>
  <c r="CH216" i="1"/>
  <c r="CK216" i="1"/>
  <c r="CL216" i="1"/>
  <c r="CO216" i="1"/>
  <c r="CP216" i="1"/>
  <c r="CQ216" i="1"/>
  <c r="DC216" i="1"/>
  <c r="DD216" i="1"/>
  <c r="DE216" i="1"/>
  <c r="DF216" i="1"/>
  <c r="DG216" i="1"/>
  <c r="DJ216" i="1"/>
  <c r="DK216" i="1"/>
  <c r="DL216" i="1"/>
  <c r="DM216" i="1"/>
  <c r="DP216" i="1"/>
  <c r="DQ216" i="1"/>
  <c r="DT216" i="1"/>
  <c r="DU216" i="1"/>
  <c r="DV216" i="1"/>
  <c r="EH216" i="1"/>
  <c r="EI216" i="1"/>
  <c r="EJ216" i="1"/>
  <c r="EK216" i="1"/>
  <c r="EL216" i="1"/>
  <c r="EO216" i="1"/>
  <c r="EP216" i="1"/>
  <c r="EQ216" i="1"/>
  <c r="ER216" i="1"/>
  <c r="EU216" i="1"/>
  <c r="EV216" i="1"/>
  <c r="EY216" i="1"/>
  <c r="EZ216" i="1"/>
  <c r="FA216" i="1"/>
  <c r="FM216" i="1"/>
  <c r="FN216" i="1"/>
  <c r="FO216" i="1"/>
  <c r="FP216" i="1"/>
  <c r="FQ216" i="1"/>
  <c r="FT216" i="1"/>
  <c r="FU216" i="1"/>
  <c r="FV216" i="1"/>
  <c r="FW216" i="1"/>
  <c r="FZ216" i="1"/>
  <c r="GA216" i="1"/>
  <c r="GD216" i="1"/>
  <c r="GE216" i="1"/>
  <c r="GF216" i="1"/>
  <c r="GR216" i="1"/>
  <c r="GS216" i="1"/>
  <c r="GT216" i="1"/>
  <c r="GU216" i="1"/>
  <c r="GV216" i="1"/>
  <c r="GY216" i="1"/>
  <c r="GZ216" i="1"/>
  <c r="HA216" i="1"/>
  <c r="HB216" i="1"/>
  <c r="HE216" i="1"/>
  <c r="HF216" i="1"/>
  <c r="HI216" i="1"/>
  <c r="HJ216" i="1"/>
  <c r="HK216" i="1"/>
  <c r="AS217" i="1"/>
  <c r="AT217" i="1"/>
  <c r="AU217" i="1"/>
  <c r="AV217" i="1"/>
  <c r="AW217" i="1"/>
  <c r="AZ217" i="1"/>
  <c r="BA217" i="1"/>
  <c r="BB217" i="1"/>
  <c r="BC217" i="1"/>
  <c r="BF217" i="1"/>
  <c r="BG217" i="1"/>
  <c r="BJ217" i="1"/>
  <c r="BK217" i="1"/>
  <c r="BL217" i="1"/>
  <c r="BX217" i="1"/>
  <c r="BY217" i="1"/>
  <c r="BZ217" i="1"/>
  <c r="CA217" i="1"/>
  <c r="CB217" i="1"/>
  <c r="CE217" i="1"/>
  <c r="CF217" i="1"/>
  <c r="CG217" i="1"/>
  <c r="CH217" i="1"/>
  <c r="CK217" i="1"/>
  <c r="CL217" i="1"/>
  <c r="CO217" i="1"/>
  <c r="CP217" i="1"/>
  <c r="CQ217" i="1"/>
  <c r="DC217" i="1"/>
  <c r="DD217" i="1"/>
  <c r="DE217" i="1"/>
  <c r="DF217" i="1"/>
  <c r="DG217" i="1"/>
  <c r="DJ217" i="1"/>
  <c r="DK217" i="1"/>
  <c r="DL217" i="1"/>
  <c r="DM217" i="1"/>
  <c r="DP217" i="1"/>
  <c r="DQ217" i="1"/>
  <c r="DT217" i="1"/>
  <c r="DU217" i="1"/>
  <c r="DV217" i="1"/>
  <c r="EH217" i="1"/>
  <c r="EI217" i="1"/>
  <c r="EJ217" i="1"/>
  <c r="EK217" i="1"/>
  <c r="EL217" i="1"/>
  <c r="EO217" i="1"/>
  <c r="EP217" i="1"/>
  <c r="EQ217" i="1"/>
  <c r="ER217" i="1"/>
  <c r="EU217" i="1"/>
  <c r="EV217" i="1"/>
  <c r="EY217" i="1"/>
  <c r="EZ217" i="1"/>
  <c r="FA217" i="1"/>
  <c r="FM217" i="1"/>
  <c r="FN217" i="1"/>
  <c r="FO217" i="1"/>
  <c r="FP217" i="1"/>
  <c r="FQ217" i="1"/>
  <c r="FT217" i="1"/>
  <c r="FU217" i="1"/>
  <c r="FV217" i="1"/>
  <c r="FW217" i="1"/>
  <c r="FZ217" i="1"/>
  <c r="GA217" i="1"/>
  <c r="GD217" i="1"/>
  <c r="GE217" i="1"/>
  <c r="GF217" i="1"/>
  <c r="GR217" i="1"/>
  <c r="GS217" i="1"/>
  <c r="GT217" i="1"/>
  <c r="GU217" i="1"/>
  <c r="GV217" i="1"/>
  <c r="GY217" i="1"/>
  <c r="GZ217" i="1"/>
  <c r="HA217" i="1"/>
  <c r="HB217" i="1"/>
  <c r="HE217" i="1"/>
  <c r="HF217" i="1"/>
  <c r="HI217" i="1"/>
  <c r="HJ217" i="1"/>
  <c r="HK217" i="1"/>
  <c r="AS218" i="1"/>
  <c r="AT218" i="1"/>
  <c r="AU218" i="1"/>
  <c r="AV218" i="1"/>
  <c r="AW218" i="1"/>
  <c r="AZ218" i="1"/>
  <c r="BA218" i="1"/>
  <c r="BB218" i="1"/>
  <c r="BC218" i="1"/>
  <c r="BF218" i="1"/>
  <c r="BG218" i="1"/>
  <c r="BJ218" i="1"/>
  <c r="BK218" i="1"/>
  <c r="BL218" i="1"/>
  <c r="BX218" i="1"/>
  <c r="BY218" i="1"/>
  <c r="BZ218" i="1"/>
  <c r="CA218" i="1"/>
  <c r="CB218" i="1"/>
  <c r="CE218" i="1"/>
  <c r="CF218" i="1"/>
  <c r="CG218" i="1"/>
  <c r="CH218" i="1"/>
  <c r="CK218" i="1"/>
  <c r="CL218" i="1"/>
  <c r="CO218" i="1"/>
  <c r="CP218" i="1"/>
  <c r="CQ218" i="1"/>
  <c r="DC218" i="1"/>
  <c r="DD218" i="1"/>
  <c r="DE218" i="1"/>
  <c r="DF218" i="1"/>
  <c r="DG218" i="1"/>
  <c r="DJ218" i="1"/>
  <c r="DK218" i="1"/>
  <c r="DL218" i="1"/>
  <c r="DM218" i="1"/>
  <c r="DP218" i="1"/>
  <c r="DQ218" i="1"/>
  <c r="DT218" i="1"/>
  <c r="DU218" i="1"/>
  <c r="DV218" i="1"/>
  <c r="EH218" i="1"/>
  <c r="EI218" i="1"/>
  <c r="EJ218" i="1"/>
  <c r="EK218" i="1"/>
  <c r="EL218" i="1"/>
  <c r="EO218" i="1"/>
  <c r="EP218" i="1"/>
  <c r="EQ218" i="1"/>
  <c r="ER218" i="1"/>
  <c r="EU218" i="1"/>
  <c r="EV218" i="1"/>
  <c r="EY218" i="1"/>
  <c r="EZ218" i="1"/>
  <c r="FA218" i="1"/>
  <c r="FM218" i="1"/>
  <c r="FN218" i="1"/>
  <c r="FO218" i="1"/>
  <c r="FP218" i="1"/>
  <c r="FQ218" i="1"/>
  <c r="FT218" i="1"/>
  <c r="FU218" i="1"/>
  <c r="FV218" i="1"/>
  <c r="FW218" i="1"/>
  <c r="FZ218" i="1"/>
  <c r="GA218" i="1"/>
  <c r="GD218" i="1"/>
  <c r="GE218" i="1"/>
  <c r="GF218" i="1"/>
  <c r="GR218" i="1"/>
  <c r="GS218" i="1"/>
  <c r="GT218" i="1"/>
  <c r="GU218" i="1"/>
  <c r="GV218" i="1"/>
  <c r="GY218" i="1"/>
  <c r="GZ218" i="1"/>
  <c r="HA218" i="1"/>
  <c r="HB218" i="1"/>
  <c r="HE218" i="1"/>
  <c r="HF218" i="1"/>
  <c r="HI218" i="1"/>
  <c r="HJ218" i="1"/>
  <c r="HK218" i="1"/>
  <c r="AS219" i="1"/>
  <c r="AT219" i="1"/>
  <c r="AU219" i="1"/>
  <c r="AV219" i="1"/>
  <c r="AW219" i="1"/>
  <c r="AZ219" i="1"/>
  <c r="BA219" i="1"/>
  <c r="BB219" i="1"/>
  <c r="BC219" i="1"/>
  <c r="BF219" i="1"/>
  <c r="BG219" i="1"/>
  <c r="BJ219" i="1"/>
  <c r="BK219" i="1"/>
  <c r="BL219" i="1"/>
  <c r="BX219" i="1"/>
  <c r="BY219" i="1"/>
  <c r="BZ219" i="1"/>
  <c r="CA219" i="1"/>
  <c r="CB219" i="1"/>
  <c r="CE219" i="1"/>
  <c r="CF219" i="1"/>
  <c r="CG219" i="1"/>
  <c r="CH219" i="1"/>
  <c r="CK219" i="1"/>
  <c r="CL219" i="1"/>
  <c r="CO219" i="1"/>
  <c r="CP219" i="1"/>
  <c r="CQ219" i="1"/>
  <c r="DC219" i="1"/>
  <c r="DD219" i="1"/>
  <c r="DE219" i="1"/>
  <c r="DF219" i="1"/>
  <c r="DG219" i="1"/>
  <c r="DJ219" i="1"/>
  <c r="DK219" i="1"/>
  <c r="DL219" i="1"/>
  <c r="DM219" i="1"/>
  <c r="DP219" i="1"/>
  <c r="DQ219" i="1"/>
  <c r="DT219" i="1"/>
  <c r="DU219" i="1"/>
  <c r="DV219" i="1"/>
  <c r="EH219" i="1"/>
  <c r="EI219" i="1"/>
  <c r="EJ219" i="1"/>
  <c r="EK219" i="1"/>
  <c r="EL219" i="1"/>
  <c r="EO219" i="1"/>
  <c r="EP219" i="1"/>
  <c r="EQ219" i="1"/>
  <c r="ER219" i="1"/>
  <c r="EU219" i="1"/>
  <c r="EV219" i="1"/>
  <c r="EY219" i="1"/>
  <c r="EZ219" i="1"/>
  <c r="FA219" i="1"/>
  <c r="FM219" i="1"/>
  <c r="FN219" i="1"/>
  <c r="FO219" i="1"/>
  <c r="FP219" i="1"/>
  <c r="FQ219" i="1"/>
  <c r="FT219" i="1"/>
  <c r="FU219" i="1"/>
  <c r="FV219" i="1"/>
  <c r="FW219" i="1"/>
  <c r="FZ219" i="1"/>
  <c r="GA219" i="1"/>
  <c r="GD219" i="1"/>
  <c r="GE219" i="1"/>
  <c r="GF219" i="1"/>
  <c r="GR219" i="1"/>
  <c r="GS219" i="1"/>
  <c r="GT219" i="1"/>
  <c r="GU219" i="1"/>
  <c r="GV219" i="1"/>
  <c r="GY219" i="1"/>
  <c r="GZ219" i="1"/>
  <c r="HA219" i="1"/>
  <c r="HB219" i="1"/>
  <c r="HE219" i="1"/>
  <c r="HF219" i="1"/>
  <c r="HI219" i="1"/>
  <c r="HJ219" i="1"/>
  <c r="HK219" i="1"/>
  <c r="AS220" i="1"/>
  <c r="AT220" i="1"/>
  <c r="AU220" i="1"/>
  <c r="AV220" i="1"/>
  <c r="AW220" i="1"/>
  <c r="AZ220" i="1"/>
  <c r="BA220" i="1"/>
  <c r="BB220" i="1"/>
  <c r="BC220" i="1"/>
  <c r="BF220" i="1"/>
  <c r="BG220" i="1"/>
  <c r="BJ220" i="1"/>
  <c r="BK220" i="1"/>
  <c r="BL220" i="1"/>
  <c r="BX220" i="1"/>
  <c r="BY220" i="1"/>
  <c r="BZ220" i="1"/>
  <c r="CA220" i="1"/>
  <c r="CB220" i="1"/>
  <c r="CE220" i="1"/>
  <c r="CF220" i="1"/>
  <c r="CG220" i="1"/>
  <c r="CH220" i="1"/>
  <c r="CK220" i="1"/>
  <c r="CL220" i="1"/>
  <c r="CO220" i="1"/>
  <c r="CP220" i="1"/>
  <c r="CQ220" i="1"/>
  <c r="DC220" i="1"/>
  <c r="DD220" i="1"/>
  <c r="DE220" i="1"/>
  <c r="DF220" i="1"/>
  <c r="DG220" i="1"/>
  <c r="DJ220" i="1"/>
  <c r="DK220" i="1"/>
  <c r="DL220" i="1"/>
  <c r="DM220" i="1"/>
  <c r="DP220" i="1"/>
  <c r="DQ220" i="1"/>
  <c r="DT220" i="1"/>
  <c r="DU220" i="1"/>
  <c r="DV220" i="1"/>
  <c r="EH220" i="1"/>
  <c r="EI220" i="1"/>
  <c r="EJ220" i="1"/>
  <c r="EK220" i="1"/>
  <c r="EL220" i="1"/>
  <c r="EO220" i="1"/>
  <c r="EP220" i="1"/>
  <c r="EQ220" i="1"/>
  <c r="ER220" i="1"/>
  <c r="EU220" i="1"/>
  <c r="EV220" i="1"/>
  <c r="EY220" i="1"/>
  <c r="EZ220" i="1"/>
  <c r="FA220" i="1"/>
  <c r="FM220" i="1"/>
  <c r="FN220" i="1"/>
  <c r="FO220" i="1"/>
  <c r="FP220" i="1"/>
  <c r="FQ220" i="1"/>
  <c r="FT220" i="1"/>
  <c r="FU220" i="1"/>
  <c r="FV220" i="1"/>
  <c r="FW220" i="1"/>
  <c r="FZ220" i="1"/>
  <c r="GA220" i="1"/>
  <c r="GD220" i="1"/>
  <c r="GE220" i="1"/>
  <c r="GF220" i="1"/>
  <c r="GR220" i="1"/>
  <c r="GS220" i="1"/>
  <c r="GT220" i="1"/>
  <c r="GU220" i="1"/>
  <c r="GV220" i="1"/>
  <c r="GY220" i="1"/>
  <c r="GZ220" i="1"/>
  <c r="HA220" i="1"/>
  <c r="HB220" i="1"/>
  <c r="HE220" i="1"/>
  <c r="HF220" i="1"/>
  <c r="HI220" i="1"/>
  <c r="HJ220" i="1"/>
  <c r="HK220" i="1"/>
  <c r="AS221" i="1"/>
  <c r="AT221" i="1"/>
  <c r="AU221" i="1"/>
  <c r="AV221" i="1"/>
  <c r="AW221" i="1"/>
  <c r="AZ221" i="1"/>
  <c r="BA221" i="1"/>
  <c r="BB221" i="1"/>
  <c r="BC221" i="1"/>
  <c r="BF221" i="1"/>
  <c r="BG221" i="1"/>
  <c r="BJ221" i="1"/>
  <c r="BK221" i="1"/>
  <c r="BL221" i="1"/>
  <c r="BX221" i="1"/>
  <c r="BY221" i="1"/>
  <c r="BZ221" i="1"/>
  <c r="CA221" i="1"/>
  <c r="CB221" i="1"/>
  <c r="CE221" i="1"/>
  <c r="CF221" i="1"/>
  <c r="CG221" i="1"/>
  <c r="CH221" i="1"/>
  <c r="CK221" i="1"/>
  <c r="CL221" i="1"/>
  <c r="CO221" i="1"/>
  <c r="CP221" i="1"/>
  <c r="CQ221" i="1"/>
  <c r="DC221" i="1"/>
  <c r="DD221" i="1"/>
  <c r="DE221" i="1"/>
  <c r="DF221" i="1"/>
  <c r="DG221" i="1"/>
  <c r="DJ221" i="1"/>
  <c r="DK221" i="1"/>
  <c r="DL221" i="1"/>
  <c r="DM221" i="1"/>
  <c r="DP221" i="1"/>
  <c r="DQ221" i="1"/>
  <c r="DT221" i="1"/>
  <c r="DU221" i="1"/>
  <c r="DV221" i="1"/>
  <c r="EH221" i="1"/>
  <c r="EI221" i="1"/>
  <c r="EJ221" i="1"/>
  <c r="EK221" i="1"/>
  <c r="EL221" i="1"/>
  <c r="EO221" i="1"/>
  <c r="EP221" i="1"/>
  <c r="EQ221" i="1"/>
  <c r="ER221" i="1"/>
  <c r="EU221" i="1"/>
  <c r="EV221" i="1"/>
  <c r="EY221" i="1"/>
  <c r="EZ221" i="1"/>
  <c r="FA221" i="1"/>
  <c r="FM221" i="1"/>
  <c r="FN221" i="1"/>
  <c r="FO221" i="1"/>
  <c r="FP221" i="1"/>
  <c r="FQ221" i="1"/>
  <c r="FT221" i="1"/>
  <c r="FU221" i="1"/>
  <c r="FV221" i="1"/>
  <c r="FW221" i="1"/>
  <c r="FZ221" i="1"/>
  <c r="GA221" i="1"/>
  <c r="GD221" i="1"/>
  <c r="GE221" i="1"/>
  <c r="GF221" i="1"/>
  <c r="GR221" i="1"/>
  <c r="GS221" i="1"/>
  <c r="GT221" i="1"/>
  <c r="GU221" i="1"/>
  <c r="GV221" i="1"/>
  <c r="GY221" i="1"/>
  <c r="GZ221" i="1"/>
  <c r="HA221" i="1"/>
  <c r="HB221" i="1"/>
  <c r="HE221" i="1"/>
  <c r="HF221" i="1"/>
  <c r="HI221" i="1"/>
  <c r="HJ221" i="1"/>
  <c r="HK221" i="1"/>
  <c r="AS222" i="1"/>
  <c r="AT222" i="1"/>
  <c r="AU222" i="1"/>
  <c r="AV222" i="1"/>
  <c r="AW222" i="1"/>
  <c r="AZ222" i="1"/>
  <c r="BA222" i="1"/>
  <c r="BB222" i="1"/>
  <c r="BC222" i="1"/>
  <c r="BF222" i="1"/>
  <c r="BG222" i="1"/>
  <c r="BJ222" i="1"/>
  <c r="BK222" i="1"/>
  <c r="BL222" i="1"/>
  <c r="BX222" i="1"/>
  <c r="BY222" i="1"/>
  <c r="BZ222" i="1"/>
  <c r="CA222" i="1"/>
  <c r="CB222" i="1"/>
  <c r="CE222" i="1"/>
  <c r="CF222" i="1"/>
  <c r="CG222" i="1"/>
  <c r="CH222" i="1"/>
  <c r="CK222" i="1"/>
  <c r="CL222" i="1"/>
  <c r="CO222" i="1"/>
  <c r="CP222" i="1"/>
  <c r="CQ222" i="1"/>
  <c r="DC222" i="1"/>
  <c r="DD222" i="1"/>
  <c r="DE222" i="1"/>
  <c r="DF222" i="1"/>
  <c r="DG222" i="1"/>
  <c r="DJ222" i="1"/>
  <c r="DK222" i="1"/>
  <c r="DL222" i="1"/>
  <c r="DM222" i="1"/>
  <c r="DP222" i="1"/>
  <c r="DQ222" i="1"/>
  <c r="DT222" i="1"/>
  <c r="DU222" i="1"/>
  <c r="DV222" i="1"/>
  <c r="EH222" i="1"/>
  <c r="EI222" i="1"/>
  <c r="EJ222" i="1"/>
  <c r="EK222" i="1"/>
  <c r="EL222" i="1"/>
  <c r="EO222" i="1"/>
  <c r="EP222" i="1"/>
  <c r="EQ222" i="1"/>
  <c r="ER222" i="1"/>
  <c r="EU222" i="1"/>
  <c r="EV222" i="1"/>
  <c r="EY222" i="1"/>
  <c r="EZ222" i="1"/>
  <c r="FA222" i="1"/>
  <c r="FM222" i="1"/>
  <c r="FN222" i="1"/>
  <c r="FO222" i="1"/>
  <c r="FP222" i="1"/>
  <c r="FQ222" i="1"/>
  <c r="FT222" i="1"/>
  <c r="FU222" i="1"/>
  <c r="FV222" i="1"/>
  <c r="FW222" i="1"/>
  <c r="FZ222" i="1"/>
  <c r="GA222" i="1"/>
  <c r="GD222" i="1"/>
  <c r="GE222" i="1"/>
  <c r="GF222" i="1"/>
  <c r="GR222" i="1"/>
  <c r="GS222" i="1"/>
  <c r="GT222" i="1"/>
  <c r="GU222" i="1"/>
  <c r="GV222" i="1"/>
  <c r="GY222" i="1"/>
  <c r="GZ222" i="1"/>
  <c r="HA222" i="1"/>
  <c r="HB222" i="1"/>
  <c r="HE222" i="1"/>
  <c r="HF222" i="1"/>
  <c r="HI222" i="1"/>
  <c r="HJ222" i="1"/>
  <c r="HK222" i="1"/>
  <c r="AS223" i="1"/>
  <c r="AT223" i="1"/>
  <c r="AU223" i="1"/>
  <c r="AV223" i="1"/>
  <c r="AW223" i="1"/>
  <c r="AZ223" i="1"/>
  <c r="BA223" i="1"/>
  <c r="BB223" i="1"/>
  <c r="BC223" i="1"/>
  <c r="BF223" i="1"/>
  <c r="BG223" i="1"/>
  <c r="BJ223" i="1"/>
  <c r="BK223" i="1"/>
  <c r="BL223" i="1"/>
  <c r="BX223" i="1"/>
  <c r="BY223" i="1"/>
  <c r="BZ223" i="1"/>
  <c r="CA223" i="1"/>
  <c r="CB223" i="1"/>
  <c r="CE223" i="1"/>
  <c r="CF223" i="1"/>
  <c r="CG223" i="1"/>
  <c r="CH223" i="1"/>
  <c r="CK223" i="1"/>
  <c r="CL223" i="1"/>
  <c r="CO223" i="1"/>
  <c r="CP223" i="1"/>
  <c r="CQ223" i="1"/>
  <c r="DC223" i="1"/>
  <c r="DD223" i="1"/>
  <c r="DE223" i="1"/>
  <c r="DF223" i="1"/>
  <c r="DG223" i="1"/>
  <c r="DJ223" i="1"/>
  <c r="DK223" i="1"/>
  <c r="DL223" i="1"/>
  <c r="DM223" i="1"/>
  <c r="DP223" i="1"/>
  <c r="DQ223" i="1"/>
  <c r="DT223" i="1"/>
  <c r="DU223" i="1"/>
  <c r="DV223" i="1"/>
  <c r="EH223" i="1"/>
  <c r="EI223" i="1"/>
  <c r="EJ223" i="1"/>
  <c r="EK223" i="1"/>
  <c r="EL223" i="1"/>
  <c r="EO223" i="1"/>
  <c r="EP223" i="1"/>
  <c r="EQ223" i="1"/>
  <c r="ER223" i="1"/>
  <c r="EU223" i="1"/>
  <c r="EV223" i="1"/>
  <c r="EY223" i="1"/>
  <c r="EZ223" i="1"/>
  <c r="FA223" i="1"/>
  <c r="FM223" i="1"/>
  <c r="FN223" i="1"/>
  <c r="FO223" i="1"/>
  <c r="FP223" i="1"/>
  <c r="FQ223" i="1"/>
  <c r="FT223" i="1"/>
  <c r="FU223" i="1"/>
  <c r="FV223" i="1"/>
  <c r="FW223" i="1"/>
  <c r="FZ223" i="1"/>
  <c r="GA223" i="1"/>
  <c r="GD223" i="1"/>
  <c r="GE223" i="1"/>
  <c r="GF223" i="1"/>
  <c r="GR223" i="1"/>
  <c r="GS223" i="1"/>
  <c r="GT223" i="1"/>
  <c r="GU223" i="1"/>
  <c r="GV223" i="1"/>
  <c r="GY223" i="1"/>
  <c r="GZ223" i="1"/>
  <c r="HA223" i="1"/>
  <c r="HB223" i="1"/>
  <c r="HE223" i="1"/>
  <c r="HF223" i="1"/>
  <c r="HI223" i="1"/>
  <c r="HJ223" i="1"/>
  <c r="HK223" i="1"/>
  <c r="AS224" i="1"/>
  <c r="AT224" i="1"/>
  <c r="AU224" i="1"/>
  <c r="AV224" i="1"/>
  <c r="AW224" i="1"/>
  <c r="AZ224" i="1"/>
  <c r="BA224" i="1"/>
  <c r="BB224" i="1"/>
  <c r="BC224" i="1"/>
  <c r="BF224" i="1"/>
  <c r="BG224" i="1"/>
  <c r="BJ224" i="1"/>
  <c r="BK224" i="1"/>
  <c r="BL224" i="1"/>
  <c r="BX224" i="1"/>
  <c r="BY224" i="1"/>
  <c r="BZ224" i="1"/>
  <c r="CA224" i="1"/>
  <c r="CB224" i="1"/>
  <c r="CE224" i="1"/>
  <c r="CF224" i="1"/>
  <c r="CG224" i="1"/>
  <c r="CH224" i="1"/>
  <c r="CK224" i="1"/>
  <c r="CL224" i="1"/>
  <c r="CO224" i="1"/>
  <c r="CP224" i="1"/>
  <c r="CQ224" i="1"/>
  <c r="DC224" i="1"/>
  <c r="DD224" i="1"/>
  <c r="DE224" i="1"/>
  <c r="DF224" i="1"/>
  <c r="DG224" i="1"/>
  <c r="DJ224" i="1"/>
  <c r="DK224" i="1"/>
  <c r="DL224" i="1"/>
  <c r="DM224" i="1"/>
  <c r="DP224" i="1"/>
  <c r="DQ224" i="1"/>
  <c r="DT224" i="1"/>
  <c r="DU224" i="1"/>
  <c r="DV224" i="1"/>
  <c r="EH224" i="1"/>
  <c r="EI224" i="1"/>
  <c r="EJ224" i="1"/>
  <c r="EK224" i="1"/>
  <c r="EL224" i="1"/>
  <c r="EO224" i="1"/>
  <c r="EP224" i="1"/>
  <c r="EQ224" i="1"/>
  <c r="ER224" i="1"/>
  <c r="EU224" i="1"/>
  <c r="EV224" i="1"/>
  <c r="EY224" i="1"/>
  <c r="EZ224" i="1"/>
  <c r="FA224" i="1"/>
  <c r="FM224" i="1"/>
  <c r="FN224" i="1"/>
  <c r="FO224" i="1"/>
  <c r="FP224" i="1"/>
  <c r="FQ224" i="1"/>
  <c r="FT224" i="1"/>
  <c r="FU224" i="1"/>
  <c r="FV224" i="1"/>
  <c r="FW224" i="1"/>
  <c r="FZ224" i="1"/>
  <c r="GA224" i="1"/>
  <c r="GD224" i="1"/>
  <c r="GE224" i="1"/>
  <c r="GF224" i="1"/>
  <c r="GR224" i="1"/>
  <c r="GS224" i="1"/>
  <c r="GT224" i="1"/>
  <c r="GU224" i="1"/>
  <c r="GV224" i="1"/>
  <c r="GY224" i="1"/>
  <c r="GZ224" i="1"/>
  <c r="HA224" i="1"/>
  <c r="HB224" i="1"/>
  <c r="HE224" i="1"/>
  <c r="HF224" i="1"/>
  <c r="HI224" i="1"/>
  <c r="HJ224" i="1"/>
  <c r="HK224" i="1"/>
  <c r="AS225" i="1"/>
  <c r="AT225" i="1"/>
  <c r="AU225" i="1"/>
  <c r="AV225" i="1"/>
  <c r="AW225" i="1"/>
  <c r="AZ225" i="1"/>
  <c r="BA225" i="1"/>
  <c r="BB225" i="1"/>
  <c r="BC225" i="1"/>
  <c r="BF225" i="1"/>
  <c r="BG225" i="1"/>
  <c r="BH225" i="1"/>
  <c r="BJ225" i="1"/>
  <c r="BK225" i="1"/>
  <c r="BL225" i="1"/>
  <c r="BX225" i="1"/>
  <c r="BY225" i="1"/>
  <c r="BZ225" i="1"/>
  <c r="CA225" i="1"/>
  <c r="CB225" i="1"/>
  <c r="CE225" i="1"/>
  <c r="CF225" i="1"/>
  <c r="CG225" i="1"/>
  <c r="CH225" i="1"/>
  <c r="CK225" i="1"/>
  <c r="CL225" i="1"/>
  <c r="CM225" i="1"/>
  <c r="CO225" i="1"/>
  <c r="CP225" i="1"/>
  <c r="CQ225" i="1"/>
  <c r="DC225" i="1"/>
  <c r="DD225" i="1"/>
  <c r="DE225" i="1"/>
  <c r="DF225" i="1"/>
  <c r="DG225" i="1"/>
  <c r="DJ225" i="1"/>
  <c r="DK225" i="1"/>
  <c r="DL225" i="1"/>
  <c r="DM225" i="1"/>
  <c r="DP225" i="1"/>
  <c r="DQ225" i="1"/>
  <c r="DR225" i="1"/>
  <c r="DT225" i="1"/>
  <c r="DU225" i="1"/>
  <c r="DV225" i="1"/>
  <c r="EH225" i="1"/>
  <c r="EI225" i="1"/>
  <c r="EJ225" i="1"/>
  <c r="EK225" i="1"/>
  <c r="EL225" i="1"/>
  <c r="EO225" i="1"/>
  <c r="EP225" i="1"/>
  <c r="EQ225" i="1"/>
  <c r="ER225" i="1"/>
  <c r="EU225" i="1"/>
  <c r="EV225" i="1"/>
  <c r="EW225" i="1"/>
  <c r="EY225" i="1"/>
  <c r="EZ225" i="1"/>
  <c r="FA225" i="1"/>
  <c r="FM225" i="1"/>
  <c r="FN225" i="1"/>
  <c r="FO225" i="1"/>
  <c r="FP225" i="1"/>
  <c r="FQ225" i="1"/>
  <c r="FT225" i="1"/>
  <c r="FU225" i="1"/>
  <c r="FV225" i="1"/>
  <c r="FW225" i="1"/>
  <c r="FZ225" i="1"/>
  <c r="GA225" i="1"/>
  <c r="GB225" i="1"/>
  <c r="GD225" i="1"/>
  <c r="GE225" i="1"/>
  <c r="GF225" i="1"/>
  <c r="GR225" i="1"/>
  <c r="GS225" i="1"/>
  <c r="GT225" i="1"/>
  <c r="GU225" i="1"/>
  <c r="GV225" i="1"/>
  <c r="GY225" i="1"/>
  <c r="GZ225" i="1"/>
  <c r="HA225" i="1"/>
  <c r="HB225" i="1"/>
  <c r="HE225" i="1"/>
  <c r="HF225" i="1"/>
  <c r="HG225" i="1"/>
  <c r="HI225" i="1"/>
  <c r="HJ225" i="1"/>
  <c r="HK225" i="1"/>
  <c r="AS226" i="1"/>
  <c r="AT226" i="1"/>
  <c r="AU226" i="1"/>
  <c r="AV226" i="1"/>
  <c r="AW226" i="1"/>
  <c r="AZ226" i="1"/>
  <c r="BA226" i="1"/>
  <c r="BB226" i="1"/>
  <c r="BC226" i="1"/>
  <c r="BF226" i="1"/>
  <c r="BG226" i="1"/>
  <c r="BJ226" i="1"/>
  <c r="BK226" i="1"/>
  <c r="BL226" i="1"/>
  <c r="BM226" i="1"/>
  <c r="BX226" i="1"/>
  <c r="BY226" i="1"/>
  <c r="BZ226" i="1"/>
  <c r="CA226" i="1"/>
  <c r="CB226" i="1"/>
  <c r="CE226" i="1"/>
  <c r="CF226" i="1"/>
  <c r="CG226" i="1"/>
  <c r="CH226" i="1"/>
  <c r="CK226" i="1"/>
  <c r="CL226" i="1"/>
  <c r="CO226" i="1"/>
  <c r="CP226" i="1"/>
  <c r="CQ226" i="1"/>
  <c r="CR226" i="1"/>
  <c r="DC226" i="1"/>
  <c r="DD226" i="1"/>
  <c r="DE226" i="1"/>
  <c r="DF226" i="1"/>
  <c r="DG226" i="1"/>
  <c r="DJ226" i="1"/>
  <c r="DK226" i="1"/>
  <c r="DL226" i="1"/>
  <c r="DM226" i="1"/>
  <c r="DP226" i="1"/>
  <c r="DQ226" i="1"/>
  <c r="DT226" i="1"/>
  <c r="DU226" i="1"/>
  <c r="DV226" i="1"/>
  <c r="DW226" i="1"/>
  <c r="EH226" i="1"/>
  <c r="EI226" i="1"/>
  <c r="EJ226" i="1"/>
  <c r="EK226" i="1"/>
  <c r="EL226" i="1"/>
  <c r="EO226" i="1"/>
  <c r="EP226" i="1"/>
  <c r="EQ226" i="1"/>
  <c r="ER226" i="1"/>
  <c r="EU226" i="1"/>
  <c r="EV226" i="1"/>
  <c r="EY226" i="1"/>
  <c r="EZ226" i="1"/>
  <c r="FA226" i="1"/>
  <c r="FB226" i="1"/>
  <c r="FM226" i="1"/>
  <c r="FN226" i="1"/>
  <c r="FO226" i="1"/>
  <c r="FP226" i="1"/>
  <c r="FQ226" i="1"/>
  <c r="FT226" i="1"/>
  <c r="FU226" i="1"/>
  <c r="FV226" i="1"/>
  <c r="FW226" i="1"/>
  <c r="FZ226" i="1"/>
  <c r="GA226" i="1"/>
  <c r="GD226" i="1"/>
  <c r="GE226" i="1"/>
  <c r="GF226" i="1"/>
  <c r="GG226" i="1"/>
  <c r="GR226" i="1"/>
  <c r="GS226" i="1"/>
  <c r="GT226" i="1"/>
  <c r="GU226" i="1"/>
  <c r="GV226" i="1"/>
  <c r="GY226" i="1"/>
  <c r="GZ226" i="1"/>
  <c r="HA226" i="1"/>
  <c r="HB226" i="1"/>
  <c r="HE226" i="1"/>
  <c r="HF226" i="1"/>
  <c r="HI226" i="1"/>
  <c r="HJ226" i="1"/>
  <c r="HK226" i="1"/>
  <c r="HL226" i="1"/>
  <c r="AS227" i="1"/>
  <c r="AT227" i="1"/>
  <c r="AU227" i="1"/>
  <c r="AV227" i="1"/>
  <c r="AW227" i="1"/>
  <c r="AZ227" i="1"/>
  <c r="BA227" i="1"/>
  <c r="BB227" i="1"/>
  <c r="BC227" i="1"/>
  <c r="BF227" i="1"/>
  <c r="BG227" i="1"/>
  <c r="BJ227" i="1"/>
  <c r="BK227" i="1"/>
  <c r="BL227" i="1"/>
  <c r="BX227" i="1"/>
  <c r="BY227" i="1"/>
  <c r="BZ227" i="1"/>
  <c r="CA227" i="1"/>
  <c r="CB227" i="1"/>
  <c r="CE227" i="1"/>
  <c r="CF227" i="1"/>
  <c r="CG227" i="1"/>
  <c r="CH227" i="1"/>
  <c r="CK227" i="1"/>
  <c r="CL227" i="1"/>
  <c r="CO227" i="1"/>
  <c r="CP227" i="1"/>
  <c r="CQ227" i="1"/>
  <c r="DC227" i="1"/>
  <c r="DD227" i="1"/>
  <c r="DE227" i="1"/>
  <c r="DF227" i="1"/>
  <c r="DG227" i="1"/>
  <c r="DJ227" i="1"/>
  <c r="DK227" i="1"/>
  <c r="DL227" i="1"/>
  <c r="DM227" i="1"/>
  <c r="DP227" i="1"/>
  <c r="DQ227" i="1"/>
  <c r="DT227" i="1"/>
  <c r="DU227" i="1"/>
  <c r="DV227" i="1"/>
  <c r="EH227" i="1"/>
  <c r="EI227" i="1"/>
  <c r="EJ227" i="1"/>
  <c r="EK227" i="1"/>
  <c r="EL227" i="1"/>
  <c r="EO227" i="1"/>
  <c r="EP227" i="1"/>
  <c r="EQ227" i="1"/>
  <c r="ER227" i="1"/>
  <c r="EU227" i="1"/>
  <c r="EV227" i="1"/>
  <c r="EY227" i="1"/>
  <c r="EZ227" i="1"/>
  <c r="FA227" i="1"/>
  <c r="FM227" i="1"/>
  <c r="FN227" i="1"/>
  <c r="FO227" i="1"/>
  <c r="FP227" i="1"/>
  <c r="FQ227" i="1"/>
  <c r="FT227" i="1"/>
  <c r="FU227" i="1"/>
  <c r="FV227" i="1"/>
  <c r="FW227" i="1"/>
  <c r="FZ227" i="1"/>
  <c r="GA227" i="1"/>
  <c r="GD227" i="1"/>
  <c r="GE227" i="1"/>
  <c r="GF227" i="1"/>
  <c r="GR227" i="1"/>
  <c r="GS227" i="1"/>
  <c r="GT227" i="1"/>
  <c r="GU227" i="1"/>
  <c r="GV227" i="1"/>
  <c r="GY227" i="1"/>
  <c r="GZ227" i="1"/>
  <c r="HA227" i="1"/>
  <c r="HB227" i="1"/>
  <c r="HE227" i="1"/>
  <c r="HF227" i="1"/>
  <c r="HI227" i="1"/>
  <c r="HJ227" i="1"/>
  <c r="HK227" i="1"/>
  <c r="AS228" i="1"/>
  <c r="AT228" i="1"/>
  <c r="AU228" i="1"/>
  <c r="AV228" i="1"/>
  <c r="AW228" i="1"/>
  <c r="AZ228" i="1"/>
  <c r="BA228" i="1"/>
  <c r="BB228" i="1"/>
  <c r="BC228" i="1"/>
  <c r="BF228" i="1"/>
  <c r="BG228" i="1"/>
  <c r="BJ228" i="1"/>
  <c r="BK228" i="1"/>
  <c r="BL228" i="1"/>
  <c r="BX228" i="1"/>
  <c r="BY228" i="1"/>
  <c r="BZ228" i="1"/>
  <c r="CA228" i="1"/>
  <c r="CB228" i="1"/>
  <c r="CE228" i="1"/>
  <c r="CF228" i="1"/>
  <c r="CG228" i="1"/>
  <c r="CH228" i="1"/>
  <c r="CK228" i="1"/>
  <c r="CL228" i="1"/>
  <c r="CO228" i="1"/>
  <c r="CP228" i="1"/>
  <c r="CQ228" i="1"/>
  <c r="DC228" i="1"/>
  <c r="DD228" i="1"/>
  <c r="DE228" i="1"/>
  <c r="DF228" i="1"/>
  <c r="DG228" i="1"/>
  <c r="DJ228" i="1"/>
  <c r="DK228" i="1"/>
  <c r="DL228" i="1"/>
  <c r="DM228" i="1"/>
  <c r="DP228" i="1"/>
  <c r="DQ228" i="1"/>
  <c r="DT228" i="1"/>
  <c r="DU228" i="1"/>
  <c r="DV228" i="1"/>
  <c r="EH228" i="1"/>
  <c r="EI228" i="1"/>
  <c r="EJ228" i="1"/>
  <c r="EK228" i="1"/>
  <c r="EL228" i="1"/>
  <c r="EO228" i="1"/>
  <c r="EP228" i="1"/>
  <c r="EQ228" i="1"/>
  <c r="ER228" i="1"/>
  <c r="EU228" i="1"/>
  <c r="EV228" i="1"/>
  <c r="EY228" i="1"/>
  <c r="EZ228" i="1"/>
  <c r="FA228" i="1"/>
  <c r="FM228" i="1"/>
  <c r="FN228" i="1"/>
  <c r="FO228" i="1"/>
  <c r="FP228" i="1"/>
  <c r="FQ228" i="1"/>
  <c r="FT228" i="1"/>
  <c r="FU228" i="1"/>
  <c r="FV228" i="1"/>
  <c r="FW228" i="1"/>
  <c r="FZ228" i="1"/>
  <c r="GA228" i="1"/>
  <c r="GD228" i="1"/>
  <c r="GE228" i="1"/>
  <c r="GF228" i="1"/>
  <c r="GR228" i="1"/>
  <c r="GS228" i="1"/>
  <c r="GT228" i="1"/>
  <c r="GU228" i="1"/>
  <c r="GV228" i="1"/>
  <c r="GY228" i="1"/>
  <c r="GZ228" i="1"/>
  <c r="HA228" i="1"/>
  <c r="HB228" i="1"/>
  <c r="HE228" i="1"/>
  <c r="HF228" i="1"/>
  <c r="HI228" i="1"/>
  <c r="HJ228" i="1"/>
  <c r="HK228" i="1"/>
  <c r="AS229" i="1"/>
  <c r="AT229" i="1"/>
  <c r="AU229" i="1"/>
  <c r="AV229" i="1"/>
  <c r="AW229" i="1"/>
  <c r="AZ229" i="1"/>
  <c r="BA229" i="1"/>
  <c r="BB229" i="1"/>
  <c r="BC229" i="1"/>
  <c r="BF229" i="1"/>
  <c r="BG229" i="1"/>
  <c r="BJ229" i="1"/>
  <c r="BK229" i="1"/>
  <c r="BL229" i="1"/>
  <c r="BX229" i="1"/>
  <c r="BY229" i="1"/>
  <c r="BZ229" i="1"/>
  <c r="CA229" i="1"/>
  <c r="CB229" i="1"/>
  <c r="CE229" i="1"/>
  <c r="CF229" i="1"/>
  <c r="CG229" i="1"/>
  <c r="CH229" i="1"/>
  <c r="CK229" i="1"/>
  <c r="CL229" i="1"/>
  <c r="CO229" i="1"/>
  <c r="CP229" i="1"/>
  <c r="CQ229" i="1"/>
  <c r="DC229" i="1"/>
  <c r="DD229" i="1"/>
  <c r="DE229" i="1"/>
  <c r="DF229" i="1"/>
  <c r="DG229" i="1"/>
  <c r="DJ229" i="1"/>
  <c r="DK229" i="1"/>
  <c r="DL229" i="1"/>
  <c r="DM229" i="1"/>
  <c r="DP229" i="1"/>
  <c r="DQ229" i="1"/>
  <c r="DT229" i="1"/>
  <c r="DU229" i="1"/>
  <c r="DV229" i="1"/>
  <c r="EH229" i="1"/>
  <c r="EI229" i="1"/>
  <c r="EJ229" i="1"/>
  <c r="EK229" i="1"/>
  <c r="EL229" i="1"/>
  <c r="EO229" i="1"/>
  <c r="EP229" i="1"/>
  <c r="EQ229" i="1"/>
  <c r="ER229" i="1"/>
  <c r="EU229" i="1"/>
  <c r="EV229" i="1"/>
  <c r="EY229" i="1"/>
  <c r="EZ229" i="1"/>
  <c r="FA229" i="1"/>
  <c r="FM229" i="1"/>
  <c r="FN229" i="1"/>
  <c r="FO229" i="1"/>
  <c r="FP229" i="1"/>
  <c r="FQ229" i="1"/>
  <c r="FT229" i="1"/>
  <c r="FU229" i="1"/>
  <c r="FV229" i="1"/>
  <c r="FW229" i="1"/>
  <c r="FZ229" i="1"/>
  <c r="GA229" i="1"/>
  <c r="GD229" i="1"/>
  <c r="GE229" i="1"/>
  <c r="GF229" i="1"/>
  <c r="GR229" i="1"/>
  <c r="GS229" i="1"/>
  <c r="GT229" i="1"/>
  <c r="GU229" i="1"/>
  <c r="GV229" i="1"/>
  <c r="GY229" i="1"/>
  <c r="GZ229" i="1"/>
  <c r="HA229" i="1"/>
  <c r="HB229" i="1"/>
  <c r="HE229" i="1"/>
  <c r="HF229" i="1"/>
  <c r="HI229" i="1"/>
  <c r="HJ229" i="1"/>
  <c r="HK229" i="1"/>
  <c r="AS230" i="1"/>
  <c r="AT230" i="1"/>
  <c r="AU230" i="1"/>
  <c r="AV230" i="1"/>
  <c r="AW230" i="1"/>
  <c r="AZ230" i="1"/>
  <c r="BA230" i="1"/>
  <c r="BB230" i="1"/>
  <c r="BC230" i="1"/>
  <c r="BF230" i="1"/>
  <c r="BG230" i="1"/>
  <c r="BJ230" i="1"/>
  <c r="BK230" i="1"/>
  <c r="BL230" i="1"/>
  <c r="BX230" i="1"/>
  <c r="BY230" i="1"/>
  <c r="BZ230" i="1"/>
  <c r="CA230" i="1"/>
  <c r="CB230" i="1"/>
  <c r="CE230" i="1"/>
  <c r="CF230" i="1"/>
  <c r="CG230" i="1"/>
  <c r="CH230" i="1"/>
  <c r="CK230" i="1"/>
  <c r="CL230" i="1"/>
  <c r="CO230" i="1"/>
  <c r="CP230" i="1"/>
  <c r="CQ230" i="1"/>
  <c r="DC230" i="1"/>
  <c r="DD230" i="1"/>
  <c r="DE230" i="1"/>
  <c r="DF230" i="1"/>
  <c r="DG230" i="1"/>
  <c r="DJ230" i="1"/>
  <c r="DK230" i="1"/>
  <c r="DL230" i="1"/>
  <c r="DM230" i="1"/>
  <c r="DP230" i="1"/>
  <c r="DQ230" i="1"/>
  <c r="DT230" i="1"/>
  <c r="DU230" i="1"/>
  <c r="DV230" i="1"/>
  <c r="EH230" i="1"/>
  <c r="EI230" i="1"/>
  <c r="EJ230" i="1"/>
  <c r="EK230" i="1"/>
  <c r="EL230" i="1"/>
  <c r="EO230" i="1"/>
  <c r="EP230" i="1"/>
  <c r="EQ230" i="1"/>
  <c r="ER230" i="1"/>
  <c r="EU230" i="1"/>
  <c r="EV230" i="1"/>
  <c r="EY230" i="1"/>
  <c r="EZ230" i="1"/>
  <c r="FA230" i="1"/>
  <c r="FM230" i="1"/>
  <c r="FN230" i="1"/>
  <c r="FO230" i="1"/>
  <c r="FP230" i="1"/>
  <c r="FQ230" i="1"/>
  <c r="FT230" i="1"/>
  <c r="FU230" i="1"/>
  <c r="FV230" i="1"/>
  <c r="FW230" i="1"/>
  <c r="FZ230" i="1"/>
  <c r="GA230" i="1"/>
  <c r="GD230" i="1"/>
  <c r="GE230" i="1"/>
  <c r="GF230" i="1"/>
  <c r="GR230" i="1"/>
  <c r="GS230" i="1"/>
  <c r="GT230" i="1"/>
  <c r="GU230" i="1"/>
  <c r="GV230" i="1"/>
  <c r="GY230" i="1"/>
  <c r="GZ230" i="1"/>
  <c r="HA230" i="1"/>
  <c r="HB230" i="1"/>
  <c r="HE230" i="1"/>
  <c r="HF230" i="1"/>
  <c r="HI230" i="1"/>
  <c r="HJ230" i="1"/>
  <c r="HK230" i="1"/>
  <c r="AS231" i="1"/>
  <c r="AT231" i="1"/>
  <c r="AU231" i="1"/>
  <c r="AV231" i="1"/>
  <c r="AW231" i="1"/>
  <c r="AZ231" i="1"/>
  <c r="BA231" i="1"/>
  <c r="BB231" i="1"/>
  <c r="BC231" i="1"/>
  <c r="BF231" i="1"/>
  <c r="BG231" i="1"/>
  <c r="BJ231" i="1"/>
  <c r="BK231" i="1"/>
  <c r="BL231" i="1"/>
  <c r="BX231" i="1"/>
  <c r="BY231" i="1"/>
  <c r="BZ231" i="1"/>
  <c r="CA231" i="1"/>
  <c r="CB231" i="1"/>
  <c r="CE231" i="1"/>
  <c r="CF231" i="1"/>
  <c r="CG231" i="1"/>
  <c r="CH231" i="1"/>
  <c r="CK231" i="1"/>
  <c r="CL231" i="1"/>
  <c r="CO231" i="1"/>
  <c r="CP231" i="1"/>
  <c r="CQ231" i="1"/>
  <c r="DC231" i="1"/>
  <c r="DD231" i="1"/>
  <c r="DE231" i="1"/>
  <c r="DF231" i="1"/>
  <c r="DG231" i="1"/>
  <c r="DJ231" i="1"/>
  <c r="DK231" i="1"/>
  <c r="DL231" i="1"/>
  <c r="DM231" i="1"/>
  <c r="DP231" i="1"/>
  <c r="DQ231" i="1"/>
  <c r="DT231" i="1"/>
  <c r="DU231" i="1"/>
  <c r="DV231" i="1"/>
  <c r="EH231" i="1"/>
  <c r="EI231" i="1"/>
  <c r="EJ231" i="1"/>
  <c r="EK231" i="1"/>
  <c r="EL231" i="1"/>
  <c r="EO231" i="1"/>
  <c r="EP231" i="1"/>
  <c r="EQ231" i="1"/>
  <c r="ER231" i="1"/>
  <c r="EU231" i="1"/>
  <c r="EV231" i="1"/>
  <c r="EY231" i="1"/>
  <c r="EZ231" i="1"/>
  <c r="FA231" i="1"/>
  <c r="FM231" i="1"/>
  <c r="FN231" i="1"/>
  <c r="FO231" i="1"/>
  <c r="FP231" i="1"/>
  <c r="FQ231" i="1"/>
  <c r="FT231" i="1"/>
  <c r="FU231" i="1"/>
  <c r="FV231" i="1"/>
  <c r="FW231" i="1"/>
  <c r="FZ231" i="1"/>
  <c r="GA231" i="1"/>
  <c r="GD231" i="1"/>
  <c r="GE231" i="1"/>
  <c r="GF231" i="1"/>
  <c r="GR231" i="1"/>
  <c r="GS231" i="1"/>
  <c r="GT231" i="1"/>
  <c r="GU231" i="1"/>
  <c r="GV231" i="1"/>
  <c r="GY231" i="1"/>
  <c r="GZ231" i="1"/>
  <c r="HA231" i="1"/>
  <c r="HB231" i="1"/>
  <c r="HE231" i="1"/>
  <c r="HF231" i="1"/>
  <c r="HI231" i="1"/>
  <c r="HJ231" i="1"/>
  <c r="HK231" i="1"/>
  <c r="AS232" i="1"/>
  <c r="AT232" i="1"/>
  <c r="AU232" i="1"/>
  <c r="AV232" i="1"/>
  <c r="AW232" i="1"/>
  <c r="AZ232" i="1"/>
  <c r="BA232" i="1"/>
  <c r="BB232" i="1"/>
  <c r="BC232" i="1"/>
  <c r="BF232" i="1"/>
  <c r="BG232" i="1"/>
  <c r="BJ232" i="1"/>
  <c r="BK232" i="1"/>
  <c r="BL232" i="1"/>
  <c r="BX232" i="1"/>
  <c r="BY232" i="1"/>
  <c r="BZ232" i="1"/>
  <c r="CA232" i="1"/>
  <c r="CB232" i="1"/>
  <c r="CE232" i="1"/>
  <c r="CF232" i="1"/>
  <c r="CG232" i="1"/>
  <c r="CH232" i="1"/>
  <c r="CK232" i="1"/>
  <c r="CL232" i="1"/>
  <c r="CO232" i="1"/>
  <c r="CP232" i="1"/>
  <c r="CQ232" i="1"/>
  <c r="DC232" i="1"/>
  <c r="DD232" i="1"/>
  <c r="DE232" i="1"/>
  <c r="DF232" i="1"/>
  <c r="DG232" i="1"/>
  <c r="DJ232" i="1"/>
  <c r="DK232" i="1"/>
  <c r="DL232" i="1"/>
  <c r="DM232" i="1"/>
  <c r="DP232" i="1"/>
  <c r="DQ232" i="1"/>
  <c r="DT232" i="1"/>
  <c r="DU232" i="1"/>
  <c r="DV232" i="1"/>
  <c r="EH232" i="1"/>
  <c r="EI232" i="1"/>
  <c r="EJ232" i="1"/>
  <c r="EK232" i="1"/>
  <c r="EL232" i="1"/>
  <c r="EO232" i="1"/>
  <c r="EP232" i="1"/>
  <c r="EQ232" i="1"/>
  <c r="ER232" i="1"/>
  <c r="EU232" i="1"/>
  <c r="EV232" i="1"/>
  <c r="EY232" i="1"/>
  <c r="EZ232" i="1"/>
  <c r="FA232" i="1"/>
  <c r="FM232" i="1"/>
  <c r="FN232" i="1"/>
  <c r="FO232" i="1"/>
  <c r="FP232" i="1"/>
  <c r="FQ232" i="1"/>
  <c r="FT232" i="1"/>
  <c r="FU232" i="1"/>
  <c r="FV232" i="1"/>
  <c r="FW232" i="1"/>
  <c r="FZ232" i="1"/>
  <c r="GA232" i="1"/>
  <c r="GD232" i="1"/>
  <c r="GE232" i="1"/>
  <c r="GF232" i="1"/>
  <c r="GR232" i="1"/>
  <c r="GS232" i="1"/>
  <c r="GT232" i="1"/>
  <c r="GU232" i="1"/>
  <c r="GV232" i="1"/>
  <c r="GY232" i="1"/>
  <c r="GZ232" i="1"/>
  <c r="HA232" i="1"/>
  <c r="HB232" i="1"/>
  <c r="HE232" i="1"/>
  <c r="HF232" i="1"/>
  <c r="HI232" i="1"/>
  <c r="HJ232" i="1"/>
  <c r="HK232" i="1"/>
  <c r="AS233" i="1"/>
  <c r="AT233" i="1"/>
  <c r="AU233" i="1"/>
  <c r="AV233" i="1"/>
  <c r="AW233" i="1"/>
  <c r="AZ233" i="1"/>
  <c r="BA233" i="1"/>
  <c r="BB233" i="1"/>
  <c r="BC233" i="1"/>
  <c r="BF233" i="1"/>
  <c r="BG233" i="1"/>
  <c r="BJ233" i="1"/>
  <c r="BK233" i="1"/>
  <c r="BL233" i="1"/>
  <c r="BX233" i="1"/>
  <c r="BY233" i="1"/>
  <c r="BZ233" i="1"/>
  <c r="CA233" i="1"/>
  <c r="CB233" i="1"/>
  <c r="CE233" i="1"/>
  <c r="CF233" i="1"/>
  <c r="CG233" i="1"/>
  <c r="CH233" i="1"/>
  <c r="CK233" i="1"/>
  <c r="CL233" i="1"/>
  <c r="CO233" i="1"/>
  <c r="CP233" i="1"/>
  <c r="CQ233" i="1"/>
  <c r="DC233" i="1"/>
  <c r="DD233" i="1"/>
  <c r="DE233" i="1"/>
  <c r="DF233" i="1"/>
  <c r="DG233" i="1"/>
  <c r="DJ233" i="1"/>
  <c r="DK233" i="1"/>
  <c r="DL233" i="1"/>
  <c r="DM233" i="1"/>
  <c r="DP233" i="1"/>
  <c r="DQ233" i="1"/>
  <c r="DT233" i="1"/>
  <c r="DU233" i="1"/>
  <c r="DV233" i="1"/>
  <c r="EH233" i="1"/>
  <c r="EI233" i="1"/>
  <c r="EJ233" i="1"/>
  <c r="EK233" i="1"/>
  <c r="EL233" i="1"/>
  <c r="EO233" i="1"/>
  <c r="EP233" i="1"/>
  <c r="EQ233" i="1"/>
  <c r="ER233" i="1"/>
  <c r="EU233" i="1"/>
  <c r="EV233" i="1"/>
  <c r="EY233" i="1"/>
  <c r="EZ233" i="1"/>
  <c r="FA233" i="1"/>
  <c r="FM233" i="1"/>
  <c r="FN233" i="1"/>
  <c r="FO233" i="1"/>
  <c r="FP233" i="1"/>
  <c r="FQ233" i="1"/>
  <c r="FT233" i="1"/>
  <c r="FU233" i="1"/>
  <c r="FV233" i="1"/>
  <c r="FW233" i="1"/>
  <c r="FZ233" i="1"/>
  <c r="GA233" i="1"/>
  <c r="GD233" i="1"/>
  <c r="GE233" i="1"/>
  <c r="GF233" i="1"/>
  <c r="GR233" i="1"/>
  <c r="GS233" i="1"/>
  <c r="GT233" i="1"/>
  <c r="GU233" i="1"/>
  <c r="GV233" i="1"/>
  <c r="GY233" i="1"/>
  <c r="GZ233" i="1"/>
  <c r="HA233" i="1"/>
  <c r="HB233" i="1"/>
  <c r="HE233" i="1"/>
  <c r="HF233" i="1"/>
  <c r="HI233" i="1"/>
  <c r="HJ233" i="1"/>
  <c r="HK233" i="1"/>
  <c r="AS234" i="1"/>
  <c r="AT234" i="1"/>
  <c r="AU234" i="1"/>
  <c r="AV234" i="1"/>
  <c r="AW234" i="1"/>
  <c r="AZ234" i="1"/>
  <c r="BA234" i="1"/>
  <c r="BB234" i="1"/>
  <c r="BC234" i="1"/>
  <c r="BF234" i="1"/>
  <c r="BG234" i="1"/>
  <c r="BJ234" i="1"/>
  <c r="BK234" i="1"/>
  <c r="BL234" i="1"/>
  <c r="BX234" i="1"/>
  <c r="BY234" i="1"/>
  <c r="BZ234" i="1"/>
  <c r="CA234" i="1"/>
  <c r="CB234" i="1"/>
  <c r="CE234" i="1"/>
  <c r="CF234" i="1"/>
  <c r="CG234" i="1"/>
  <c r="CH234" i="1"/>
  <c r="CK234" i="1"/>
  <c r="CL234" i="1"/>
  <c r="CO234" i="1"/>
  <c r="CP234" i="1"/>
  <c r="CQ234" i="1"/>
  <c r="DC234" i="1"/>
  <c r="DD234" i="1"/>
  <c r="DE234" i="1"/>
  <c r="DF234" i="1"/>
  <c r="DG234" i="1"/>
  <c r="DJ234" i="1"/>
  <c r="DK234" i="1"/>
  <c r="DL234" i="1"/>
  <c r="DM234" i="1"/>
  <c r="DP234" i="1"/>
  <c r="DQ234" i="1"/>
  <c r="DT234" i="1"/>
  <c r="DU234" i="1"/>
  <c r="DV234" i="1"/>
  <c r="EH234" i="1"/>
  <c r="EI234" i="1"/>
  <c r="EJ234" i="1"/>
  <c r="EK234" i="1"/>
  <c r="EL234" i="1"/>
  <c r="EO234" i="1"/>
  <c r="EP234" i="1"/>
  <c r="EQ234" i="1"/>
  <c r="ER234" i="1"/>
  <c r="EU234" i="1"/>
  <c r="EV234" i="1"/>
  <c r="EY234" i="1"/>
  <c r="EZ234" i="1"/>
  <c r="FA234" i="1"/>
  <c r="FM234" i="1"/>
  <c r="FN234" i="1"/>
  <c r="FO234" i="1"/>
  <c r="FP234" i="1"/>
  <c r="FQ234" i="1"/>
  <c r="FT234" i="1"/>
  <c r="FU234" i="1"/>
  <c r="FV234" i="1"/>
  <c r="FW234" i="1"/>
  <c r="FZ234" i="1"/>
  <c r="GA234" i="1"/>
  <c r="GD234" i="1"/>
  <c r="GE234" i="1"/>
  <c r="GF234" i="1"/>
  <c r="GR234" i="1"/>
  <c r="GS234" i="1"/>
  <c r="GT234" i="1"/>
  <c r="GU234" i="1"/>
  <c r="GV234" i="1"/>
  <c r="GY234" i="1"/>
  <c r="GZ234" i="1"/>
  <c r="HA234" i="1"/>
  <c r="HB234" i="1"/>
  <c r="HE234" i="1"/>
  <c r="HF234" i="1"/>
  <c r="HI234" i="1"/>
  <c r="HJ234" i="1"/>
  <c r="HK234" i="1"/>
  <c r="AS235" i="1"/>
  <c r="AT235" i="1"/>
  <c r="AU235" i="1"/>
  <c r="AV235" i="1"/>
  <c r="AW235" i="1"/>
  <c r="AZ235" i="1"/>
  <c r="BA235" i="1"/>
  <c r="BB235" i="1"/>
  <c r="BC235" i="1"/>
  <c r="BF235" i="1"/>
  <c r="BG235" i="1"/>
  <c r="BJ235" i="1"/>
  <c r="BK235" i="1"/>
  <c r="BL235" i="1"/>
  <c r="BX235" i="1"/>
  <c r="BY235" i="1"/>
  <c r="BZ235" i="1"/>
  <c r="CA235" i="1"/>
  <c r="CB235" i="1"/>
  <c r="CE235" i="1"/>
  <c r="CF235" i="1"/>
  <c r="CG235" i="1"/>
  <c r="CH235" i="1"/>
  <c r="CK235" i="1"/>
  <c r="CL235" i="1"/>
  <c r="CO235" i="1"/>
  <c r="CP235" i="1"/>
  <c r="CQ235" i="1"/>
  <c r="DC235" i="1"/>
  <c r="DD235" i="1"/>
  <c r="DE235" i="1"/>
  <c r="DF235" i="1"/>
  <c r="DG235" i="1"/>
  <c r="DJ235" i="1"/>
  <c r="DK235" i="1"/>
  <c r="DL235" i="1"/>
  <c r="DM235" i="1"/>
  <c r="DP235" i="1"/>
  <c r="DQ235" i="1"/>
  <c r="DT235" i="1"/>
  <c r="DU235" i="1"/>
  <c r="DV235" i="1"/>
  <c r="EH235" i="1"/>
  <c r="EI235" i="1"/>
  <c r="EJ235" i="1"/>
  <c r="EK235" i="1"/>
  <c r="EL235" i="1"/>
  <c r="EO235" i="1"/>
  <c r="EP235" i="1"/>
  <c r="EQ235" i="1"/>
  <c r="ER235" i="1"/>
  <c r="EU235" i="1"/>
  <c r="EV235" i="1"/>
  <c r="EY235" i="1"/>
  <c r="EZ235" i="1"/>
  <c r="FA235" i="1"/>
  <c r="FM235" i="1"/>
  <c r="FN235" i="1"/>
  <c r="FO235" i="1"/>
  <c r="FP235" i="1"/>
  <c r="FQ235" i="1"/>
  <c r="FT235" i="1"/>
  <c r="FU235" i="1"/>
  <c r="FV235" i="1"/>
  <c r="FW235" i="1"/>
  <c r="FZ235" i="1"/>
  <c r="GA235" i="1"/>
  <c r="GD235" i="1"/>
  <c r="GE235" i="1"/>
  <c r="GF235" i="1"/>
  <c r="GR235" i="1"/>
  <c r="GS235" i="1"/>
  <c r="GT235" i="1"/>
  <c r="GU235" i="1"/>
  <c r="GV235" i="1"/>
  <c r="GY235" i="1"/>
  <c r="GZ235" i="1"/>
  <c r="HA235" i="1"/>
  <c r="HB235" i="1"/>
  <c r="HE235" i="1"/>
  <c r="HF235" i="1"/>
  <c r="HI235" i="1"/>
  <c r="HJ235" i="1"/>
  <c r="HK235" i="1"/>
  <c r="AS236" i="1"/>
  <c r="AT236" i="1"/>
  <c r="AU236" i="1"/>
  <c r="AV236" i="1"/>
  <c r="AW236" i="1"/>
  <c r="AZ236" i="1"/>
  <c r="BA236" i="1"/>
  <c r="BB236" i="1"/>
  <c r="BC236" i="1"/>
  <c r="BF236" i="1"/>
  <c r="BG236" i="1"/>
  <c r="BJ236" i="1"/>
  <c r="BK236" i="1"/>
  <c r="BL236" i="1"/>
  <c r="BX236" i="1"/>
  <c r="BY236" i="1"/>
  <c r="BZ236" i="1"/>
  <c r="CA236" i="1"/>
  <c r="CB236" i="1"/>
  <c r="CE236" i="1"/>
  <c r="CF236" i="1"/>
  <c r="CG236" i="1"/>
  <c r="CH236" i="1"/>
  <c r="CK236" i="1"/>
  <c r="CL236" i="1"/>
  <c r="CO236" i="1"/>
  <c r="CP236" i="1"/>
  <c r="CQ236" i="1"/>
  <c r="DC236" i="1"/>
  <c r="DD236" i="1"/>
  <c r="DE236" i="1"/>
  <c r="DF236" i="1"/>
  <c r="DG236" i="1"/>
  <c r="DJ236" i="1"/>
  <c r="DK236" i="1"/>
  <c r="DL236" i="1"/>
  <c r="DM236" i="1"/>
  <c r="DP236" i="1"/>
  <c r="DQ236" i="1"/>
  <c r="DT236" i="1"/>
  <c r="DU236" i="1"/>
  <c r="DV236" i="1"/>
  <c r="EH236" i="1"/>
  <c r="EI236" i="1"/>
  <c r="EJ236" i="1"/>
  <c r="EK236" i="1"/>
  <c r="EL236" i="1"/>
  <c r="EO236" i="1"/>
  <c r="EP236" i="1"/>
  <c r="EQ236" i="1"/>
  <c r="ER236" i="1"/>
  <c r="EU236" i="1"/>
  <c r="EV236" i="1"/>
  <c r="EY236" i="1"/>
  <c r="EZ236" i="1"/>
  <c r="FA236" i="1"/>
  <c r="FM236" i="1"/>
  <c r="FN236" i="1"/>
  <c r="FO236" i="1"/>
  <c r="FP236" i="1"/>
  <c r="FQ236" i="1"/>
  <c r="FT236" i="1"/>
  <c r="FU236" i="1"/>
  <c r="FV236" i="1"/>
  <c r="FW236" i="1"/>
  <c r="FZ236" i="1"/>
  <c r="GA236" i="1"/>
  <c r="GD236" i="1"/>
  <c r="GE236" i="1"/>
  <c r="GF236" i="1"/>
  <c r="GR236" i="1"/>
  <c r="GS236" i="1"/>
  <c r="GT236" i="1"/>
  <c r="GU236" i="1"/>
  <c r="GV236" i="1"/>
  <c r="GY236" i="1"/>
  <c r="GZ236" i="1"/>
  <c r="HA236" i="1"/>
  <c r="HB236" i="1"/>
  <c r="HE236" i="1"/>
  <c r="HF236" i="1"/>
  <c r="HI236" i="1"/>
  <c r="HJ236" i="1"/>
  <c r="HK236" i="1"/>
  <c r="AS237" i="1"/>
  <c r="AT237" i="1"/>
  <c r="AU237" i="1"/>
  <c r="AV237" i="1"/>
  <c r="AW237" i="1"/>
  <c r="AZ237" i="1"/>
  <c r="BA237" i="1"/>
  <c r="BB237" i="1"/>
  <c r="BC237" i="1"/>
  <c r="BF237" i="1"/>
  <c r="BG237" i="1"/>
  <c r="BH237" i="1"/>
  <c r="BJ237" i="1"/>
  <c r="BK237" i="1"/>
  <c r="BL237" i="1"/>
  <c r="BX237" i="1"/>
  <c r="BY237" i="1"/>
  <c r="BZ237" i="1"/>
  <c r="CA237" i="1"/>
  <c r="CB237" i="1"/>
  <c r="CE237" i="1"/>
  <c r="CF237" i="1"/>
  <c r="CG237" i="1"/>
  <c r="CH237" i="1"/>
  <c r="CK237" i="1"/>
  <c r="CL237" i="1"/>
  <c r="CM237" i="1"/>
  <c r="CO237" i="1"/>
  <c r="CP237" i="1"/>
  <c r="CQ237" i="1"/>
  <c r="DC237" i="1"/>
  <c r="DD237" i="1"/>
  <c r="DE237" i="1"/>
  <c r="DF237" i="1"/>
  <c r="DG237" i="1"/>
  <c r="DJ237" i="1"/>
  <c r="DK237" i="1"/>
  <c r="DL237" i="1"/>
  <c r="DM237" i="1"/>
  <c r="DP237" i="1"/>
  <c r="DQ237" i="1"/>
  <c r="DR237" i="1"/>
  <c r="DT237" i="1"/>
  <c r="DU237" i="1"/>
  <c r="DV237" i="1"/>
  <c r="EH237" i="1"/>
  <c r="EI237" i="1"/>
  <c r="EJ237" i="1"/>
  <c r="EK237" i="1"/>
  <c r="EL237" i="1"/>
  <c r="EO237" i="1"/>
  <c r="EP237" i="1"/>
  <c r="EQ237" i="1"/>
  <c r="ER237" i="1"/>
  <c r="EU237" i="1"/>
  <c r="EV237" i="1"/>
  <c r="EW237" i="1"/>
  <c r="EY237" i="1"/>
  <c r="EZ237" i="1"/>
  <c r="FA237" i="1"/>
  <c r="FM237" i="1"/>
  <c r="FN237" i="1"/>
  <c r="FO237" i="1"/>
  <c r="FP237" i="1"/>
  <c r="FQ237" i="1"/>
  <c r="FT237" i="1"/>
  <c r="FU237" i="1"/>
  <c r="FV237" i="1"/>
  <c r="FW237" i="1"/>
  <c r="FZ237" i="1"/>
  <c r="GA237" i="1"/>
  <c r="GB237" i="1"/>
  <c r="GD237" i="1"/>
  <c r="GE237" i="1"/>
  <c r="GF237" i="1"/>
  <c r="GR237" i="1"/>
  <c r="GS237" i="1"/>
  <c r="GT237" i="1"/>
  <c r="GU237" i="1"/>
  <c r="GV237" i="1"/>
  <c r="GY237" i="1"/>
  <c r="GZ237" i="1"/>
  <c r="HA237" i="1"/>
  <c r="HB237" i="1"/>
  <c r="HE237" i="1"/>
  <c r="HF237" i="1"/>
  <c r="HG237" i="1"/>
  <c r="HI237" i="1"/>
  <c r="HJ237" i="1"/>
  <c r="HK237" i="1"/>
  <c r="AS238" i="1"/>
  <c r="AT238" i="1"/>
  <c r="AU238" i="1"/>
  <c r="AV238" i="1"/>
  <c r="AW238" i="1"/>
  <c r="AZ238" i="1"/>
  <c r="BA238" i="1"/>
  <c r="BB238" i="1"/>
  <c r="BC238" i="1"/>
  <c r="BF238" i="1"/>
  <c r="BG238" i="1"/>
  <c r="BJ238" i="1"/>
  <c r="BK238" i="1"/>
  <c r="BL238" i="1"/>
  <c r="BM238" i="1"/>
  <c r="BX238" i="1"/>
  <c r="BY238" i="1"/>
  <c r="BZ238" i="1"/>
  <c r="CA238" i="1"/>
  <c r="CB238" i="1"/>
  <c r="CE238" i="1"/>
  <c r="CF238" i="1"/>
  <c r="CG238" i="1"/>
  <c r="CH238" i="1"/>
  <c r="CK238" i="1"/>
  <c r="CL238" i="1"/>
  <c r="CO238" i="1"/>
  <c r="CP238" i="1"/>
  <c r="CQ238" i="1"/>
  <c r="CR238" i="1"/>
  <c r="DC238" i="1"/>
  <c r="DD238" i="1"/>
  <c r="DE238" i="1"/>
  <c r="DF238" i="1"/>
  <c r="DG238" i="1"/>
  <c r="DJ238" i="1"/>
  <c r="DK238" i="1"/>
  <c r="DL238" i="1"/>
  <c r="DM238" i="1"/>
  <c r="DP238" i="1"/>
  <c r="DQ238" i="1"/>
  <c r="DT238" i="1"/>
  <c r="DU238" i="1"/>
  <c r="DV238" i="1"/>
  <c r="DW238" i="1"/>
  <c r="EH238" i="1"/>
  <c r="EI238" i="1"/>
  <c r="EJ238" i="1"/>
  <c r="EK238" i="1"/>
  <c r="EL238" i="1"/>
  <c r="EO238" i="1"/>
  <c r="EP238" i="1"/>
  <c r="EQ238" i="1"/>
  <c r="ER238" i="1"/>
  <c r="EU238" i="1"/>
  <c r="EV238" i="1"/>
  <c r="EY238" i="1"/>
  <c r="EZ238" i="1"/>
  <c r="FA238" i="1"/>
  <c r="FB238" i="1"/>
  <c r="FM238" i="1"/>
  <c r="FN238" i="1"/>
  <c r="FO238" i="1"/>
  <c r="FP238" i="1"/>
  <c r="FQ238" i="1"/>
  <c r="FT238" i="1"/>
  <c r="FU238" i="1"/>
  <c r="FV238" i="1"/>
  <c r="FW238" i="1"/>
  <c r="FZ238" i="1"/>
  <c r="GA238" i="1"/>
  <c r="GD238" i="1"/>
  <c r="GE238" i="1"/>
  <c r="GF238" i="1"/>
  <c r="GG238" i="1"/>
  <c r="GR238" i="1"/>
  <c r="GS238" i="1"/>
  <c r="GT238" i="1"/>
  <c r="GU238" i="1"/>
  <c r="GV238" i="1"/>
  <c r="GY238" i="1"/>
  <c r="GZ238" i="1"/>
  <c r="HA238" i="1"/>
  <c r="HB238" i="1"/>
  <c r="HE238" i="1"/>
  <c r="HF238" i="1"/>
  <c r="HI238" i="1"/>
  <c r="HJ238" i="1"/>
  <c r="HK238" i="1"/>
  <c r="HL238" i="1"/>
  <c r="AS239" i="1"/>
  <c r="AT239" i="1"/>
  <c r="AU239" i="1"/>
  <c r="AV239" i="1"/>
  <c r="AW239" i="1"/>
  <c r="AZ239" i="1"/>
  <c r="BA239" i="1"/>
  <c r="BB239" i="1"/>
  <c r="BC239" i="1"/>
  <c r="BF239" i="1"/>
  <c r="BG239" i="1"/>
  <c r="BJ239" i="1"/>
  <c r="BK239" i="1"/>
  <c r="BL239" i="1"/>
  <c r="BX239" i="1"/>
  <c r="BY239" i="1"/>
  <c r="BZ239" i="1"/>
  <c r="CA239" i="1"/>
  <c r="CB239" i="1"/>
  <c r="CE239" i="1"/>
  <c r="CF239" i="1"/>
  <c r="CG239" i="1"/>
  <c r="CH239" i="1"/>
  <c r="CK239" i="1"/>
  <c r="CL239" i="1"/>
  <c r="CO239" i="1"/>
  <c r="CP239" i="1"/>
  <c r="CQ239" i="1"/>
  <c r="DC239" i="1"/>
  <c r="DD239" i="1"/>
  <c r="DE239" i="1"/>
  <c r="DF239" i="1"/>
  <c r="DG239" i="1"/>
  <c r="DJ239" i="1"/>
  <c r="DK239" i="1"/>
  <c r="DL239" i="1"/>
  <c r="DM239" i="1"/>
  <c r="DP239" i="1"/>
  <c r="DQ239" i="1"/>
  <c r="DT239" i="1"/>
  <c r="DU239" i="1"/>
  <c r="DV239" i="1"/>
  <c r="EH239" i="1"/>
  <c r="EI239" i="1"/>
  <c r="EJ239" i="1"/>
  <c r="EK239" i="1"/>
  <c r="EL239" i="1"/>
  <c r="EO239" i="1"/>
  <c r="EP239" i="1"/>
  <c r="EQ239" i="1"/>
  <c r="ER239" i="1"/>
  <c r="EU239" i="1"/>
  <c r="EV239" i="1"/>
  <c r="EY239" i="1"/>
  <c r="EZ239" i="1"/>
  <c r="FA239" i="1"/>
  <c r="FM239" i="1"/>
  <c r="FN239" i="1"/>
  <c r="FO239" i="1"/>
  <c r="FP239" i="1"/>
  <c r="FQ239" i="1"/>
  <c r="FT239" i="1"/>
  <c r="FU239" i="1"/>
  <c r="FV239" i="1"/>
  <c r="FW239" i="1"/>
  <c r="FZ239" i="1"/>
  <c r="GA239" i="1"/>
  <c r="GD239" i="1"/>
  <c r="GE239" i="1"/>
  <c r="GF239" i="1"/>
  <c r="GR239" i="1"/>
  <c r="GS239" i="1"/>
  <c r="GT239" i="1"/>
  <c r="GU239" i="1"/>
  <c r="GV239" i="1"/>
  <c r="GY239" i="1"/>
  <c r="GZ239" i="1"/>
  <c r="HA239" i="1"/>
  <c r="HB239" i="1"/>
  <c r="HE239" i="1"/>
  <c r="HF239" i="1"/>
  <c r="HI239" i="1"/>
  <c r="HJ239" i="1"/>
  <c r="HK239" i="1"/>
  <c r="AS240" i="1"/>
  <c r="AT240" i="1"/>
  <c r="AU240" i="1"/>
  <c r="AV240" i="1"/>
  <c r="AW240" i="1"/>
  <c r="AZ240" i="1"/>
  <c r="BA240" i="1"/>
  <c r="BB240" i="1"/>
  <c r="BC240" i="1"/>
  <c r="BF240" i="1"/>
  <c r="BG240" i="1"/>
  <c r="BJ240" i="1"/>
  <c r="BK240" i="1"/>
  <c r="BL240" i="1"/>
  <c r="BX240" i="1"/>
  <c r="BY240" i="1"/>
  <c r="BZ240" i="1"/>
  <c r="CA240" i="1"/>
  <c r="CB240" i="1"/>
  <c r="CE240" i="1"/>
  <c r="CF240" i="1"/>
  <c r="CG240" i="1"/>
  <c r="CH240" i="1"/>
  <c r="CK240" i="1"/>
  <c r="CL240" i="1"/>
  <c r="CO240" i="1"/>
  <c r="CP240" i="1"/>
  <c r="CQ240" i="1"/>
  <c r="DC240" i="1"/>
  <c r="DD240" i="1"/>
  <c r="DE240" i="1"/>
  <c r="DF240" i="1"/>
  <c r="DG240" i="1"/>
  <c r="DJ240" i="1"/>
  <c r="DK240" i="1"/>
  <c r="DL240" i="1"/>
  <c r="DM240" i="1"/>
  <c r="DP240" i="1"/>
  <c r="DQ240" i="1"/>
  <c r="DT240" i="1"/>
  <c r="DU240" i="1"/>
  <c r="DV240" i="1"/>
  <c r="EH240" i="1"/>
  <c r="EI240" i="1"/>
  <c r="EJ240" i="1"/>
  <c r="EK240" i="1"/>
  <c r="EL240" i="1"/>
  <c r="EO240" i="1"/>
  <c r="EP240" i="1"/>
  <c r="EQ240" i="1"/>
  <c r="ER240" i="1"/>
  <c r="EU240" i="1"/>
  <c r="EV240" i="1"/>
  <c r="EY240" i="1"/>
  <c r="EZ240" i="1"/>
  <c r="FA240" i="1"/>
  <c r="FM240" i="1"/>
  <c r="FN240" i="1"/>
  <c r="FO240" i="1"/>
  <c r="FP240" i="1"/>
  <c r="FQ240" i="1"/>
  <c r="FT240" i="1"/>
  <c r="FU240" i="1"/>
  <c r="FV240" i="1"/>
  <c r="FW240" i="1"/>
  <c r="FZ240" i="1"/>
  <c r="GA240" i="1"/>
  <c r="GD240" i="1"/>
  <c r="GE240" i="1"/>
  <c r="GF240" i="1"/>
  <c r="GR240" i="1"/>
  <c r="GS240" i="1"/>
  <c r="GT240" i="1"/>
  <c r="GU240" i="1"/>
  <c r="GV240" i="1"/>
  <c r="GY240" i="1"/>
  <c r="GZ240" i="1"/>
  <c r="HA240" i="1"/>
  <c r="HB240" i="1"/>
  <c r="HE240" i="1"/>
  <c r="HF240" i="1"/>
  <c r="HI240" i="1"/>
  <c r="HJ240" i="1"/>
  <c r="HK240" i="1"/>
  <c r="AS241" i="1"/>
  <c r="AT241" i="1"/>
  <c r="AU241" i="1"/>
  <c r="AV241" i="1"/>
  <c r="AW241" i="1"/>
  <c r="AZ241" i="1"/>
  <c r="BA241" i="1"/>
  <c r="BB241" i="1"/>
  <c r="BC241" i="1"/>
  <c r="BF241" i="1"/>
  <c r="BG241" i="1"/>
  <c r="BJ241" i="1"/>
  <c r="BK241" i="1"/>
  <c r="BL241" i="1"/>
  <c r="BX241" i="1"/>
  <c r="BY241" i="1"/>
  <c r="BZ241" i="1"/>
  <c r="CA241" i="1"/>
  <c r="CB241" i="1"/>
  <c r="CE241" i="1"/>
  <c r="CF241" i="1"/>
  <c r="CG241" i="1"/>
  <c r="CH241" i="1"/>
  <c r="CK241" i="1"/>
  <c r="CL241" i="1"/>
  <c r="CO241" i="1"/>
  <c r="CP241" i="1"/>
  <c r="CQ241" i="1"/>
  <c r="DC241" i="1"/>
  <c r="DD241" i="1"/>
  <c r="DE241" i="1"/>
  <c r="DF241" i="1"/>
  <c r="DG241" i="1"/>
  <c r="DJ241" i="1"/>
  <c r="DK241" i="1"/>
  <c r="DL241" i="1"/>
  <c r="DM241" i="1"/>
  <c r="DP241" i="1"/>
  <c r="DQ241" i="1"/>
  <c r="DT241" i="1"/>
  <c r="DU241" i="1"/>
  <c r="DV241" i="1"/>
  <c r="EH241" i="1"/>
  <c r="EI241" i="1"/>
  <c r="EJ241" i="1"/>
  <c r="EK241" i="1"/>
  <c r="EL241" i="1"/>
  <c r="EO241" i="1"/>
  <c r="EP241" i="1"/>
  <c r="EQ241" i="1"/>
  <c r="ER241" i="1"/>
  <c r="EU241" i="1"/>
  <c r="EV241" i="1"/>
  <c r="EY241" i="1"/>
  <c r="EZ241" i="1"/>
  <c r="FA241" i="1"/>
  <c r="FM241" i="1"/>
  <c r="FN241" i="1"/>
  <c r="FO241" i="1"/>
  <c r="FP241" i="1"/>
  <c r="FQ241" i="1"/>
  <c r="FT241" i="1"/>
  <c r="FU241" i="1"/>
  <c r="FV241" i="1"/>
  <c r="FW241" i="1"/>
  <c r="FZ241" i="1"/>
  <c r="GA241" i="1"/>
  <c r="GD241" i="1"/>
  <c r="GE241" i="1"/>
  <c r="GF241" i="1"/>
  <c r="GR241" i="1"/>
  <c r="GS241" i="1"/>
  <c r="GT241" i="1"/>
  <c r="GU241" i="1"/>
  <c r="GV241" i="1"/>
  <c r="GY241" i="1"/>
  <c r="GZ241" i="1"/>
  <c r="HA241" i="1"/>
  <c r="HB241" i="1"/>
  <c r="HE241" i="1"/>
  <c r="HF241" i="1"/>
  <c r="HI241" i="1"/>
  <c r="HJ241" i="1"/>
  <c r="HK241" i="1"/>
  <c r="AS242" i="1"/>
  <c r="AT242" i="1"/>
  <c r="AU242" i="1"/>
  <c r="AV242" i="1"/>
  <c r="AW242" i="1"/>
  <c r="AZ242" i="1"/>
  <c r="BA242" i="1"/>
  <c r="BB242" i="1"/>
  <c r="BC242" i="1"/>
  <c r="BF242" i="1"/>
  <c r="BG242" i="1"/>
  <c r="BJ242" i="1"/>
  <c r="BK242" i="1"/>
  <c r="BL242" i="1"/>
  <c r="BX242" i="1"/>
  <c r="BY242" i="1"/>
  <c r="BZ242" i="1"/>
  <c r="CA242" i="1"/>
  <c r="CB242" i="1"/>
  <c r="CE242" i="1"/>
  <c r="CF242" i="1"/>
  <c r="CG242" i="1"/>
  <c r="CH242" i="1"/>
  <c r="CK242" i="1"/>
  <c r="CL242" i="1"/>
  <c r="CO242" i="1"/>
  <c r="CP242" i="1"/>
  <c r="CQ242" i="1"/>
  <c r="DC242" i="1"/>
  <c r="DD242" i="1"/>
  <c r="DE242" i="1"/>
  <c r="DF242" i="1"/>
  <c r="DG242" i="1"/>
  <c r="DJ242" i="1"/>
  <c r="DK242" i="1"/>
  <c r="DL242" i="1"/>
  <c r="DM242" i="1"/>
  <c r="DP242" i="1"/>
  <c r="DQ242" i="1"/>
  <c r="DT242" i="1"/>
  <c r="DU242" i="1"/>
  <c r="DV242" i="1"/>
  <c r="EH242" i="1"/>
  <c r="EI242" i="1"/>
  <c r="EJ242" i="1"/>
  <c r="EK242" i="1"/>
  <c r="EL242" i="1"/>
  <c r="EO242" i="1"/>
  <c r="EP242" i="1"/>
  <c r="EQ242" i="1"/>
  <c r="ER242" i="1"/>
  <c r="EU242" i="1"/>
  <c r="EV242" i="1"/>
  <c r="EY242" i="1"/>
  <c r="EZ242" i="1"/>
  <c r="FA242" i="1"/>
  <c r="FM242" i="1"/>
  <c r="FN242" i="1"/>
  <c r="FO242" i="1"/>
  <c r="FP242" i="1"/>
  <c r="FQ242" i="1"/>
  <c r="FT242" i="1"/>
  <c r="FU242" i="1"/>
  <c r="FV242" i="1"/>
  <c r="FW242" i="1"/>
  <c r="FZ242" i="1"/>
  <c r="GA242" i="1"/>
  <c r="GD242" i="1"/>
  <c r="GE242" i="1"/>
  <c r="GF242" i="1"/>
  <c r="GR242" i="1"/>
  <c r="GS242" i="1"/>
  <c r="GT242" i="1"/>
  <c r="GU242" i="1"/>
  <c r="GV242" i="1"/>
  <c r="GY242" i="1"/>
  <c r="GZ242" i="1"/>
  <c r="HA242" i="1"/>
  <c r="HB242" i="1"/>
  <c r="HE242" i="1"/>
  <c r="HF242" i="1"/>
  <c r="HI242" i="1"/>
  <c r="HJ242" i="1"/>
  <c r="HK242" i="1"/>
  <c r="AS243" i="1"/>
  <c r="AT243" i="1"/>
  <c r="AU243" i="1"/>
  <c r="AV243" i="1"/>
  <c r="AW243" i="1"/>
  <c r="AZ243" i="1"/>
  <c r="BA243" i="1"/>
  <c r="BB243" i="1"/>
  <c r="BC243" i="1"/>
  <c r="BF243" i="1"/>
  <c r="BG243" i="1"/>
  <c r="BJ243" i="1"/>
  <c r="BK243" i="1"/>
  <c r="BL243" i="1"/>
  <c r="BX243" i="1"/>
  <c r="BY243" i="1"/>
  <c r="BZ243" i="1"/>
  <c r="CA243" i="1"/>
  <c r="CB243" i="1"/>
  <c r="CE243" i="1"/>
  <c r="CF243" i="1"/>
  <c r="CG243" i="1"/>
  <c r="CH243" i="1"/>
  <c r="CK243" i="1"/>
  <c r="CL243" i="1"/>
  <c r="CO243" i="1"/>
  <c r="CP243" i="1"/>
  <c r="CQ243" i="1"/>
  <c r="DC243" i="1"/>
  <c r="DD243" i="1"/>
  <c r="DE243" i="1"/>
  <c r="DF243" i="1"/>
  <c r="DG243" i="1"/>
  <c r="DJ243" i="1"/>
  <c r="DK243" i="1"/>
  <c r="DL243" i="1"/>
  <c r="DM243" i="1"/>
  <c r="DP243" i="1"/>
  <c r="DQ243" i="1"/>
  <c r="DT243" i="1"/>
  <c r="DU243" i="1"/>
  <c r="DV243" i="1"/>
  <c r="EH243" i="1"/>
  <c r="EI243" i="1"/>
  <c r="EJ243" i="1"/>
  <c r="EK243" i="1"/>
  <c r="EL243" i="1"/>
  <c r="EO243" i="1"/>
  <c r="EP243" i="1"/>
  <c r="EQ243" i="1"/>
  <c r="ER243" i="1"/>
  <c r="EU243" i="1"/>
  <c r="EV243" i="1"/>
  <c r="EY243" i="1"/>
  <c r="EZ243" i="1"/>
  <c r="FA243" i="1"/>
  <c r="FM243" i="1"/>
  <c r="FN243" i="1"/>
  <c r="FO243" i="1"/>
  <c r="FP243" i="1"/>
  <c r="FQ243" i="1"/>
  <c r="FT243" i="1"/>
  <c r="FU243" i="1"/>
  <c r="FV243" i="1"/>
  <c r="FW243" i="1"/>
  <c r="FZ243" i="1"/>
  <c r="GA243" i="1"/>
  <c r="GD243" i="1"/>
  <c r="GE243" i="1"/>
  <c r="GF243" i="1"/>
  <c r="GR243" i="1"/>
  <c r="GS243" i="1"/>
  <c r="GT243" i="1"/>
  <c r="GU243" i="1"/>
  <c r="GV243" i="1"/>
  <c r="GY243" i="1"/>
  <c r="GZ243" i="1"/>
  <c r="HA243" i="1"/>
  <c r="HB243" i="1"/>
  <c r="HE243" i="1"/>
  <c r="HF243" i="1"/>
  <c r="HI243" i="1"/>
  <c r="HJ243" i="1"/>
  <c r="HK243" i="1"/>
  <c r="AS244" i="1"/>
  <c r="AT244" i="1"/>
  <c r="AU244" i="1"/>
  <c r="AV244" i="1"/>
  <c r="AW244" i="1"/>
  <c r="AZ244" i="1"/>
  <c r="BA244" i="1"/>
  <c r="BB244" i="1"/>
  <c r="BC244" i="1"/>
  <c r="BF244" i="1"/>
  <c r="BG244" i="1"/>
  <c r="BJ244" i="1"/>
  <c r="BK244" i="1"/>
  <c r="BL244" i="1"/>
  <c r="BX244" i="1"/>
  <c r="BY244" i="1"/>
  <c r="BZ244" i="1"/>
  <c r="CA244" i="1"/>
  <c r="CB244" i="1"/>
  <c r="CE244" i="1"/>
  <c r="CF244" i="1"/>
  <c r="CG244" i="1"/>
  <c r="CH244" i="1"/>
  <c r="CK244" i="1"/>
  <c r="CL244" i="1"/>
  <c r="CO244" i="1"/>
  <c r="CP244" i="1"/>
  <c r="CQ244" i="1"/>
  <c r="DC244" i="1"/>
  <c r="DD244" i="1"/>
  <c r="DE244" i="1"/>
  <c r="DF244" i="1"/>
  <c r="DG244" i="1"/>
  <c r="DJ244" i="1"/>
  <c r="DK244" i="1"/>
  <c r="DL244" i="1"/>
  <c r="DM244" i="1"/>
  <c r="DP244" i="1"/>
  <c r="DQ244" i="1"/>
  <c r="DT244" i="1"/>
  <c r="DU244" i="1"/>
  <c r="DV244" i="1"/>
  <c r="EH244" i="1"/>
  <c r="EI244" i="1"/>
  <c r="EJ244" i="1"/>
  <c r="EK244" i="1"/>
  <c r="EL244" i="1"/>
  <c r="EO244" i="1"/>
  <c r="EP244" i="1"/>
  <c r="EQ244" i="1"/>
  <c r="ER244" i="1"/>
  <c r="EU244" i="1"/>
  <c r="EV244" i="1"/>
  <c r="EY244" i="1"/>
  <c r="EZ244" i="1"/>
  <c r="FA244" i="1"/>
  <c r="FM244" i="1"/>
  <c r="FN244" i="1"/>
  <c r="FO244" i="1"/>
  <c r="FP244" i="1"/>
  <c r="FQ244" i="1"/>
  <c r="FT244" i="1"/>
  <c r="FU244" i="1"/>
  <c r="FV244" i="1"/>
  <c r="FW244" i="1"/>
  <c r="FZ244" i="1"/>
  <c r="GA244" i="1"/>
  <c r="GD244" i="1"/>
  <c r="GE244" i="1"/>
  <c r="GF244" i="1"/>
  <c r="GR244" i="1"/>
  <c r="GS244" i="1"/>
  <c r="GT244" i="1"/>
  <c r="GU244" i="1"/>
  <c r="GV244" i="1"/>
  <c r="GY244" i="1"/>
  <c r="GZ244" i="1"/>
  <c r="HA244" i="1"/>
  <c r="HB244" i="1"/>
  <c r="HE244" i="1"/>
  <c r="HF244" i="1"/>
  <c r="HI244" i="1"/>
  <c r="HJ244" i="1"/>
  <c r="HK244" i="1"/>
  <c r="AS245" i="1"/>
  <c r="AT245" i="1"/>
  <c r="AU245" i="1"/>
  <c r="AV245" i="1"/>
  <c r="AW245" i="1"/>
  <c r="AZ245" i="1"/>
  <c r="BA245" i="1"/>
  <c r="BB245" i="1"/>
  <c r="BC245" i="1"/>
  <c r="BF245" i="1"/>
  <c r="BG245" i="1"/>
  <c r="BJ245" i="1"/>
  <c r="BK245" i="1"/>
  <c r="BL245" i="1"/>
  <c r="BX245" i="1"/>
  <c r="BY245" i="1"/>
  <c r="BZ245" i="1"/>
  <c r="CA245" i="1"/>
  <c r="CB245" i="1"/>
  <c r="CE245" i="1"/>
  <c r="CF245" i="1"/>
  <c r="CG245" i="1"/>
  <c r="CH245" i="1"/>
  <c r="CK245" i="1"/>
  <c r="CL245" i="1"/>
  <c r="CO245" i="1"/>
  <c r="CP245" i="1"/>
  <c r="CQ245" i="1"/>
  <c r="DC245" i="1"/>
  <c r="DD245" i="1"/>
  <c r="DE245" i="1"/>
  <c r="DF245" i="1"/>
  <c r="DG245" i="1"/>
  <c r="DJ245" i="1"/>
  <c r="DK245" i="1"/>
  <c r="DL245" i="1"/>
  <c r="DM245" i="1"/>
  <c r="DP245" i="1"/>
  <c r="DQ245" i="1"/>
  <c r="DT245" i="1"/>
  <c r="DU245" i="1"/>
  <c r="DV245" i="1"/>
  <c r="EH245" i="1"/>
  <c r="EI245" i="1"/>
  <c r="EJ245" i="1"/>
  <c r="EK245" i="1"/>
  <c r="EL245" i="1"/>
  <c r="EO245" i="1"/>
  <c r="EP245" i="1"/>
  <c r="EQ245" i="1"/>
  <c r="ER245" i="1"/>
  <c r="EU245" i="1"/>
  <c r="EV245" i="1"/>
  <c r="EY245" i="1"/>
  <c r="EZ245" i="1"/>
  <c r="FA245" i="1"/>
  <c r="FM245" i="1"/>
  <c r="FN245" i="1"/>
  <c r="FO245" i="1"/>
  <c r="FP245" i="1"/>
  <c r="FQ245" i="1"/>
  <c r="FT245" i="1"/>
  <c r="FU245" i="1"/>
  <c r="FV245" i="1"/>
  <c r="FW245" i="1"/>
  <c r="FZ245" i="1"/>
  <c r="GA245" i="1"/>
  <c r="GD245" i="1"/>
  <c r="GE245" i="1"/>
  <c r="GF245" i="1"/>
  <c r="GR245" i="1"/>
  <c r="GS245" i="1"/>
  <c r="GT245" i="1"/>
  <c r="GU245" i="1"/>
  <c r="GV245" i="1"/>
  <c r="GY245" i="1"/>
  <c r="GZ245" i="1"/>
  <c r="HA245" i="1"/>
  <c r="HB245" i="1"/>
  <c r="HE245" i="1"/>
  <c r="HF245" i="1"/>
  <c r="HI245" i="1"/>
  <c r="HJ245" i="1"/>
  <c r="HK245" i="1"/>
  <c r="AS246" i="1"/>
  <c r="AT246" i="1"/>
  <c r="AU246" i="1"/>
  <c r="AV246" i="1"/>
  <c r="AW246" i="1"/>
  <c r="AZ246" i="1"/>
  <c r="BA246" i="1"/>
  <c r="BB246" i="1"/>
  <c r="BC246" i="1"/>
  <c r="BF246" i="1"/>
  <c r="BG246" i="1"/>
  <c r="BJ246" i="1"/>
  <c r="BK246" i="1"/>
  <c r="BL246" i="1"/>
  <c r="BX246" i="1"/>
  <c r="BY246" i="1"/>
  <c r="BZ246" i="1"/>
  <c r="CA246" i="1"/>
  <c r="CB246" i="1"/>
  <c r="CE246" i="1"/>
  <c r="CF246" i="1"/>
  <c r="CG246" i="1"/>
  <c r="CH246" i="1"/>
  <c r="CK246" i="1"/>
  <c r="CL246" i="1"/>
  <c r="CO246" i="1"/>
  <c r="CP246" i="1"/>
  <c r="CQ246" i="1"/>
  <c r="DC246" i="1"/>
  <c r="DD246" i="1"/>
  <c r="DE246" i="1"/>
  <c r="DF246" i="1"/>
  <c r="DG246" i="1"/>
  <c r="DJ246" i="1"/>
  <c r="DK246" i="1"/>
  <c r="DL246" i="1"/>
  <c r="DM246" i="1"/>
  <c r="DP246" i="1"/>
  <c r="DQ246" i="1"/>
  <c r="DT246" i="1"/>
  <c r="DU246" i="1"/>
  <c r="DV246" i="1"/>
  <c r="EH246" i="1"/>
  <c r="EI246" i="1"/>
  <c r="EJ246" i="1"/>
  <c r="EK246" i="1"/>
  <c r="EL246" i="1"/>
  <c r="EO246" i="1"/>
  <c r="EP246" i="1"/>
  <c r="EQ246" i="1"/>
  <c r="ER246" i="1"/>
  <c r="EU246" i="1"/>
  <c r="EV246" i="1"/>
  <c r="EY246" i="1"/>
  <c r="EZ246" i="1"/>
  <c r="FA246" i="1"/>
  <c r="FM246" i="1"/>
  <c r="FN246" i="1"/>
  <c r="FO246" i="1"/>
  <c r="FP246" i="1"/>
  <c r="FQ246" i="1"/>
  <c r="FT246" i="1"/>
  <c r="FU246" i="1"/>
  <c r="FV246" i="1"/>
  <c r="FW246" i="1"/>
  <c r="FZ246" i="1"/>
  <c r="GA246" i="1"/>
  <c r="GD246" i="1"/>
  <c r="GE246" i="1"/>
  <c r="GF246" i="1"/>
  <c r="GR246" i="1"/>
  <c r="GS246" i="1"/>
  <c r="GT246" i="1"/>
  <c r="GU246" i="1"/>
  <c r="GV246" i="1"/>
  <c r="GY246" i="1"/>
  <c r="GZ246" i="1"/>
  <c r="HA246" i="1"/>
  <c r="HB246" i="1"/>
  <c r="HE246" i="1"/>
  <c r="HF246" i="1"/>
  <c r="HI246" i="1"/>
  <c r="HJ246" i="1"/>
  <c r="HK246" i="1"/>
  <c r="AS247" i="1"/>
  <c r="AT247" i="1"/>
  <c r="AU247" i="1"/>
  <c r="AV247" i="1"/>
  <c r="AW247" i="1"/>
  <c r="AZ247" i="1"/>
  <c r="BA247" i="1"/>
  <c r="BB247" i="1"/>
  <c r="BC247" i="1"/>
  <c r="BF247" i="1"/>
  <c r="BG247" i="1"/>
  <c r="BJ247" i="1"/>
  <c r="BK247" i="1"/>
  <c r="BL247" i="1"/>
  <c r="BX247" i="1"/>
  <c r="BY247" i="1"/>
  <c r="BZ247" i="1"/>
  <c r="CA247" i="1"/>
  <c r="CB247" i="1"/>
  <c r="CE247" i="1"/>
  <c r="CF247" i="1"/>
  <c r="CG247" i="1"/>
  <c r="CH247" i="1"/>
  <c r="CK247" i="1"/>
  <c r="CL247" i="1"/>
  <c r="CO247" i="1"/>
  <c r="CP247" i="1"/>
  <c r="CQ247" i="1"/>
  <c r="DC247" i="1"/>
  <c r="DD247" i="1"/>
  <c r="DE247" i="1"/>
  <c r="DF247" i="1"/>
  <c r="DG247" i="1"/>
  <c r="DJ247" i="1"/>
  <c r="DK247" i="1"/>
  <c r="DL247" i="1"/>
  <c r="DM247" i="1"/>
  <c r="DP247" i="1"/>
  <c r="DQ247" i="1"/>
  <c r="DT247" i="1"/>
  <c r="DU247" i="1"/>
  <c r="DV247" i="1"/>
  <c r="EH247" i="1"/>
  <c r="EI247" i="1"/>
  <c r="EJ247" i="1"/>
  <c r="EK247" i="1"/>
  <c r="EL247" i="1"/>
  <c r="EO247" i="1"/>
  <c r="EP247" i="1"/>
  <c r="EQ247" i="1"/>
  <c r="ER247" i="1"/>
  <c r="EU247" i="1"/>
  <c r="EV247" i="1"/>
  <c r="EY247" i="1"/>
  <c r="EZ247" i="1"/>
  <c r="FA247" i="1"/>
  <c r="FM247" i="1"/>
  <c r="FN247" i="1"/>
  <c r="FO247" i="1"/>
  <c r="FP247" i="1"/>
  <c r="FQ247" i="1"/>
  <c r="FT247" i="1"/>
  <c r="FU247" i="1"/>
  <c r="FV247" i="1"/>
  <c r="FW247" i="1"/>
  <c r="FZ247" i="1"/>
  <c r="GA247" i="1"/>
  <c r="GD247" i="1"/>
  <c r="GE247" i="1"/>
  <c r="GF247" i="1"/>
  <c r="GR247" i="1"/>
  <c r="GS247" i="1"/>
  <c r="GT247" i="1"/>
  <c r="GU247" i="1"/>
  <c r="GV247" i="1"/>
  <c r="GY247" i="1"/>
  <c r="GZ247" i="1"/>
  <c r="HA247" i="1"/>
  <c r="HB247" i="1"/>
  <c r="HE247" i="1"/>
  <c r="HF247" i="1"/>
  <c r="HI247" i="1"/>
  <c r="HJ247" i="1"/>
  <c r="HK247" i="1"/>
  <c r="AS248" i="1"/>
  <c r="AT248" i="1"/>
  <c r="AU248" i="1"/>
  <c r="AV248" i="1"/>
  <c r="AW248" i="1"/>
  <c r="AZ248" i="1"/>
  <c r="BA248" i="1"/>
  <c r="BB248" i="1"/>
  <c r="BC248" i="1"/>
  <c r="BF248" i="1"/>
  <c r="BG248" i="1"/>
  <c r="BJ248" i="1"/>
  <c r="BK248" i="1"/>
  <c r="BL248" i="1"/>
  <c r="BX248" i="1"/>
  <c r="BY248" i="1"/>
  <c r="BZ248" i="1"/>
  <c r="CA248" i="1"/>
  <c r="CB248" i="1"/>
  <c r="CE248" i="1"/>
  <c r="CF248" i="1"/>
  <c r="CG248" i="1"/>
  <c r="CH248" i="1"/>
  <c r="CK248" i="1"/>
  <c r="CL248" i="1"/>
  <c r="CO248" i="1"/>
  <c r="CP248" i="1"/>
  <c r="CQ248" i="1"/>
  <c r="DC248" i="1"/>
  <c r="DD248" i="1"/>
  <c r="DE248" i="1"/>
  <c r="DF248" i="1"/>
  <c r="DG248" i="1"/>
  <c r="DJ248" i="1"/>
  <c r="DK248" i="1"/>
  <c r="DL248" i="1"/>
  <c r="DM248" i="1"/>
  <c r="DP248" i="1"/>
  <c r="DQ248" i="1"/>
  <c r="DT248" i="1"/>
  <c r="DU248" i="1"/>
  <c r="DV248" i="1"/>
  <c r="EH248" i="1"/>
  <c r="EI248" i="1"/>
  <c r="EJ248" i="1"/>
  <c r="EK248" i="1"/>
  <c r="EL248" i="1"/>
  <c r="EO248" i="1"/>
  <c r="EP248" i="1"/>
  <c r="EQ248" i="1"/>
  <c r="ER248" i="1"/>
  <c r="EU248" i="1"/>
  <c r="EV248" i="1"/>
  <c r="EY248" i="1"/>
  <c r="EZ248" i="1"/>
  <c r="FA248" i="1"/>
  <c r="FM248" i="1"/>
  <c r="FN248" i="1"/>
  <c r="FO248" i="1"/>
  <c r="FP248" i="1"/>
  <c r="FQ248" i="1"/>
  <c r="FT248" i="1"/>
  <c r="FU248" i="1"/>
  <c r="FV248" i="1"/>
  <c r="FW248" i="1"/>
  <c r="FZ248" i="1"/>
  <c r="GA248" i="1"/>
  <c r="GD248" i="1"/>
  <c r="GE248" i="1"/>
  <c r="GF248" i="1"/>
  <c r="GR248" i="1"/>
  <c r="GS248" i="1"/>
  <c r="GT248" i="1"/>
  <c r="GU248" i="1"/>
  <c r="GV248" i="1"/>
  <c r="GY248" i="1"/>
  <c r="GZ248" i="1"/>
  <c r="HA248" i="1"/>
  <c r="HB248" i="1"/>
  <c r="HE248" i="1"/>
  <c r="HF248" i="1"/>
  <c r="HI248" i="1"/>
  <c r="HJ248" i="1"/>
  <c r="HK248" i="1"/>
  <c r="AS249" i="1"/>
  <c r="AT249" i="1"/>
  <c r="AU249" i="1"/>
  <c r="AV249" i="1"/>
  <c r="AW249" i="1"/>
  <c r="AZ249" i="1"/>
  <c r="BA249" i="1"/>
  <c r="BB249" i="1"/>
  <c r="BC249" i="1"/>
  <c r="BF249" i="1"/>
  <c r="BG249" i="1"/>
  <c r="BH249" i="1"/>
  <c r="BJ249" i="1"/>
  <c r="BK249" i="1"/>
  <c r="BL249" i="1"/>
  <c r="BX249" i="1"/>
  <c r="BY249" i="1"/>
  <c r="BZ249" i="1"/>
  <c r="CA249" i="1"/>
  <c r="CB249" i="1"/>
  <c r="CE249" i="1"/>
  <c r="CF249" i="1"/>
  <c r="CG249" i="1"/>
  <c r="CH249" i="1"/>
  <c r="CK249" i="1"/>
  <c r="CL249" i="1"/>
  <c r="CM249" i="1"/>
  <c r="CO249" i="1"/>
  <c r="CP249" i="1"/>
  <c r="CQ249" i="1"/>
  <c r="DC249" i="1"/>
  <c r="DD249" i="1"/>
  <c r="DE249" i="1"/>
  <c r="DF249" i="1"/>
  <c r="DG249" i="1"/>
  <c r="DJ249" i="1"/>
  <c r="DK249" i="1"/>
  <c r="DL249" i="1"/>
  <c r="DM249" i="1"/>
  <c r="DP249" i="1"/>
  <c r="DQ249" i="1"/>
  <c r="DR249" i="1"/>
  <c r="DT249" i="1"/>
  <c r="DU249" i="1"/>
  <c r="DV249" i="1"/>
  <c r="EH249" i="1"/>
  <c r="EI249" i="1"/>
  <c r="EJ249" i="1"/>
  <c r="EK249" i="1"/>
  <c r="EL249" i="1"/>
  <c r="EO249" i="1"/>
  <c r="EP249" i="1"/>
  <c r="EQ249" i="1"/>
  <c r="ER249" i="1"/>
  <c r="EU249" i="1"/>
  <c r="EV249" i="1"/>
  <c r="EW249" i="1"/>
  <c r="EY249" i="1"/>
  <c r="EZ249" i="1"/>
  <c r="FA249" i="1"/>
  <c r="FM249" i="1"/>
  <c r="FN249" i="1"/>
  <c r="FO249" i="1"/>
  <c r="FP249" i="1"/>
  <c r="FQ249" i="1"/>
  <c r="FT249" i="1"/>
  <c r="FU249" i="1"/>
  <c r="FV249" i="1"/>
  <c r="FW249" i="1"/>
  <c r="FZ249" i="1"/>
  <c r="GA249" i="1"/>
  <c r="GB249" i="1"/>
  <c r="GD249" i="1"/>
  <c r="GE249" i="1"/>
  <c r="GF249" i="1"/>
  <c r="GR249" i="1"/>
  <c r="GS249" i="1"/>
  <c r="GT249" i="1"/>
  <c r="GU249" i="1"/>
  <c r="GV249" i="1"/>
  <c r="GY249" i="1"/>
  <c r="GZ249" i="1"/>
  <c r="HA249" i="1"/>
  <c r="HB249" i="1"/>
  <c r="HE249" i="1"/>
  <c r="HF249" i="1"/>
  <c r="HG249" i="1"/>
  <c r="HI249" i="1"/>
  <c r="HJ249" i="1"/>
  <c r="HK249" i="1"/>
  <c r="AS250" i="1"/>
  <c r="AT250" i="1"/>
  <c r="AU250" i="1"/>
  <c r="AV250" i="1"/>
  <c r="AW250" i="1"/>
  <c r="AZ250" i="1"/>
  <c r="BA250" i="1"/>
  <c r="BB250" i="1"/>
  <c r="BC250" i="1"/>
  <c r="BF250" i="1"/>
  <c r="BG250" i="1"/>
  <c r="BJ250" i="1"/>
  <c r="BK250" i="1"/>
  <c r="BL250" i="1"/>
  <c r="BM250" i="1"/>
  <c r="BX250" i="1"/>
  <c r="BY250" i="1"/>
  <c r="BZ250" i="1"/>
  <c r="CA250" i="1"/>
  <c r="CB250" i="1"/>
  <c r="CE250" i="1"/>
  <c r="CF250" i="1"/>
  <c r="CG250" i="1"/>
  <c r="CH250" i="1"/>
  <c r="CK250" i="1"/>
  <c r="CL250" i="1"/>
  <c r="CO250" i="1"/>
  <c r="CP250" i="1"/>
  <c r="CQ250" i="1"/>
  <c r="CR250" i="1"/>
  <c r="DC250" i="1"/>
  <c r="DD250" i="1"/>
  <c r="DE250" i="1"/>
  <c r="DF250" i="1"/>
  <c r="DG250" i="1"/>
  <c r="DJ250" i="1"/>
  <c r="DK250" i="1"/>
  <c r="DL250" i="1"/>
  <c r="DM250" i="1"/>
  <c r="DP250" i="1"/>
  <c r="DQ250" i="1"/>
  <c r="DT250" i="1"/>
  <c r="DU250" i="1"/>
  <c r="DV250" i="1"/>
  <c r="DW250" i="1"/>
  <c r="EH250" i="1"/>
  <c r="EI250" i="1"/>
  <c r="EJ250" i="1"/>
  <c r="EK250" i="1"/>
  <c r="EL250" i="1"/>
  <c r="EO250" i="1"/>
  <c r="EP250" i="1"/>
  <c r="EQ250" i="1"/>
  <c r="ER250" i="1"/>
  <c r="EU250" i="1"/>
  <c r="EV250" i="1"/>
  <c r="EY250" i="1"/>
  <c r="EZ250" i="1"/>
  <c r="FA250" i="1"/>
  <c r="FB250" i="1"/>
  <c r="FM250" i="1"/>
  <c r="FN250" i="1"/>
  <c r="FO250" i="1"/>
  <c r="FP250" i="1"/>
  <c r="FQ250" i="1"/>
  <c r="FT250" i="1"/>
  <c r="FU250" i="1"/>
  <c r="FV250" i="1"/>
  <c r="FW250" i="1"/>
  <c r="FZ250" i="1"/>
  <c r="GA250" i="1"/>
  <c r="GD250" i="1"/>
  <c r="GE250" i="1"/>
  <c r="GF250" i="1"/>
  <c r="GG250" i="1"/>
  <c r="GR250" i="1"/>
  <c r="GS250" i="1"/>
  <c r="GT250" i="1"/>
  <c r="GU250" i="1"/>
  <c r="GV250" i="1"/>
  <c r="GY250" i="1"/>
  <c r="GZ250" i="1"/>
  <c r="HA250" i="1"/>
  <c r="HB250" i="1"/>
  <c r="HE250" i="1"/>
  <c r="HF250" i="1"/>
  <c r="HI250" i="1"/>
  <c r="HJ250" i="1"/>
  <c r="HK250" i="1"/>
  <c r="HL250" i="1"/>
  <c r="AS251" i="1"/>
  <c r="AT251" i="1"/>
  <c r="AU251" i="1"/>
  <c r="AV251" i="1"/>
  <c r="AW251" i="1"/>
  <c r="AZ251" i="1"/>
  <c r="BA251" i="1"/>
  <c r="BB251" i="1"/>
  <c r="BC251" i="1"/>
  <c r="BF251" i="1"/>
  <c r="BG251" i="1"/>
  <c r="BJ251" i="1"/>
  <c r="BK251" i="1"/>
  <c r="BL251" i="1"/>
  <c r="BX251" i="1"/>
  <c r="BY251" i="1"/>
  <c r="BZ251" i="1"/>
  <c r="CA251" i="1"/>
  <c r="CB251" i="1"/>
  <c r="CE251" i="1"/>
  <c r="CF251" i="1"/>
  <c r="CG251" i="1"/>
  <c r="CH251" i="1"/>
  <c r="CK251" i="1"/>
  <c r="CL251" i="1"/>
  <c r="CO251" i="1"/>
  <c r="CP251" i="1"/>
  <c r="CQ251" i="1"/>
  <c r="DC251" i="1"/>
  <c r="DD251" i="1"/>
  <c r="DE251" i="1"/>
  <c r="DF251" i="1"/>
  <c r="DG251" i="1"/>
  <c r="DJ251" i="1"/>
  <c r="DK251" i="1"/>
  <c r="DL251" i="1"/>
  <c r="DM251" i="1"/>
  <c r="DP251" i="1"/>
  <c r="DQ251" i="1"/>
  <c r="DT251" i="1"/>
  <c r="DU251" i="1"/>
  <c r="DV251" i="1"/>
  <c r="EH251" i="1"/>
  <c r="EI251" i="1"/>
  <c r="EJ251" i="1"/>
  <c r="EK251" i="1"/>
  <c r="EL251" i="1"/>
  <c r="EO251" i="1"/>
  <c r="EP251" i="1"/>
  <c r="EQ251" i="1"/>
  <c r="ER251" i="1"/>
  <c r="EU251" i="1"/>
  <c r="EV251" i="1"/>
  <c r="EY251" i="1"/>
  <c r="EZ251" i="1"/>
  <c r="FA251" i="1"/>
  <c r="FM251" i="1"/>
  <c r="FN251" i="1"/>
  <c r="FO251" i="1"/>
  <c r="FP251" i="1"/>
  <c r="FQ251" i="1"/>
  <c r="FT251" i="1"/>
  <c r="FU251" i="1"/>
  <c r="FV251" i="1"/>
  <c r="FW251" i="1"/>
  <c r="FZ251" i="1"/>
  <c r="GA251" i="1"/>
  <c r="GD251" i="1"/>
  <c r="GE251" i="1"/>
  <c r="GF251" i="1"/>
  <c r="GR251" i="1"/>
  <c r="GS251" i="1"/>
  <c r="GT251" i="1"/>
  <c r="GU251" i="1"/>
  <c r="GV251" i="1"/>
  <c r="GY251" i="1"/>
  <c r="GZ251" i="1"/>
  <c r="HA251" i="1"/>
  <c r="HB251" i="1"/>
  <c r="HE251" i="1"/>
  <c r="HF251" i="1"/>
  <c r="HI251" i="1"/>
  <c r="HJ251" i="1"/>
  <c r="HK251" i="1"/>
  <c r="AS252" i="1"/>
  <c r="AT252" i="1"/>
  <c r="AU252" i="1"/>
  <c r="AV252" i="1"/>
  <c r="AW252" i="1"/>
  <c r="AZ252" i="1"/>
  <c r="BA252" i="1"/>
  <c r="BB252" i="1"/>
  <c r="BC252" i="1"/>
  <c r="BF252" i="1"/>
  <c r="BG252" i="1"/>
  <c r="BJ252" i="1"/>
  <c r="BK252" i="1"/>
  <c r="BL252" i="1"/>
  <c r="BX252" i="1"/>
  <c r="BY252" i="1"/>
  <c r="BZ252" i="1"/>
  <c r="CA252" i="1"/>
  <c r="CB252" i="1"/>
  <c r="CE252" i="1"/>
  <c r="CF252" i="1"/>
  <c r="CG252" i="1"/>
  <c r="CH252" i="1"/>
  <c r="CK252" i="1"/>
  <c r="CL252" i="1"/>
  <c r="CO252" i="1"/>
  <c r="CP252" i="1"/>
  <c r="CQ252" i="1"/>
  <c r="DC252" i="1"/>
  <c r="DD252" i="1"/>
  <c r="DE252" i="1"/>
  <c r="DF252" i="1"/>
  <c r="DG252" i="1"/>
  <c r="DJ252" i="1"/>
  <c r="DK252" i="1"/>
  <c r="DL252" i="1"/>
  <c r="DM252" i="1"/>
  <c r="DP252" i="1"/>
  <c r="DQ252" i="1"/>
  <c r="DT252" i="1"/>
  <c r="DU252" i="1"/>
  <c r="DV252" i="1"/>
  <c r="EH252" i="1"/>
  <c r="EI252" i="1"/>
  <c r="EJ252" i="1"/>
  <c r="EK252" i="1"/>
  <c r="EL252" i="1"/>
  <c r="EO252" i="1"/>
  <c r="EP252" i="1"/>
  <c r="EQ252" i="1"/>
  <c r="ER252" i="1"/>
  <c r="EU252" i="1"/>
  <c r="EV252" i="1"/>
  <c r="EY252" i="1"/>
  <c r="EZ252" i="1"/>
  <c r="FA252" i="1"/>
  <c r="FM252" i="1"/>
  <c r="FN252" i="1"/>
  <c r="FO252" i="1"/>
  <c r="FP252" i="1"/>
  <c r="FQ252" i="1"/>
  <c r="FT252" i="1"/>
  <c r="FU252" i="1"/>
  <c r="FV252" i="1"/>
  <c r="FW252" i="1"/>
  <c r="FZ252" i="1"/>
  <c r="GA252" i="1"/>
  <c r="GD252" i="1"/>
  <c r="GE252" i="1"/>
  <c r="GF252" i="1"/>
  <c r="GR252" i="1"/>
  <c r="GS252" i="1"/>
  <c r="GT252" i="1"/>
  <c r="GU252" i="1"/>
  <c r="GV252" i="1"/>
  <c r="GY252" i="1"/>
  <c r="GZ252" i="1"/>
  <c r="HA252" i="1"/>
  <c r="HB252" i="1"/>
  <c r="HE252" i="1"/>
  <c r="HF252" i="1"/>
  <c r="HI252" i="1"/>
  <c r="HJ252" i="1"/>
  <c r="HK252" i="1"/>
  <c r="AS253" i="1"/>
  <c r="AT253" i="1"/>
  <c r="AU253" i="1"/>
  <c r="AV253" i="1"/>
  <c r="AW253" i="1"/>
  <c r="AZ253" i="1"/>
  <c r="BA253" i="1"/>
  <c r="BB253" i="1"/>
  <c r="BC253" i="1"/>
  <c r="BF253" i="1"/>
  <c r="BG253" i="1"/>
  <c r="BJ253" i="1"/>
  <c r="BK253" i="1"/>
  <c r="BL253" i="1"/>
  <c r="BX253" i="1"/>
  <c r="BY253" i="1"/>
  <c r="BZ253" i="1"/>
  <c r="CA253" i="1"/>
  <c r="CB253" i="1"/>
  <c r="CE253" i="1"/>
  <c r="CF253" i="1"/>
  <c r="CG253" i="1"/>
  <c r="CH253" i="1"/>
  <c r="CK253" i="1"/>
  <c r="CL253" i="1"/>
  <c r="CO253" i="1"/>
  <c r="CP253" i="1"/>
  <c r="CQ253" i="1"/>
  <c r="DC253" i="1"/>
  <c r="DD253" i="1"/>
  <c r="DE253" i="1"/>
  <c r="DF253" i="1"/>
  <c r="DG253" i="1"/>
  <c r="DJ253" i="1"/>
  <c r="DK253" i="1"/>
  <c r="DL253" i="1"/>
  <c r="DM253" i="1"/>
  <c r="DP253" i="1"/>
  <c r="DQ253" i="1"/>
  <c r="DT253" i="1"/>
  <c r="DU253" i="1"/>
  <c r="DV253" i="1"/>
  <c r="EH253" i="1"/>
  <c r="EI253" i="1"/>
  <c r="EJ253" i="1"/>
  <c r="EK253" i="1"/>
  <c r="EL253" i="1"/>
  <c r="EO253" i="1"/>
  <c r="EP253" i="1"/>
  <c r="EQ253" i="1"/>
  <c r="ER253" i="1"/>
  <c r="EU253" i="1"/>
  <c r="EV253" i="1"/>
  <c r="EY253" i="1"/>
  <c r="EZ253" i="1"/>
  <c r="FA253" i="1"/>
  <c r="FM253" i="1"/>
  <c r="FN253" i="1"/>
  <c r="FO253" i="1"/>
  <c r="FP253" i="1"/>
  <c r="FQ253" i="1"/>
  <c r="FT253" i="1"/>
  <c r="FU253" i="1"/>
  <c r="FV253" i="1"/>
  <c r="FW253" i="1"/>
  <c r="FZ253" i="1"/>
  <c r="GA253" i="1"/>
  <c r="GD253" i="1"/>
  <c r="GE253" i="1"/>
  <c r="GF253" i="1"/>
  <c r="GR253" i="1"/>
  <c r="GS253" i="1"/>
  <c r="GT253" i="1"/>
  <c r="GU253" i="1"/>
  <c r="GV253" i="1"/>
  <c r="GY253" i="1"/>
  <c r="GZ253" i="1"/>
  <c r="HA253" i="1"/>
  <c r="HB253" i="1"/>
  <c r="HE253" i="1"/>
  <c r="HF253" i="1"/>
  <c r="HI253" i="1"/>
  <c r="HJ253" i="1"/>
  <c r="HK253" i="1"/>
  <c r="AS254" i="1"/>
  <c r="AT254" i="1"/>
  <c r="AU254" i="1"/>
  <c r="AV254" i="1"/>
  <c r="AW254" i="1"/>
  <c r="AZ254" i="1"/>
  <c r="BA254" i="1"/>
  <c r="BB254" i="1"/>
  <c r="BC254" i="1"/>
  <c r="BF254" i="1"/>
  <c r="BG254" i="1"/>
  <c r="BJ254" i="1"/>
  <c r="BK254" i="1"/>
  <c r="BL254" i="1"/>
  <c r="BX254" i="1"/>
  <c r="BY254" i="1"/>
  <c r="BZ254" i="1"/>
  <c r="CA254" i="1"/>
  <c r="CB254" i="1"/>
  <c r="CE254" i="1"/>
  <c r="CF254" i="1"/>
  <c r="CG254" i="1"/>
  <c r="CH254" i="1"/>
  <c r="CK254" i="1"/>
  <c r="CL254" i="1"/>
  <c r="CO254" i="1"/>
  <c r="CP254" i="1"/>
  <c r="CQ254" i="1"/>
  <c r="DC254" i="1"/>
  <c r="DD254" i="1"/>
  <c r="DE254" i="1"/>
  <c r="DF254" i="1"/>
  <c r="DG254" i="1"/>
  <c r="DJ254" i="1"/>
  <c r="DK254" i="1"/>
  <c r="DL254" i="1"/>
  <c r="DM254" i="1"/>
  <c r="DP254" i="1"/>
  <c r="DQ254" i="1"/>
  <c r="DT254" i="1"/>
  <c r="DU254" i="1"/>
  <c r="DV254" i="1"/>
  <c r="EH254" i="1"/>
  <c r="EI254" i="1"/>
  <c r="EJ254" i="1"/>
  <c r="EK254" i="1"/>
  <c r="EL254" i="1"/>
  <c r="EO254" i="1"/>
  <c r="EP254" i="1"/>
  <c r="EQ254" i="1"/>
  <c r="ER254" i="1"/>
  <c r="EU254" i="1"/>
  <c r="EV254" i="1"/>
  <c r="EY254" i="1"/>
  <c r="EZ254" i="1"/>
  <c r="FA254" i="1"/>
  <c r="FM254" i="1"/>
  <c r="FN254" i="1"/>
  <c r="FO254" i="1"/>
  <c r="FP254" i="1"/>
  <c r="FQ254" i="1"/>
  <c r="FT254" i="1"/>
  <c r="FU254" i="1"/>
  <c r="FV254" i="1"/>
  <c r="FW254" i="1"/>
  <c r="FZ254" i="1"/>
  <c r="GA254" i="1"/>
  <c r="GD254" i="1"/>
  <c r="GE254" i="1"/>
  <c r="GF254" i="1"/>
  <c r="GR254" i="1"/>
  <c r="GS254" i="1"/>
  <c r="GT254" i="1"/>
  <c r="GU254" i="1"/>
  <c r="GV254" i="1"/>
  <c r="GY254" i="1"/>
  <c r="GZ254" i="1"/>
  <c r="HA254" i="1"/>
  <c r="HB254" i="1"/>
  <c r="HE254" i="1"/>
  <c r="HF254" i="1"/>
  <c r="HI254" i="1"/>
  <c r="HJ254" i="1"/>
  <c r="HK254" i="1"/>
  <c r="AS255" i="1"/>
  <c r="AT255" i="1"/>
  <c r="AU255" i="1"/>
  <c r="AV255" i="1"/>
  <c r="AW255" i="1"/>
  <c r="AZ255" i="1"/>
  <c r="BA255" i="1"/>
  <c r="BB255" i="1"/>
  <c r="BC255" i="1"/>
  <c r="BF255" i="1"/>
  <c r="BG255" i="1"/>
  <c r="BJ255" i="1"/>
  <c r="BK255" i="1"/>
  <c r="BL255" i="1"/>
  <c r="BX255" i="1"/>
  <c r="BY255" i="1"/>
  <c r="BZ255" i="1"/>
  <c r="CA255" i="1"/>
  <c r="CB255" i="1"/>
  <c r="CE255" i="1"/>
  <c r="CF255" i="1"/>
  <c r="CG255" i="1"/>
  <c r="CH255" i="1"/>
  <c r="CK255" i="1"/>
  <c r="CL255" i="1"/>
  <c r="CO255" i="1"/>
  <c r="CP255" i="1"/>
  <c r="CQ255" i="1"/>
  <c r="DC255" i="1"/>
  <c r="DD255" i="1"/>
  <c r="DE255" i="1"/>
  <c r="DF255" i="1"/>
  <c r="DG255" i="1"/>
  <c r="DJ255" i="1"/>
  <c r="DK255" i="1"/>
  <c r="DL255" i="1"/>
  <c r="DM255" i="1"/>
  <c r="DP255" i="1"/>
  <c r="DQ255" i="1"/>
  <c r="DT255" i="1"/>
  <c r="DU255" i="1"/>
  <c r="DV255" i="1"/>
  <c r="EH255" i="1"/>
  <c r="EI255" i="1"/>
  <c r="EJ255" i="1"/>
  <c r="EK255" i="1"/>
  <c r="EL255" i="1"/>
  <c r="EO255" i="1"/>
  <c r="EP255" i="1"/>
  <c r="EQ255" i="1"/>
  <c r="ER255" i="1"/>
  <c r="EU255" i="1"/>
  <c r="EV255" i="1"/>
  <c r="EY255" i="1"/>
  <c r="EZ255" i="1"/>
  <c r="FA255" i="1"/>
  <c r="FM255" i="1"/>
  <c r="FN255" i="1"/>
  <c r="FO255" i="1"/>
  <c r="FP255" i="1"/>
  <c r="FQ255" i="1"/>
  <c r="FT255" i="1"/>
  <c r="FU255" i="1"/>
  <c r="FV255" i="1"/>
  <c r="FW255" i="1"/>
  <c r="FZ255" i="1"/>
  <c r="GA255" i="1"/>
  <c r="GD255" i="1"/>
  <c r="GE255" i="1"/>
  <c r="GF255" i="1"/>
  <c r="GR255" i="1"/>
  <c r="GS255" i="1"/>
  <c r="GT255" i="1"/>
  <c r="GU255" i="1"/>
  <c r="GV255" i="1"/>
  <c r="GY255" i="1"/>
  <c r="GZ255" i="1"/>
  <c r="HA255" i="1"/>
  <c r="HB255" i="1"/>
  <c r="HE255" i="1"/>
  <c r="HF255" i="1"/>
  <c r="HI255" i="1"/>
  <c r="HJ255" i="1"/>
  <c r="HK255" i="1"/>
  <c r="AS256" i="1"/>
  <c r="AT256" i="1"/>
  <c r="AU256" i="1"/>
  <c r="AV256" i="1"/>
  <c r="AW256" i="1"/>
  <c r="AZ256" i="1"/>
  <c r="BA256" i="1"/>
  <c r="BB256" i="1"/>
  <c r="BC256" i="1"/>
  <c r="BF256" i="1"/>
  <c r="BG256" i="1"/>
  <c r="BJ256" i="1"/>
  <c r="BK256" i="1"/>
  <c r="BL256" i="1"/>
  <c r="BX256" i="1"/>
  <c r="BY256" i="1"/>
  <c r="BZ256" i="1"/>
  <c r="CA256" i="1"/>
  <c r="CB256" i="1"/>
  <c r="CE256" i="1"/>
  <c r="CF256" i="1"/>
  <c r="CG256" i="1"/>
  <c r="CH256" i="1"/>
  <c r="CK256" i="1"/>
  <c r="CL256" i="1"/>
  <c r="CO256" i="1"/>
  <c r="CP256" i="1"/>
  <c r="CQ256" i="1"/>
  <c r="DC256" i="1"/>
  <c r="DD256" i="1"/>
  <c r="DE256" i="1"/>
  <c r="DF256" i="1"/>
  <c r="DG256" i="1"/>
  <c r="DJ256" i="1"/>
  <c r="DK256" i="1"/>
  <c r="DL256" i="1"/>
  <c r="DM256" i="1"/>
  <c r="DP256" i="1"/>
  <c r="DQ256" i="1"/>
  <c r="DT256" i="1"/>
  <c r="DU256" i="1"/>
  <c r="DV256" i="1"/>
  <c r="EH256" i="1"/>
  <c r="EI256" i="1"/>
  <c r="EJ256" i="1"/>
  <c r="EK256" i="1"/>
  <c r="EL256" i="1"/>
  <c r="EO256" i="1"/>
  <c r="EP256" i="1"/>
  <c r="EQ256" i="1"/>
  <c r="ER256" i="1"/>
  <c r="EU256" i="1"/>
  <c r="EV256" i="1"/>
  <c r="EY256" i="1"/>
  <c r="EZ256" i="1"/>
  <c r="FA256" i="1"/>
  <c r="FM256" i="1"/>
  <c r="FN256" i="1"/>
  <c r="FO256" i="1"/>
  <c r="FP256" i="1"/>
  <c r="FQ256" i="1"/>
  <c r="FT256" i="1"/>
  <c r="FU256" i="1"/>
  <c r="FV256" i="1"/>
  <c r="FW256" i="1"/>
  <c r="FZ256" i="1"/>
  <c r="GA256" i="1"/>
  <c r="GD256" i="1"/>
  <c r="GE256" i="1"/>
  <c r="GF256" i="1"/>
  <c r="GR256" i="1"/>
  <c r="GS256" i="1"/>
  <c r="GT256" i="1"/>
  <c r="GU256" i="1"/>
  <c r="GV256" i="1"/>
  <c r="GY256" i="1"/>
  <c r="GZ256" i="1"/>
  <c r="HA256" i="1"/>
  <c r="HB256" i="1"/>
  <c r="HE256" i="1"/>
  <c r="HF256" i="1"/>
  <c r="HI256" i="1"/>
  <c r="HJ256" i="1"/>
  <c r="HK256" i="1"/>
  <c r="AS257" i="1"/>
  <c r="AT257" i="1"/>
  <c r="AU257" i="1"/>
  <c r="AV257" i="1"/>
  <c r="AW257" i="1"/>
  <c r="AZ257" i="1"/>
  <c r="BA257" i="1"/>
  <c r="BB257" i="1"/>
  <c r="BC257" i="1"/>
  <c r="BF257" i="1"/>
  <c r="BG257" i="1"/>
  <c r="BJ257" i="1"/>
  <c r="BK257" i="1"/>
  <c r="BL257" i="1"/>
  <c r="BX257" i="1"/>
  <c r="BY257" i="1"/>
  <c r="BZ257" i="1"/>
  <c r="CA257" i="1"/>
  <c r="CB257" i="1"/>
  <c r="CE257" i="1"/>
  <c r="CF257" i="1"/>
  <c r="CG257" i="1"/>
  <c r="CH257" i="1"/>
  <c r="CK257" i="1"/>
  <c r="CL257" i="1"/>
  <c r="CO257" i="1"/>
  <c r="CP257" i="1"/>
  <c r="CQ257" i="1"/>
  <c r="DC257" i="1"/>
  <c r="DD257" i="1"/>
  <c r="DE257" i="1"/>
  <c r="DF257" i="1"/>
  <c r="DG257" i="1"/>
  <c r="DJ257" i="1"/>
  <c r="DK257" i="1"/>
  <c r="DL257" i="1"/>
  <c r="DM257" i="1"/>
  <c r="DP257" i="1"/>
  <c r="DQ257" i="1"/>
  <c r="DT257" i="1"/>
  <c r="DU257" i="1"/>
  <c r="DV257" i="1"/>
  <c r="EH257" i="1"/>
  <c r="EI257" i="1"/>
  <c r="EJ257" i="1"/>
  <c r="EK257" i="1"/>
  <c r="EL257" i="1"/>
  <c r="EO257" i="1"/>
  <c r="EP257" i="1"/>
  <c r="EQ257" i="1"/>
  <c r="ER257" i="1"/>
  <c r="EU257" i="1"/>
  <c r="EV257" i="1"/>
  <c r="EY257" i="1"/>
  <c r="EZ257" i="1"/>
  <c r="FA257" i="1"/>
  <c r="FM257" i="1"/>
  <c r="FN257" i="1"/>
  <c r="FO257" i="1"/>
  <c r="FP257" i="1"/>
  <c r="FQ257" i="1"/>
  <c r="FT257" i="1"/>
  <c r="FU257" i="1"/>
  <c r="FV257" i="1"/>
  <c r="FW257" i="1"/>
  <c r="FZ257" i="1"/>
  <c r="GA257" i="1"/>
  <c r="GD257" i="1"/>
  <c r="GE257" i="1"/>
  <c r="GF257" i="1"/>
  <c r="GR257" i="1"/>
  <c r="GS257" i="1"/>
  <c r="GT257" i="1"/>
  <c r="GU257" i="1"/>
  <c r="GV257" i="1"/>
  <c r="GY257" i="1"/>
  <c r="GZ257" i="1"/>
  <c r="HA257" i="1"/>
  <c r="HB257" i="1"/>
  <c r="HE257" i="1"/>
  <c r="HF257" i="1"/>
  <c r="HI257" i="1"/>
  <c r="HJ257" i="1"/>
  <c r="HK257" i="1"/>
  <c r="AS258" i="1"/>
  <c r="AT258" i="1"/>
  <c r="AU258" i="1"/>
  <c r="AV258" i="1"/>
  <c r="AW258" i="1"/>
  <c r="AZ258" i="1"/>
  <c r="BA258" i="1"/>
  <c r="BB258" i="1"/>
  <c r="BC258" i="1"/>
  <c r="BF258" i="1"/>
  <c r="BG258" i="1"/>
  <c r="BJ258" i="1"/>
  <c r="BK258" i="1"/>
  <c r="BL258" i="1"/>
  <c r="BX258" i="1"/>
  <c r="BY258" i="1"/>
  <c r="BZ258" i="1"/>
  <c r="CA258" i="1"/>
  <c r="CB258" i="1"/>
  <c r="CE258" i="1"/>
  <c r="CF258" i="1"/>
  <c r="CG258" i="1"/>
  <c r="CH258" i="1"/>
  <c r="CK258" i="1"/>
  <c r="CL258" i="1"/>
  <c r="CO258" i="1"/>
  <c r="CP258" i="1"/>
  <c r="CQ258" i="1"/>
  <c r="DC258" i="1"/>
  <c r="DD258" i="1"/>
  <c r="DE258" i="1"/>
  <c r="DF258" i="1"/>
  <c r="DG258" i="1"/>
  <c r="DJ258" i="1"/>
  <c r="DK258" i="1"/>
  <c r="DL258" i="1"/>
  <c r="DM258" i="1"/>
  <c r="DP258" i="1"/>
  <c r="DQ258" i="1"/>
  <c r="DT258" i="1"/>
  <c r="DU258" i="1"/>
  <c r="DV258" i="1"/>
  <c r="EH258" i="1"/>
  <c r="EI258" i="1"/>
  <c r="EJ258" i="1"/>
  <c r="EK258" i="1"/>
  <c r="EL258" i="1"/>
  <c r="EO258" i="1"/>
  <c r="EP258" i="1"/>
  <c r="EQ258" i="1"/>
  <c r="ER258" i="1"/>
  <c r="EU258" i="1"/>
  <c r="EV258" i="1"/>
  <c r="EY258" i="1"/>
  <c r="EZ258" i="1"/>
  <c r="FA258" i="1"/>
  <c r="FM258" i="1"/>
  <c r="FN258" i="1"/>
  <c r="FO258" i="1"/>
  <c r="FP258" i="1"/>
  <c r="FQ258" i="1"/>
  <c r="FT258" i="1"/>
  <c r="FU258" i="1"/>
  <c r="FV258" i="1"/>
  <c r="FW258" i="1"/>
  <c r="FZ258" i="1"/>
  <c r="GA258" i="1"/>
  <c r="GD258" i="1"/>
  <c r="GE258" i="1"/>
  <c r="GF258" i="1"/>
  <c r="GR258" i="1"/>
  <c r="GS258" i="1"/>
  <c r="GT258" i="1"/>
  <c r="GU258" i="1"/>
  <c r="GV258" i="1"/>
  <c r="GY258" i="1"/>
  <c r="GZ258" i="1"/>
  <c r="HA258" i="1"/>
  <c r="HB258" i="1"/>
  <c r="HE258" i="1"/>
  <c r="HF258" i="1"/>
  <c r="HI258" i="1"/>
  <c r="HJ258" i="1"/>
  <c r="HK258" i="1"/>
  <c r="AS259" i="1"/>
  <c r="AT259" i="1"/>
  <c r="AU259" i="1"/>
  <c r="AV259" i="1"/>
  <c r="AW259" i="1"/>
  <c r="AZ259" i="1"/>
  <c r="BA259" i="1"/>
  <c r="BB259" i="1"/>
  <c r="BC259" i="1"/>
  <c r="BF259" i="1"/>
  <c r="BG259" i="1"/>
  <c r="BJ259" i="1"/>
  <c r="BK259" i="1"/>
  <c r="BL259" i="1"/>
  <c r="BX259" i="1"/>
  <c r="BY259" i="1"/>
  <c r="BZ259" i="1"/>
  <c r="CA259" i="1"/>
  <c r="CB259" i="1"/>
  <c r="CE259" i="1"/>
  <c r="CF259" i="1"/>
  <c r="CG259" i="1"/>
  <c r="CH259" i="1"/>
  <c r="CK259" i="1"/>
  <c r="CL259" i="1"/>
  <c r="CO259" i="1"/>
  <c r="CP259" i="1"/>
  <c r="CQ259" i="1"/>
  <c r="DC259" i="1"/>
  <c r="DD259" i="1"/>
  <c r="DE259" i="1"/>
  <c r="DF259" i="1"/>
  <c r="DG259" i="1"/>
  <c r="DJ259" i="1"/>
  <c r="DK259" i="1"/>
  <c r="DL259" i="1"/>
  <c r="DM259" i="1"/>
  <c r="DP259" i="1"/>
  <c r="DQ259" i="1"/>
  <c r="DT259" i="1"/>
  <c r="DU259" i="1"/>
  <c r="DV259" i="1"/>
  <c r="EH259" i="1"/>
  <c r="EI259" i="1"/>
  <c r="EJ259" i="1"/>
  <c r="EK259" i="1"/>
  <c r="EL259" i="1"/>
  <c r="EO259" i="1"/>
  <c r="EP259" i="1"/>
  <c r="EQ259" i="1"/>
  <c r="ER259" i="1"/>
  <c r="EU259" i="1"/>
  <c r="EV259" i="1"/>
  <c r="EY259" i="1"/>
  <c r="EZ259" i="1"/>
  <c r="FA259" i="1"/>
  <c r="FM259" i="1"/>
  <c r="FN259" i="1"/>
  <c r="FO259" i="1"/>
  <c r="FP259" i="1"/>
  <c r="FQ259" i="1"/>
  <c r="FT259" i="1"/>
  <c r="FU259" i="1"/>
  <c r="FV259" i="1"/>
  <c r="FW259" i="1"/>
  <c r="FZ259" i="1"/>
  <c r="GA259" i="1"/>
  <c r="GD259" i="1"/>
  <c r="GE259" i="1"/>
  <c r="GF259" i="1"/>
  <c r="GR259" i="1"/>
  <c r="GS259" i="1"/>
  <c r="GT259" i="1"/>
  <c r="GU259" i="1"/>
  <c r="GV259" i="1"/>
  <c r="GY259" i="1"/>
  <c r="GZ259" i="1"/>
  <c r="HA259" i="1"/>
  <c r="HB259" i="1"/>
  <c r="HE259" i="1"/>
  <c r="HF259" i="1"/>
  <c r="HI259" i="1"/>
  <c r="HJ259" i="1"/>
  <c r="HK259" i="1"/>
  <c r="AS260" i="1"/>
  <c r="AT260" i="1"/>
  <c r="AU260" i="1"/>
  <c r="AV260" i="1"/>
  <c r="AW260" i="1"/>
  <c r="AZ260" i="1"/>
  <c r="BA260" i="1"/>
  <c r="BB260" i="1"/>
  <c r="BC260" i="1"/>
  <c r="BF260" i="1"/>
  <c r="BG260" i="1"/>
  <c r="BJ260" i="1"/>
  <c r="BK260" i="1"/>
  <c r="BL260" i="1"/>
  <c r="BX260" i="1"/>
  <c r="BY260" i="1"/>
  <c r="BZ260" i="1"/>
  <c r="CA260" i="1"/>
  <c r="CB260" i="1"/>
  <c r="CE260" i="1"/>
  <c r="CF260" i="1"/>
  <c r="CG260" i="1"/>
  <c r="CH260" i="1"/>
  <c r="CK260" i="1"/>
  <c r="CL260" i="1"/>
  <c r="CO260" i="1"/>
  <c r="CP260" i="1"/>
  <c r="CQ260" i="1"/>
  <c r="DC260" i="1"/>
  <c r="DD260" i="1"/>
  <c r="DE260" i="1"/>
  <c r="DF260" i="1"/>
  <c r="DG260" i="1"/>
  <c r="DJ260" i="1"/>
  <c r="DK260" i="1"/>
  <c r="DL260" i="1"/>
  <c r="DM260" i="1"/>
  <c r="DP260" i="1"/>
  <c r="DQ260" i="1"/>
  <c r="DT260" i="1"/>
  <c r="DU260" i="1"/>
  <c r="DV260" i="1"/>
  <c r="EH260" i="1"/>
  <c r="EI260" i="1"/>
  <c r="EJ260" i="1"/>
  <c r="EK260" i="1"/>
  <c r="EL260" i="1"/>
  <c r="EO260" i="1"/>
  <c r="EP260" i="1"/>
  <c r="EQ260" i="1"/>
  <c r="ER260" i="1"/>
  <c r="EU260" i="1"/>
  <c r="EV260" i="1"/>
  <c r="EY260" i="1"/>
  <c r="EZ260" i="1"/>
  <c r="FA260" i="1"/>
  <c r="FM260" i="1"/>
  <c r="FN260" i="1"/>
  <c r="FO260" i="1"/>
  <c r="FP260" i="1"/>
  <c r="FQ260" i="1"/>
  <c r="FT260" i="1"/>
  <c r="FU260" i="1"/>
  <c r="FV260" i="1"/>
  <c r="FW260" i="1"/>
  <c r="FZ260" i="1"/>
  <c r="GA260" i="1"/>
  <c r="GD260" i="1"/>
  <c r="GE260" i="1"/>
  <c r="GF260" i="1"/>
  <c r="GR260" i="1"/>
  <c r="GS260" i="1"/>
  <c r="GT260" i="1"/>
  <c r="GU260" i="1"/>
  <c r="GV260" i="1"/>
  <c r="GY260" i="1"/>
  <c r="GZ260" i="1"/>
  <c r="HA260" i="1"/>
  <c r="HB260" i="1"/>
  <c r="HE260" i="1"/>
  <c r="HF260" i="1"/>
  <c r="HI260" i="1"/>
  <c r="HJ260" i="1"/>
  <c r="HK260" i="1"/>
  <c r="AS261" i="1"/>
  <c r="AT261" i="1"/>
  <c r="AU261" i="1"/>
  <c r="AV261" i="1"/>
  <c r="AW261" i="1"/>
  <c r="AZ261" i="1"/>
  <c r="BA261" i="1"/>
  <c r="BB261" i="1"/>
  <c r="BC261" i="1"/>
  <c r="BF261" i="1"/>
  <c r="BG261" i="1"/>
  <c r="BH261" i="1"/>
  <c r="BJ261" i="1"/>
  <c r="BK261" i="1"/>
  <c r="BL261" i="1"/>
  <c r="BX261" i="1"/>
  <c r="BY261" i="1"/>
  <c r="BZ261" i="1"/>
  <c r="CA261" i="1"/>
  <c r="CB261" i="1"/>
  <c r="CE261" i="1"/>
  <c r="CF261" i="1"/>
  <c r="CG261" i="1"/>
  <c r="CH261" i="1"/>
  <c r="CK261" i="1"/>
  <c r="CL261" i="1"/>
  <c r="CM261" i="1"/>
  <c r="CO261" i="1"/>
  <c r="CP261" i="1"/>
  <c r="CQ261" i="1"/>
  <c r="DC261" i="1"/>
  <c r="DD261" i="1"/>
  <c r="DE261" i="1"/>
  <c r="DF261" i="1"/>
  <c r="DG261" i="1"/>
  <c r="DJ261" i="1"/>
  <c r="DK261" i="1"/>
  <c r="DL261" i="1"/>
  <c r="DM261" i="1"/>
  <c r="DP261" i="1"/>
  <c r="DQ261" i="1"/>
  <c r="DR261" i="1"/>
  <c r="DT261" i="1"/>
  <c r="DU261" i="1"/>
  <c r="DV261" i="1"/>
  <c r="EH261" i="1"/>
  <c r="EI261" i="1"/>
  <c r="EJ261" i="1"/>
  <c r="EK261" i="1"/>
  <c r="EL261" i="1"/>
  <c r="EO261" i="1"/>
  <c r="EP261" i="1"/>
  <c r="EQ261" i="1"/>
  <c r="ER261" i="1"/>
  <c r="EU261" i="1"/>
  <c r="EV261" i="1"/>
  <c r="EW261" i="1"/>
  <c r="EY261" i="1"/>
  <c r="EZ261" i="1"/>
  <c r="FA261" i="1"/>
  <c r="FM261" i="1"/>
  <c r="FN261" i="1"/>
  <c r="FO261" i="1"/>
  <c r="FP261" i="1"/>
  <c r="FQ261" i="1"/>
  <c r="FT261" i="1"/>
  <c r="FU261" i="1"/>
  <c r="FV261" i="1"/>
  <c r="FW261" i="1"/>
  <c r="FZ261" i="1"/>
  <c r="GA261" i="1"/>
  <c r="GB261" i="1"/>
  <c r="GD261" i="1"/>
  <c r="GE261" i="1"/>
  <c r="GF261" i="1"/>
  <c r="GR261" i="1"/>
  <c r="GS261" i="1"/>
  <c r="GT261" i="1"/>
  <c r="GU261" i="1"/>
  <c r="GV261" i="1"/>
  <c r="GY261" i="1"/>
  <c r="GZ261" i="1"/>
  <c r="HA261" i="1"/>
  <c r="HB261" i="1"/>
  <c r="HE261" i="1"/>
  <c r="HF261" i="1"/>
  <c r="HG261" i="1"/>
  <c r="HI261" i="1"/>
  <c r="HJ261" i="1"/>
  <c r="HK261" i="1"/>
  <c r="AS262" i="1"/>
  <c r="AT262" i="1"/>
  <c r="AU262" i="1"/>
  <c r="AV262" i="1"/>
  <c r="AW262" i="1"/>
  <c r="AZ262" i="1"/>
  <c r="BA262" i="1"/>
  <c r="BB262" i="1"/>
  <c r="BC262" i="1"/>
  <c r="BF262" i="1"/>
  <c r="BG262" i="1"/>
  <c r="BJ262" i="1"/>
  <c r="BK262" i="1"/>
  <c r="BL262" i="1"/>
  <c r="BM262" i="1"/>
  <c r="BX262" i="1"/>
  <c r="BY262" i="1"/>
  <c r="BZ262" i="1"/>
  <c r="CA262" i="1"/>
  <c r="CB262" i="1"/>
  <c r="CE262" i="1"/>
  <c r="CF262" i="1"/>
  <c r="CG262" i="1"/>
  <c r="CH262" i="1"/>
  <c r="CK262" i="1"/>
  <c r="CL262" i="1"/>
  <c r="CO262" i="1"/>
  <c r="CP262" i="1"/>
  <c r="CQ262" i="1"/>
  <c r="CR262" i="1"/>
  <c r="DC262" i="1"/>
  <c r="DD262" i="1"/>
  <c r="DE262" i="1"/>
  <c r="DF262" i="1"/>
  <c r="DG262" i="1"/>
  <c r="DJ262" i="1"/>
  <c r="DK262" i="1"/>
  <c r="DL262" i="1"/>
  <c r="DM262" i="1"/>
  <c r="DP262" i="1"/>
  <c r="DQ262" i="1"/>
  <c r="DT262" i="1"/>
  <c r="DU262" i="1"/>
  <c r="DV262" i="1"/>
  <c r="DW262" i="1"/>
  <c r="EH262" i="1"/>
  <c r="EI262" i="1"/>
  <c r="EJ262" i="1"/>
  <c r="EK262" i="1"/>
  <c r="EL262" i="1"/>
  <c r="EO262" i="1"/>
  <c r="EP262" i="1"/>
  <c r="EQ262" i="1"/>
  <c r="ER262" i="1"/>
  <c r="EU262" i="1"/>
  <c r="EV262" i="1"/>
  <c r="EY262" i="1"/>
  <c r="EZ262" i="1"/>
  <c r="FA262" i="1"/>
  <c r="FB262" i="1"/>
  <c r="FM262" i="1"/>
  <c r="FN262" i="1"/>
  <c r="FO262" i="1"/>
  <c r="FP262" i="1"/>
  <c r="FQ262" i="1"/>
  <c r="FT262" i="1"/>
  <c r="FU262" i="1"/>
  <c r="FV262" i="1"/>
  <c r="FW262" i="1"/>
  <c r="FZ262" i="1"/>
  <c r="GA262" i="1"/>
  <c r="GD262" i="1"/>
  <c r="GE262" i="1"/>
  <c r="GF262" i="1"/>
  <c r="GG262" i="1"/>
  <c r="GR262" i="1"/>
  <c r="GS262" i="1"/>
  <c r="GT262" i="1"/>
  <c r="GU262" i="1"/>
  <c r="GV262" i="1"/>
  <c r="GY262" i="1"/>
  <c r="GZ262" i="1"/>
  <c r="HA262" i="1"/>
  <c r="HB262" i="1"/>
  <c r="HE262" i="1"/>
  <c r="HF262" i="1"/>
  <c r="HI262" i="1"/>
  <c r="HJ262" i="1"/>
  <c r="HK262" i="1"/>
  <c r="HL262" i="1"/>
  <c r="AS263" i="1"/>
  <c r="AT263" i="1"/>
  <c r="AU263" i="1"/>
  <c r="AV263" i="1"/>
  <c r="AW263" i="1"/>
  <c r="AZ263" i="1"/>
  <c r="BA263" i="1"/>
  <c r="BB263" i="1"/>
  <c r="BC263" i="1"/>
  <c r="BF263" i="1"/>
  <c r="BG263" i="1"/>
  <c r="BJ263" i="1"/>
  <c r="BK263" i="1"/>
  <c r="BL263" i="1"/>
  <c r="BX263" i="1"/>
  <c r="BY263" i="1"/>
  <c r="BZ263" i="1"/>
  <c r="CA263" i="1"/>
  <c r="CB263" i="1"/>
  <c r="CE263" i="1"/>
  <c r="CF263" i="1"/>
  <c r="CG263" i="1"/>
  <c r="CH263" i="1"/>
  <c r="CK263" i="1"/>
  <c r="CL263" i="1"/>
  <c r="CO263" i="1"/>
  <c r="CP263" i="1"/>
  <c r="CQ263" i="1"/>
  <c r="DC263" i="1"/>
  <c r="DD263" i="1"/>
  <c r="DE263" i="1"/>
  <c r="DF263" i="1"/>
  <c r="DG263" i="1"/>
  <c r="DJ263" i="1"/>
  <c r="DK263" i="1"/>
  <c r="DL263" i="1"/>
  <c r="DM263" i="1"/>
  <c r="DP263" i="1"/>
  <c r="DQ263" i="1"/>
  <c r="DT263" i="1"/>
  <c r="DU263" i="1"/>
  <c r="DV263" i="1"/>
  <c r="EH263" i="1"/>
  <c r="EI263" i="1"/>
  <c r="EJ263" i="1"/>
  <c r="EK263" i="1"/>
  <c r="EL263" i="1"/>
  <c r="EO263" i="1"/>
  <c r="EP263" i="1"/>
  <c r="EQ263" i="1"/>
  <c r="ER263" i="1"/>
  <c r="EU263" i="1"/>
  <c r="EV263" i="1"/>
  <c r="EY263" i="1"/>
  <c r="EZ263" i="1"/>
  <c r="FA263" i="1"/>
  <c r="FM263" i="1"/>
  <c r="FN263" i="1"/>
  <c r="FO263" i="1"/>
  <c r="FP263" i="1"/>
  <c r="FQ263" i="1"/>
  <c r="FT263" i="1"/>
  <c r="FU263" i="1"/>
  <c r="FV263" i="1"/>
  <c r="FW263" i="1"/>
  <c r="FZ263" i="1"/>
  <c r="GA263" i="1"/>
  <c r="GD263" i="1"/>
  <c r="GE263" i="1"/>
  <c r="GF263" i="1"/>
  <c r="GR263" i="1"/>
  <c r="GS263" i="1"/>
  <c r="GT263" i="1"/>
  <c r="GU263" i="1"/>
  <c r="GV263" i="1"/>
  <c r="GY263" i="1"/>
  <c r="GZ263" i="1"/>
  <c r="HA263" i="1"/>
  <c r="HB263" i="1"/>
  <c r="HE263" i="1"/>
  <c r="HF263" i="1"/>
  <c r="HI263" i="1"/>
  <c r="HJ263" i="1"/>
  <c r="HK263" i="1"/>
  <c r="AS264" i="1"/>
  <c r="AT264" i="1"/>
  <c r="AU264" i="1"/>
  <c r="AV264" i="1"/>
  <c r="AW264" i="1"/>
  <c r="AZ264" i="1"/>
  <c r="BA264" i="1"/>
  <c r="BB264" i="1"/>
  <c r="BC264" i="1"/>
  <c r="BF264" i="1"/>
  <c r="BG264" i="1"/>
  <c r="BJ264" i="1"/>
  <c r="BK264" i="1"/>
  <c r="BL264" i="1"/>
  <c r="BX264" i="1"/>
  <c r="BY264" i="1"/>
  <c r="BZ264" i="1"/>
  <c r="CA264" i="1"/>
  <c r="CB264" i="1"/>
  <c r="CE264" i="1"/>
  <c r="CF264" i="1"/>
  <c r="CG264" i="1"/>
  <c r="CH264" i="1"/>
  <c r="CK264" i="1"/>
  <c r="CL264" i="1"/>
  <c r="CO264" i="1"/>
  <c r="CP264" i="1"/>
  <c r="CQ264" i="1"/>
  <c r="DC264" i="1"/>
  <c r="DD264" i="1"/>
  <c r="DE264" i="1"/>
  <c r="DF264" i="1"/>
  <c r="DG264" i="1"/>
  <c r="DJ264" i="1"/>
  <c r="DK264" i="1"/>
  <c r="DL264" i="1"/>
  <c r="DM264" i="1"/>
  <c r="DP264" i="1"/>
  <c r="DQ264" i="1"/>
  <c r="DT264" i="1"/>
  <c r="DU264" i="1"/>
  <c r="DV264" i="1"/>
  <c r="EH264" i="1"/>
  <c r="EI264" i="1"/>
  <c r="EJ264" i="1"/>
  <c r="EK264" i="1"/>
  <c r="EL264" i="1"/>
  <c r="EO264" i="1"/>
  <c r="EP264" i="1"/>
  <c r="EQ264" i="1"/>
  <c r="ER264" i="1"/>
  <c r="EU264" i="1"/>
  <c r="EV264" i="1"/>
  <c r="EY264" i="1"/>
  <c r="EZ264" i="1"/>
  <c r="FA264" i="1"/>
  <c r="FM264" i="1"/>
  <c r="FN264" i="1"/>
  <c r="FO264" i="1"/>
  <c r="FP264" i="1"/>
  <c r="FQ264" i="1"/>
  <c r="FT264" i="1"/>
  <c r="FU264" i="1"/>
  <c r="FV264" i="1"/>
  <c r="FW264" i="1"/>
  <c r="FZ264" i="1"/>
  <c r="GA264" i="1"/>
  <c r="GD264" i="1"/>
  <c r="GE264" i="1"/>
  <c r="GF264" i="1"/>
  <c r="GR264" i="1"/>
  <c r="GS264" i="1"/>
  <c r="GT264" i="1"/>
  <c r="GU264" i="1"/>
  <c r="GV264" i="1"/>
  <c r="GY264" i="1"/>
  <c r="GZ264" i="1"/>
  <c r="HA264" i="1"/>
  <c r="HB264" i="1"/>
  <c r="HE264" i="1"/>
  <c r="HF264" i="1"/>
  <c r="HI264" i="1"/>
  <c r="HJ264" i="1"/>
  <c r="HK264" i="1"/>
  <c r="AS265" i="1"/>
  <c r="AT265" i="1"/>
  <c r="AU265" i="1"/>
  <c r="AV265" i="1"/>
  <c r="AW265" i="1"/>
  <c r="AZ265" i="1"/>
  <c r="BA265" i="1"/>
  <c r="BB265" i="1"/>
  <c r="BC265" i="1"/>
  <c r="BF265" i="1"/>
  <c r="BG265" i="1"/>
  <c r="BJ265" i="1"/>
  <c r="BK265" i="1"/>
  <c r="BL265" i="1"/>
  <c r="BX265" i="1"/>
  <c r="BY265" i="1"/>
  <c r="BZ265" i="1"/>
  <c r="CA265" i="1"/>
  <c r="CB265" i="1"/>
  <c r="CE265" i="1"/>
  <c r="CF265" i="1"/>
  <c r="CG265" i="1"/>
  <c r="CH265" i="1"/>
  <c r="CK265" i="1"/>
  <c r="CL265" i="1"/>
  <c r="CO265" i="1"/>
  <c r="CP265" i="1"/>
  <c r="CQ265" i="1"/>
  <c r="DC265" i="1"/>
  <c r="DD265" i="1"/>
  <c r="DE265" i="1"/>
  <c r="DF265" i="1"/>
  <c r="DG265" i="1"/>
  <c r="DJ265" i="1"/>
  <c r="DK265" i="1"/>
  <c r="DL265" i="1"/>
  <c r="DM265" i="1"/>
  <c r="DP265" i="1"/>
  <c r="DQ265" i="1"/>
  <c r="DT265" i="1"/>
  <c r="DU265" i="1"/>
  <c r="DV265" i="1"/>
  <c r="EH265" i="1"/>
  <c r="EI265" i="1"/>
  <c r="EJ265" i="1"/>
  <c r="EK265" i="1"/>
  <c r="EL265" i="1"/>
  <c r="EO265" i="1"/>
  <c r="EP265" i="1"/>
  <c r="EQ265" i="1"/>
  <c r="ER265" i="1"/>
  <c r="EU265" i="1"/>
  <c r="EV265" i="1"/>
  <c r="EY265" i="1"/>
  <c r="EZ265" i="1"/>
  <c r="FA265" i="1"/>
  <c r="FM265" i="1"/>
  <c r="FN265" i="1"/>
  <c r="FO265" i="1"/>
  <c r="FP265" i="1"/>
  <c r="FQ265" i="1"/>
  <c r="FT265" i="1"/>
  <c r="FU265" i="1"/>
  <c r="FV265" i="1"/>
  <c r="FW265" i="1"/>
  <c r="FZ265" i="1"/>
  <c r="GA265" i="1"/>
  <c r="GD265" i="1"/>
  <c r="GE265" i="1"/>
  <c r="GF265" i="1"/>
  <c r="GR265" i="1"/>
  <c r="GS265" i="1"/>
  <c r="GT265" i="1"/>
  <c r="GU265" i="1"/>
  <c r="GV265" i="1"/>
  <c r="GY265" i="1"/>
  <c r="GZ265" i="1"/>
  <c r="HA265" i="1"/>
  <c r="HB265" i="1"/>
  <c r="HE265" i="1"/>
  <c r="HF265" i="1"/>
  <c r="HI265" i="1"/>
  <c r="HJ265" i="1"/>
  <c r="HK265" i="1"/>
  <c r="AS266" i="1"/>
  <c r="AT266" i="1"/>
  <c r="AU266" i="1"/>
  <c r="AV266" i="1"/>
  <c r="AW266" i="1"/>
  <c r="AZ266" i="1"/>
  <c r="BA266" i="1"/>
  <c r="BB266" i="1"/>
  <c r="BC266" i="1"/>
  <c r="BF266" i="1"/>
  <c r="BG266" i="1"/>
  <c r="BJ266" i="1"/>
  <c r="BK266" i="1"/>
  <c r="BL266" i="1"/>
  <c r="BX266" i="1"/>
  <c r="BY266" i="1"/>
  <c r="BZ266" i="1"/>
  <c r="CA266" i="1"/>
  <c r="CB266" i="1"/>
  <c r="CE266" i="1"/>
  <c r="CF266" i="1"/>
  <c r="CG266" i="1"/>
  <c r="CH266" i="1"/>
  <c r="CK266" i="1"/>
  <c r="CL266" i="1"/>
  <c r="CO266" i="1"/>
  <c r="CP266" i="1"/>
  <c r="CQ266" i="1"/>
  <c r="DC266" i="1"/>
  <c r="DD266" i="1"/>
  <c r="DE266" i="1"/>
  <c r="DF266" i="1"/>
  <c r="DG266" i="1"/>
  <c r="DJ266" i="1"/>
  <c r="DK266" i="1"/>
  <c r="DL266" i="1"/>
  <c r="DM266" i="1"/>
  <c r="DP266" i="1"/>
  <c r="DQ266" i="1"/>
  <c r="DT266" i="1"/>
  <c r="DU266" i="1"/>
  <c r="DV266" i="1"/>
  <c r="EH266" i="1"/>
  <c r="EI266" i="1"/>
  <c r="EJ266" i="1"/>
  <c r="EK266" i="1"/>
  <c r="EL266" i="1"/>
  <c r="EO266" i="1"/>
  <c r="EP266" i="1"/>
  <c r="EQ266" i="1"/>
  <c r="ER266" i="1"/>
  <c r="EU266" i="1"/>
  <c r="EV266" i="1"/>
  <c r="EY266" i="1"/>
  <c r="EZ266" i="1"/>
  <c r="FA266" i="1"/>
  <c r="FM266" i="1"/>
  <c r="FN266" i="1"/>
  <c r="FO266" i="1"/>
  <c r="FP266" i="1"/>
  <c r="FQ266" i="1"/>
  <c r="FT266" i="1"/>
  <c r="FU266" i="1"/>
  <c r="FV266" i="1"/>
  <c r="FW266" i="1"/>
  <c r="FZ266" i="1"/>
  <c r="GA266" i="1"/>
  <c r="GD266" i="1"/>
  <c r="GE266" i="1"/>
  <c r="GF266" i="1"/>
  <c r="GR266" i="1"/>
  <c r="GS266" i="1"/>
  <c r="GT266" i="1"/>
  <c r="GU266" i="1"/>
  <c r="GV266" i="1"/>
  <c r="GY266" i="1"/>
  <c r="GZ266" i="1"/>
  <c r="HA266" i="1"/>
  <c r="HB266" i="1"/>
  <c r="HE266" i="1"/>
  <c r="HF266" i="1"/>
  <c r="HI266" i="1"/>
  <c r="HJ266" i="1"/>
  <c r="HK266" i="1"/>
  <c r="AS267" i="1"/>
  <c r="AT267" i="1"/>
  <c r="AU267" i="1"/>
  <c r="AV267" i="1"/>
  <c r="AW267" i="1"/>
  <c r="AZ267" i="1"/>
  <c r="BA267" i="1"/>
  <c r="BB267" i="1"/>
  <c r="BC267" i="1"/>
  <c r="BF267" i="1"/>
  <c r="BG267" i="1"/>
  <c r="BJ267" i="1"/>
  <c r="BK267" i="1"/>
  <c r="BL267" i="1"/>
  <c r="BX267" i="1"/>
  <c r="BY267" i="1"/>
  <c r="BZ267" i="1"/>
  <c r="CA267" i="1"/>
  <c r="CB267" i="1"/>
  <c r="CE267" i="1"/>
  <c r="CF267" i="1"/>
  <c r="CG267" i="1"/>
  <c r="CH267" i="1"/>
  <c r="CK267" i="1"/>
  <c r="CL267" i="1"/>
  <c r="CO267" i="1"/>
  <c r="CP267" i="1"/>
  <c r="CQ267" i="1"/>
  <c r="DC267" i="1"/>
  <c r="DD267" i="1"/>
  <c r="DE267" i="1"/>
  <c r="DF267" i="1"/>
  <c r="DG267" i="1"/>
  <c r="DJ267" i="1"/>
  <c r="DK267" i="1"/>
  <c r="DL267" i="1"/>
  <c r="DM267" i="1"/>
  <c r="DP267" i="1"/>
  <c r="DQ267" i="1"/>
  <c r="DT267" i="1"/>
  <c r="DU267" i="1"/>
  <c r="DV267" i="1"/>
  <c r="EH267" i="1"/>
  <c r="EI267" i="1"/>
  <c r="EJ267" i="1"/>
  <c r="EK267" i="1"/>
  <c r="EL267" i="1"/>
  <c r="EO267" i="1"/>
  <c r="EP267" i="1"/>
  <c r="EQ267" i="1"/>
  <c r="ER267" i="1"/>
  <c r="EU267" i="1"/>
  <c r="EV267" i="1"/>
  <c r="EY267" i="1"/>
  <c r="EZ267" i="1"/>
  <c r="FA267" i="1"/>
  <c r="FM267" i="1"/>
  <c r="FN267" i="1"/>
  <c r="FO267" i="1"/>
  <c r="FP267" i="1"/>
  <c r="FQ267" i="1"/>
  <c r="FT267" i="1"/>
  <c r="FU267" i="1"/>
  <c r="FV267" i="1"/>
  <c r="FW267" i="1"/>
  <c r="FZ267" i="1"/>
  <c r="GA267" i="1"/>
  <c r="GD267" i="1"/>
  <c r="GE267" i="1"/>
  <c r="GF267" i="1"/>
  <c r="GR267" i="1"/>
  <c r="GS267" i="1"/>
  <c r="GT267" i="1"/>
  <c r="GU267" i="1"/>
  <c r="GV267" i="1"/>
  <c r="GY267" i="1"/>
  <c r="GZ267" i="1"/>
  <c r="HA267" i="1"/>
  <c r="HB267" i="1"/>
  <c r="HE267" i="1"/>
  <c r="HF267" i="1"/>
  <c r="HI267" i="1"/>
  <c r="HJ267" i="1"/>
  <c r="HK267" i="1"/>
  <c r="AS268" i="1"/>
  <c r="AT268" i="1"/>
  <c r="AU268" i="1"/>
  <c r="AV268" i="1"/>
  <c r="AW268" i="1"/>
  <c r="AZ268" i="1"/>
  <c r="BA268" i="1"/>
  <c r="BB268" i="1"/>
  <c r="BC268" i="1"/>
  <c r="BF268" i="1"/>
  <c r="BG268" i="1"/>
  <c r="BJ268" i="1"/>
  <c r="BK268" i="1"/>
  <c r="BL268" i="1"/>
  <c r="BX268" i="1"/>
  <c r="BY268" i="1"/>
  <c r="BZ268" i="1"/>
  <c r="CA268" i="1"/>
  <c r="CB268" i="1"/>
  <c r="CE268" i="1"/>
  <c r="CF268" i="1"/>
  <c r="CG268" i="1"/>
  <c r="CH268" i="1"/>
  <c r="CK268" i="1"/>
  <c r="CL268" i="1"/>
  <c r="CO268" i="1"/>
  <c r="CP268" i="1"/>
  <c r="CQ268" i="1"/>
  <c r="DC268" i="1"/>
  <c r="DD268" i="1"/>
  <c r="DE268" i="1"/>
  <c r="DF268" i="1"/>
  <c r="DG268" i="1"/>
  <c r="DJ268" i="1"/>
  <c r="DK268" i="1"/>
  <c r="DL268" i="1"/>
  <c r="DM268" i="1"/>
  <c r="DP268" i="1"/>
  <c r="DQ268" i="1"/>
  <c r="DT268" i="1"/>
  <c r="DU268" i="1"/>
  <c r="DV268" i="1"/>
  <c r="EH268" i="1"/>
  <c r="EI268" i="1"/>
  <c r="EJ268" i="1"/>
  <c r="EK268" i="1"/>
  <c r="EL268" i="1"/>
  <c r="EO268" i="1"/>
  <c r="EP268" i="1"/>
  <c r="EQ268" i="1"/>
  <c r="ER268" i="1"/>
  <c r="EU268" i="1"/>
  <c r="EV268" i="1"/>
  <c r="EY268" i="1"/>
  <c r="EZ268" i="1"/>
  <c r="FA268" i="1"/>
  <c r="FM268" i="1"/>
  <c r="FN268" i="1"/>
  <c r="FO268" i="1"/>
  <c r="FP268" i="1"/>
  <c r="FQ268" i="1"/>
  <c r="FT268" i="1"/>
  <c r="FU268" i="1"/>
  <c r="FV268" i="1"/>
  <c r="FW268" i="1"/>
  <c r="FZ268" i="1"/>
  <c r="GA268" i="1"/>
  <c r="GD268" i="1"/>
  <c r="GE268" i="1"/>
  <c r="GF268" i="1"/>
  <c r="GR268" i="1"/>
  <c r="GS268" i="1"/>
  <c r="GT268" i="1"/>
  <c r="GU268" i="1"/>
  <c r="GV268" i="1"/>
  <c r="GY268" i="1"/>
  <c r="GZ268" i="1"/>
  <c r="HA268" i="1"/>
  <c r="HB268" i="1"/>
  <c r="HE268" i="1"/>
  <c r="HF268" i="1"/>
  <c r="HI268" i="1"/>
  <c r="HJ268" i="1"/>
  <c r="HK268" i="1"/>
  <c r="AS269" i="1"/>
  <c r="AT269" i="1"/>
  <c r="AU269" i="1"/>
  <c r="AV269" i="1"/>
  <c r="AW269" i="1"/>
  <c r="AZ269" i="1"/>
  <c r="BA269" i="1"/>
  <c r="BB269" i="1"/>
  <c r="BC269" i="1"/>
  <c r="BF269" i="1"/>
  <c r="BG269" i="1"/>
  <c r="BJ269" i="1"/>
  <c r="BK269" i="1"/>
  <c r="BL269" i="1"/>
  <c r="BX269" i="1"/>
  <c r="BY269" i="1"/>
  <c r="BZ269" i="1"/>
  <c r="CA269" i="1"/>
  <c r="CB269" i="1"/>
  <c r="CE269" i="1"/>
  <c r="CF269" i="1"/>
  <c r="CG269" i="1"/>
  <c r="CH269" i="1"/>
  <c r="CK269" i="1"/>
  <c r="CL269" i="1"/>
  <c r="CO269" i="1"/>
  <c r="CP269" i="1"/>
  <c r="CQ269" i="1"/>
  <c r="DC269" i="1"/>
  <c r="DD269" i="1"/>
  <c r="DE269" i="1"/>
  <c r="DF269" i="1"/>
  <c r="DG269" i="1"/>
  <c r="DJ269" i="1"/>
  <c r="DK269" i="1"/>
  <c r="DL269" i="1"/>
  <c r="DM269" i="1"/>
  <c r="DP269" i="1"/>
  <c r="DQ269" i="1"/>
  <c r="DT269" i="1"/>
  <c r="DU269" i="1"/>
  <c r="DV269" i="1"/>
  <c r="EH269" i="1"/>
  <c r="EI269" i="1"/>
  <c r="EJ269" i="1"/>
  <c r="EK269" i="1"/>
  <c r="EL269" i="1"/>
  <c r="EO269" i="1"/>
  <c r="EP269" i="1"/>
  <c r="EQ269" i="1"/>
  <c r="ER269" i="1"/>
  <c r="EU269" i="1"/>
  <c r="EV269" i="1"/>
  <c r="EY269" i="1"/>
  <c r="EZ269" i="1"/>
  <c r="FA269" i="1"/>
  <c r="FM269" i="1"/>
  <c r="FN269" i="1"/>
  <c r="FO269" i="1"/>
  <c r="FP269" i="1"/>
  <c r="FQ269" i="1"/>
  <c r="FT269" i="1"/>
  <c r="FU269" i="1"/>
  <c r="FV269" i="1"/>
  <c r="FW269" i="1"/>
  <c r="FZ269" i="1"/>
  <c r="GA269" i="1"/>
  <c r="GD269" i="1"/>
  <c r="GE269" i="1"/>
  <c r="GF269" i="1"/>
  <c r="GR269" i="1"/>
  <c r="GS269" i="1"/>
  <c r="GT269" i="1"/>
  <c r="GU269" i="1"/>
  <c r="GV269" i="1"/>
  <c r="GY269" i="1"/>
  <c r="GZ269" i="1"/>
  <c r="HA269" i="1"/>
  <c r="HB269" i="1"/>
  <c r="HE269" i="1"/>
  <c r="HF269" i="1"/>
  <c r="HI269" i="1"/>
  <c r="HJ269" i="1"/>
  <c r="HK269" i="1"/>
  <c r="AS270" i="1"/>
  <c r="AT270" i="1"/>
  <c r="AU270" i="1"/>
  <c r="AV270" i="1"/>
  <c r="AW270" i="1"/>
  <c r="AZ270" i="1"/>
  <c r="BA270" i="1"/>
  <c r="BB270" i="1"/>
  <c r="BC270" i="1"/>
  <c r="BF270" i="1"/>
  <c r="BG270" i="1"/>
  <c r="BJ270" i="1"/>
  <c r="BK270" i="1"/>
  <c r="BL270" i="1"/>
  <c r="BX270" i="1"/>
  <c r="BY270" i="1"/>
  <c r="BZ270" i="1"/>
  <c r="CA270" i="1"/>
  <c r="CB270" i="1"/>
  <c r="CE270" i="1"/>
  <c r="CF270" i="1"/>
  <c r="CG270" i="1"/>
  <c r="CH270" i="1"/>
  <c r="CK270" i="1"/>
  <c r="CL270" i="1"/>
  <c r="CO270" i="1"/>
  <c r="CP270" i="1"/>
  <c r="CQ270" i="1"/>
  <c r="DC270" i="1"/>
  <c r="DD270" i="1"/>
  <c r="DE270" i="1"/>
  <c r="DF270" i="1"/>
  <c r="DG270" i="1"/>
  <c r="DJ270" i="1"/>
  <c r="DK270" i="1"/>
  <c r="DL270" i="1"/>
  <c r="DM270" i="1"/>
  <c r="DP270" i="1"/>
  <c r="DQ270" i="1"/>
  <c r="DT270" i="1"/>
  <c r="DU270" i="1"/>
  <c r="DV270" i="1"/>
  <c r="EH270" i="1"/>
  <c r="EI270" i="1"/>
  <c r="EJ270" i="1"/>
  <c r="EK270" i="1"/>
  <c r="EL270" i="1"/>
  <c r="EO270" i="1"/>
  <c r="EP270" i="1"/>
  <c r="EQ270" i="1"/>
  <c r="ER270" i="1"/>
  <c r="EU270" i="1"/>
  <c r="EV270" i="1"/>
  <c r="EY270" i="1"/>
  <c r="EZ270" i="1"/>
  <c r="FA270" i="1"/>
  <c r="FM270" i="1"/>
  <c r="FN270" i="1"/>
  <c r="FO270" i="1"/>
  <c r="FP270" i="1"/>
  <c r="FQ270" i="1"/>
  <c r="FT270" i="1"/>
  <c r="FU270" i="1"/>
  <c r="FV270" i="1"/>
  <c r="FW270" i="1"/>
  <c r="FZ270" i="1"/>
  <c r="GA270" i="1"/>
  <c r="GD270" i="1"/>
  <c r="GE270" i="1"/>
  <c r="GF270" i="1"/>
  <c r="GR270" i="1"/>
  <c r="GS270" i="1"/>
  <c r="GT270" i="1"/>
  <c r="GU270" i="1"/>
  <c r="GV270" i="1"/>
  <c r="GY270" i="1"/>
  <c r="GZ270" i="1"/>
  <c r="HA270" i="1"/>
  <c r="HB270" i="1"/>
  <c r="HE270" i="1"/>
  <c r="HF270" i="1"/>
  <c r="HI270" i="1"/>
  <c r="HJ270" i="1"/>
  <c r="HK270" i="1"/>
  <c r="AS271" i="1"/>
  <c r="AT271" i="1"/>
  <c r="AU271" i="1"/>
  <c r="AV271" i="1"/>
  <c r="AW271" i="1"/>
  <c r="AZ271" i="1"/>
  <c r="BA271" i="1"/>
  <c r="BB271" i="1"/>
  <c r="BC271" i="1"/>
  <c r="BF271" i="1"/>
  <c r="BG271" i="1"/>
  <c r="BJ271" i="1"/>
  <c r="BK271" i="1"/>
  <c r="BL271" i="1"/>
  <c r="BX271" i="1"/>
  <c r="BY271" i="1"/>
  <c r="BZ271" i="1"/>
  <c r="CA271" i="1"/>
  <c r="CB271" i="1"/>
  <c r="CE271" i="1"/>
  <c r="CF271" i="1"/>
  <c r="CG271" i="1"/>
  <c r="CH271" i="1"/>
  <c r="CK271" i="1"/>
  <c r="CL271" i="1"/>
  <c r="CO271" i="1"/>
  <c r="CP271" i="1"/>
  <c r="CQ271" i="1"/>
  <c r="DC271" i="1"/>
  <c r="DD271" i="1"/>
  <c r="DE271" i="1"/>
  <c r="DF271" i="1"/>
  <c r="DG271" i="1"/>
  <c r="DJ271" i="1"/>
  <c r="DK271" i="1"/>
  <c r="DL271" i="1"/>
  <c r="DM271" i="1"/>
  <c r="DP271" i="1"/>
  <c r="DQ271" i="1"/>
  <c r="DT271" i="1"/>
  <c r="DU271" i="1"/>
  <c r="DV271" i="1"/>
  <c r="EH271" i="1"/>
  <c r="EI271" i="1"/>
  <c r="EJ271" i="1"/>
  <c r="EK271" i="1"/>
  <c r="EL271" i="1"/>
  <c r="EO271" i="1"/>
  <c r="EP271" i="1"/>
  <c r="EQ271" i="1"/>
  <c r="ER271" i="1"/>
  <c r="EU271" i="1"/>
  <c r="EV271" i="1"/>
  <c r="EY271" i="1"/>
  <c r="EZ271" i="1"/>
  <c r="FA271" i="1"/>
  <c r="FM271" i="1"/>
  <c r="FN271" i="1"/>
  <c r="FO271" i="1"/>
  <c r="FP271" i="1"/>
  <c r="FQ271" i="1"/>
  <c r="FT271" i="1"/>
  <c r="FU271" i="1"/>
  <c r="FV271" i="1"/>
  <c r="FW271" i="1"/>
  <c r="FZ271" i="1"/>
  <c r="GA271" i="1"/>
  <c r="GD271" i="1"/>
  <c r="GE271" i="1"/>
  <c r="GF271" i="1"/>
  <c r="GR271" i="1"/>
  <c r="GS271" i="1"/>
  <c r="GT271" i="1"/>
  <c r="GU271" i="1"/>
  <c r="GV271" i="1"/>
  <c r="GY271" i="1"/>
  <c r="GZ271" i="1"/>
  <c r="HA271" i="1"/>
  <c r="HB271" i="1"/>
  <c r="HE271" i="1"/>
  <c r="HF271" i="1"/>
  <c r="HI271" i="1"/>
  <c r="HJ271" i="1"/>
  <c r="HK271" i="1"/>
  <c r="AS272" i="1"/>
  <c r="AT272" i="1"/>
  <c r="AU272" i="1"/>
  <c r="AV272" i="1"/>
  <c r="AW272" i="1"/>
  <c r="AZ272" i="1"/>
  <c r="BA272" i="1"/>
  <c r="BB272" i="1"/>
  <c r="BC272" i="1"/>
  <c r="BF272" i="1"/>
  <c r="BG272" i="1"/>
  <c r="BJ272" i="1"/>
  <c r="BK272" i="1"/>
  <c r="BL272" i="1"/>
  <c r="BX272" i="1"/>
  <c r="BY272" i="1"/>
  <c r="BZ272" i="1"/>
  <c r="CA272" i="1"/>
  <c r="CB272" i="1"/>
  <c r="CE272" i="1"/>
  <c r="CF272" i="1"/>
  <c r="CG272" i="1"/>
  <c r="CH272" i="1"/>
  <c r="CK272" i="1"/>
  <c r="CL272" i="1"/>
  <c r="CO272" i="1"/>
  <c r="CP272" i="1"/>
  <c r="CQ272" i="1"/>
  <c r="DC272" i="1"/>
  <c r="DD272" i="1"/>
  <c r="DE272" i="1"/>
  <c r="DF272" i="1"/>
  <c r="DG272" i="1"/>
  <c r="DJ272" i="1"/>
  <c r="DK272" i="1"/>
  <c r="DL272" i="1"/>
  <c r="DM272" i="1"/>
  <c r="DP272" i="1"/>
  <c r="DQ272" i="1"/>
  <c r="DT272" i="1"/>
  <c r="DU272" i="1"/>
  <c r="DV272" i="1"/>
  <c r="EH272" i="1"/>
  <c r="EI272" i="1"/>
  <c r="EJ272" i="1"/>
  <c r="EK272" i="1"/>
  <c r="EL272" i="1"/>
  <c r="EO272" i="1"/>
  <c r="EP272" i="1"/>
  <c r="EQ272" i="1"/>
  <c r="ER272" i="1"/>
  <c r="EU272" i="1"/>
  <c r="EV272" i="1"/>
  <c r="EY272" i="1"/>
  <c r="EZ272" i="1"/>
  <c r="FA272" i="1"/>
  <c r="FM272" i="1"/>
  <c r="FN272" i="1"/>
  <c r="FO272" i="1"/>
  <c r="FP272" i="1"/>
  <c r="FQ272" i="1"/>
  <c r="FT272" i="1"/>
  <c r="FU272" i="1"/>
  <c r="FV272" i="1"/>
  <c r="FW272" i="1"/>
  <c r="FZ272" i="1"/>
  <c r="GA272" i="1"/>
  <c r="GD272" i="1"/>
  <c r="GE272" i="1"/>
  <c r="GF272" i="1"/>
  <c r="GR272" i="1"/>
  <c r="GS272" i="1"/>
  <c r="GT272" i="1"/>
  <c r="GU272" i="1"/>
  <c r="GV272" i="1"/>
  <c r="GY272" i="1"/>
  <c r="GZ272" i="1"/>
  <c r="HA272" i="1"/>
  <c r="HB272" i="1"/>
  <c r="HE272" i="1"/>
  <c r="HF272" i="1"/>
  <c r="HI272" i="1"/>
  <c r="HJ272" i="1"/>
  <c r="HK272" i="1"/>
  <c r="AS273" i="1"/>
  <c r="AT273" i="1"/>
  <c r="AU273" i="1"/>
  <c r="AV273" i="1"/>
  <c r="AW273" i="1"/>
  <c r="AZ273" i="1"/>
  <c r="BA273" i="1"/>
  <c r="BB273" i="1"/>
  <c r="BC273" i="1"/>
  <c r="BF273" i="1"/>
  <c r="BG273" i="1"/>
  <c r="BH273" i="1"/>
  <c r="BJ273" i="1"/>
  <c r="BK273" i="1"/>
  <c r="BL273" i="1"/>
  <c r="BX273" i="1"/>
  <c r="BY273" i="1"/>
  <c r="BZ273" i="1"/>
  <c r="CA273" i="1"/>
  <c r="CB273" i="1"/>
  <c r="CE273" i="1"/>
  <c r="CF273" i="1"/>
  <c r="CG273" i="1"/>
  <c r="CH273" i="1"/>
  <c r="CK273" i="1"/>
  <c r="CL273" i="1"/>
  <c r="CM273" i="1"/>
  <c r="CO273" i="1"/>
  <c r="CP273" i="1"/>
  <c r="CQ273" i="1"/>
  <c r="DC273" i="1"/>
  <c r="DD273" i="1"/>
  <c r="DE273" i="1"/>
  <c r="DF273" i="1"/>
  <c r="DG273" i="1"/>
  <c r="DJ273" i="1"/>
  <c r="DK273" i="1"/>
  <c r="DL273" i="1"/>
  <c r="DM273" i="1"/>
  <c r="DP273" i="1"/>
  <c r="DQ273" i="1"/>
  <c r="DR273" i="1"/>
  <c r="DT273" i="1"/>
  <c r="DU273" i="1"/>
  <c r="DV273" i="1"/>
  <c r="EH273" i="1"/>
  <c r="EI273" i="1"/>
  <c r="EJ273" i="1"/>
  <c r="EK273" i="1"/>
  <c r="EL273" i="1"/>
  <c r="EO273" i="1"/>
  <c r="EP273" i="1"/>
  <c r="EQ273" i="1"/>
  <c r="ER273" i="1"/>
  <c r="EU273" i="1"/>
  <c r="EV273" i="1"/>
  <c r="EW273" i="1"/>
  <c r="EY273" i="1"/>
  <c r="EZ273" i="1"/>
  <c r="FA273" i="1"/>
  <c r="FM273" i="1"/>
  <c r="FN273" i="1"/>
  <c r="FO273" i="1"/>
  <c r="FP273" i="1"/>
  <c r="FQ273" i="1"/>
  <c r="FT273" i="1"/>
  <c r="FU273" i="1"/>
  <c r="FV273" i="1"/>
  <c r="FW273" i="1"/>
  <c r="FZ273" i="1"/>
  <c r="GA273" i="1"/>
  <c r="GB273" i="1"/>
  <c r="GD273" i="1"/>
  <c r="GE273" i="1"/>
  <c r="GF273" i="1"/>
  <c r="GR273" i="1"/>
  <c r="GS273" i="1"/>
  <c r="GT273" i="1"/>
  <c r="GU273" i="1"/>
  <c r="GV273" i="1"/>
  <c r="GY273" i="1"/>
  <c r="GZ273" i="1"/>
  <c r="HA273" i="1"/>
  <c r="HB273" i="1"/>
  <c r="HE273" i="1"/>
  <c r="HF273" i="1"/>
  <c r="HG273" i="1"/>
  <c r="HI273" i="1"/>
  <c r="HJ273" i="1"/>
  <c r="HK273" i="1"/>
  <c r="AS274" i="1"/>
  <c r="AT274" i="1"/>
  <c r="AU274" i="1"/>
  <c r="AV274" i="1"/>
  <c r="AW274" i="1"/>
  <c r="AZ274" i="1"/>
  <c r="BA274" i="1"/>
  <c r="BB274" i="1"/>
  <c r="BC274" i="1"/>
  <c r="BF274" i="1"/>
  <c r="BG274" i="1"/>
  <c r="BJ274" i="1"/>
  <c r="BK274" i="1"/>
  <c r="BL274" i="1"/>
  <c r="BM274" i="1"/>
  <c r="BX274" i="1"/>
  <c r="BY274" i="1"/>
  <c r="BZ274" i="1"/>
  <c r="CA274" i="1"/>
  <c r="CB274" i="1"/>
  <c r="CE274" i="1"/>
  <c r="CF274" i="1"/>
  <c r="CG274" i="1"/>
  <c r="CH274" i="1"/>
  <c r="CK274" i="1"/>
  <c r="CL274" i="1"/>
  <c r="CO274" i="1"/>
  <c r="CP274" i="1"/>
  <c r="CQ274" i="1"/>
  <c r="CR274" i="1"/>
  <c r="DC274" i="1"/>
  <c r="DD274" i="1"/>
  <c r="DE274" i="1"/>
  <c r="DF274" i="1"/>
  <c r="DG274" i="1"/>
  <c r="DJ274" i="1"/>
  <c r="DK274" i="1"/>
  <c r="DL274" i="1"/>
  <c r="DM274" i="1"/>
  <c r="DP274" i="1"/>
  <c r="DQ274" i="1"/>
  <c r="DT274" i="1"/>
  <c r="DU274" i="1"/>
  <c r="DV274" i="1"/>
  <c r="DW274" i="1"/>
  <c r="EH274" i="1"/>
  <c r="EI274" i="1"/>
  <c r="EJ274" i="1"/>
  <c r="EK274" i="1"/>
  <c r="EL274" i="1"/>
  <c r="EO274" i="1"/>
  <c r="EP274" i="1"/>
  <c r="EQ274" i="1"/>
  <c r="ER274" i="1"/>
  <c r="EU274" i="1"/>
  <c r="EV274" i="1"/>
  <c r="EY274" i="1"/>
  <c r="EZ274" i="1"/>
  <c r="FA274" i="1"/>
  <c r="FB274" i="1"/>
  <c r="FM274" i="1"/>
  <c r="FN274" i="1"/>
  <c r="FO274" i="1"/>
  <c r="FP274" i="1"/>
  <c r="FQ274" i="1"/>
  <c r="FT274" i="1"/>
  <c r="FU274" i="1"/>
  <c r="FV274" i="1"/>
  <c r="FW274" i="1"/>
  <c r="FZ274" i="1"/>
  <c r="GA274" i="1"/>
  <c r="GD274" i="1"/>
  <c r="GE274" i="1"/>
  <c r="GF274" i="1"/>
  <c r="GG274" i="1"/>
  <c r="GR274" i="1"/>
  <c r="GS274" i="1"/>
  <c r="GT274" i="1"/>
  <c r="GU274" i="1"/>
  <c r="GV274" i="1"/>
  <c r="GY274" i="1"/>
  <c r="GZ274" i="1"/>
  <c r="HA274" i="1"/>
  <c r="HB274" i="1"/>
  <c r="HE274" i="1"/>
  <c r="HF274" i="1"/>
  <c r="HI274" i="1"/>
  <c r="HJ274" i="1"/>
  <c r="HK274" i="1"/>
  <c r="HL274" i="1"/>
  <c r="AS275" i="1"/>
  <c r="AT275" i="1"/>
  <c r="AU275" i="1"/>
  <c r="AV275" i="1"/>
  <c r="AW275" i="1"/>
  <c r="AZ275" i="1"/>
  <c r="BA275" i="1"/>
  <c r="BB275" i="1"/>
  <c r="BC275" i="1"/>
  <c r="BF275" i="1"/>
  <c r="BG275" i="1"/>
  <c r="BJ275" i="1"/>
  <c r="BK275" i="1"/>
  <c r="BL275" i="1"/>
  <c r="BX275" i="1"/>
  <c r="BY275" i="1"/>
  <c r="BZ275" i="1"/>
  <c r="CA275" i="1"/>
  <c r="CB275" i="1"/>
  <c r="CE275" i="1"/>
  <c r="CF275" i="1"/>
  <c r="CG275" i="1"/>
  <c r="CH275" i="1"/>
  <c r="CK275" i="1"/>
  <c r="CL275" i="1"/>
  <c r="CO275" i="1"/>
  <c r="CP275" i="1"/>
  <c r="CQ275" i="1"/>
  <c r="DC275" i="1"/>
  <c r="DD275" i="1"/>
  <c r="DE275" i="1"/>
  <c r="DF275" i="1"/>
  <c r="DG275" i="1"/>
  <c r="DJ275" i="1"/>
  <c r="DK275" i="1"/>
  <c r="DL275" i="1"/>
  <c r="DM275" i="1"/>
  <c r="DP275" i="1"/>
  <c r="DQ275" i="1"/>
  <c r="DT275" i="1"/>
  <c r="DU275" i="1"/>
  <c r="DV275" i="1"/>
  <c r="EH275" i="1"/>
  <c r="EI275" i="1"/>
  <c r="EJ275" i="1"/>
  <c r="EK275" i="1"/>
  <c r="EL275" i="1"/>
  <c r="EO275" i="1"/>
  <c r="EP275" i="1"/>
  <c r="EQ275" i="1"/>
  <c r="ER275" i="1"/>
  <c r="EU275" i="1"/>
  <c r="EV275" i="1"/>
  <c r="EY275" i="1"/>
  <c r="EZ275" i="1"/>
  <c r="FA275" i="1"/>
  <c r="FM275" i="1"/>
  <c r="FN275" i="1"/>
  <c r="FO275" i="1"/>
  <c r="FP275" i="1"/>
  <c r="FQ275" i="1"/>
  <c r="FT275" i="1"/>
  <c r="FU275" i="1"/>
  <c r="FV275" i="1"/>
  <c r="FW275" i="1"/>
  <c r="FZ275" i="1"/>
  <c r="GA275" i="1"/>
  <c r="GD275" i="1"/>
  <c r="GE275" i="1"/>
  <c r="GF275" i="1"/>
  <c r="GR275" i="1"/>
  <c r="GS275" i="1"/>
  <c r="GT275" i="1"/>
  <c r="GU275" i="1"/>
  <c r="GV275" i="1"/>
  <c r="GY275" i="1"/>
  <c r="GZ275" i="1"/>
  <c r="HA275" i="1"/>
  <c r="HB275" i="1"/>
  <c r="HE275" i="1"/>
  <c r="HF275" i="1"/>
  <c r="HI275" i="1"/>
  <c r="HJ275" i="1"/>
  <c r="HK275" i="1"/>
  <c r="AS276" i="1"/>
  <c r="AT276" i="1"/>
  <c r="AU276" i="1"/>
  <c r="AV276" i="1"/>
  <c r="AW276" i="1"/>
  <c r="AZ276" i="1"/>
  <c r="BA276" i="1"/>
  <c r="BB276" i="1"/>
  <c r="BC276" i="1"/>
  <c r="BF276" i="1"/>
  <c r="BG276" i="1"/>
  <c r="BJ276" i="1"/>
  <c r="BK276" i="1"/>
  <c r="BL276" i="1"/>
  <c r="BX276" i="1"/>
  <c r="BY276" i="1"/>
  <c r="BZ276" i="1"/>
  <c r="CA276" i="1"/>
  <c r="CB276" i="1"/>
  <c r="CE276" i="1"/>
  <c r="CF276" i="1"/>
  <c r="CG276" i="1"/>
  <c r="CH276" i="1"/>
  <c r="CK276" i="1"/>
  <c r="CL276" i="1"/>
  <c r="CO276" i="1"/>
  <c r="CP276" i="1"/>
  <c r="CQ276" i="1"/>
  <c r="DC276" i="1"/>
  <c r="DD276" i="1"/>
  <c r="DE276" i="1"/>
  <c r="DF276" i="1"/>
  <c r="DG276" i="1"/>
  <c r="DJ276" i="1"/>
  <c r="DK276" i="1"/>
  <c r="DL276" i="1"/>
  <c r="DM276" i="1"/>
  <c r="DP276" i="1"/>
  <c r="DQ276" i="1"/>
  <c r="DT276" i="1"/>
  <c r="DU276" i="1"/>
  <c r="DV276" i="1"/>
  <c r="EH276" i="1"/>
  <c r="EI276" i="1"/>
  <c r="EJ276" i="1"/>
  <c r="EK276" i="1"/>
  <c r="EL276" i="1"/>
  <c r="EO276" i="1"/>
  <c r="EP276" i="1"/>
  <c r="EQ276" i="1"/>
  <c r="ER276" i="1"/>
  <c r="EU276" i="1"/>
  <c r="EV276" i="1"/>
  <c r="EY276" i="1"/>
  <c r="EZ276" i="1"/>
  <c r="FA276" i="1"/>
  <c r="FM276" i="1"/>
  <c r="FN276" i="1"/>
  <c r="FO276" i="1"/>
  <c r="FP276" i="1"/>
  <c r="FQ276" i="1"/>
  <c r="FT276" i="1"/>
  <c r="FU276" i="1"/>
  <c r="FV276" i="1"/>
  <c r="FW276" i="1"/>
  <c r="FZ276" i="1"/>
  <c r="GA276" i="1"/>
  <c r="GD276" i="1"/>
  <c r="GE276" i="1"/>
  <c r="GF276" i="1"/>
  <c r="GR276" i="1"/>
  <c r="GS276" i="1"/>
  <c r="GT276" i="1"/>
  <c r="GU276" i="1"/>
  <c r="GV276" i="1"/>
  <c r="GY276" i="1"/>
  <c r="GZ276" i="1"/>
  <c r="HA276" i="1"/>
  <c r="HB276" i="1"/>
  <c r="HE276" i="1"/>
  <c r="HF276" i="1"/>
  <c r="HI276" i="1"/>
  <c r="HJ276" i="1"/>
  <c r="HK276" i="1"/>
  <c r="AS277" i="1"/>
  <c r="AT277" i="1"/>
  <c r="AU277" i="1"/>
  <c r="AV277" i="1"/>
  <c r="AW277" i="1"/>
  <c r="AZ277" i="1"/>
  <c r="BA277" i="1"/>
  <c r="BB277" i="1"/>
  <c r="BC277" i="1"/>
  <c r="BF277" i="1"/>
  <c r="BG277" i="1"/>
  <c r="BJ277" i="1"/>
  <c r="BK277" i="1"/>
  <c r="BL277" i="1"/>
  <c r="BX277" i="1"/>
  <c r="BY277" i="1"/>
  <c r="BZ277" i="1"/>
  <c r="CA277" i="1"/>
  <c r="CB277" i="1"/>
  <c r="CE277" i="1"/>
  <c r="CF277" i="1"/>
  <c r="CG277" i="1"/>
  <c r="CH277" i="1"/>
  <c r="CK277" i="1"/>
  <c r="CL277" i="1"/>
  <c r="CO277" i="1"/>
  <c r="CP277" i="1"/>
  <c r="CQ277" i="1"/>
  <c r="DC277" i="1"/>
  <c r="DD277" i="1"/>
  <c r="DE277" i="1"/>
  <c r="DF277" i="1"/>
  <c r="DG277" i="1"/>
  <c r="DJ277" i="1"/>
  <c r="DK277" i="1"/>
  <c r="DL277" i="1"/>
  <c r="DM277" i="1"/>
  <c r="DP277" i="1"/>
  <c r="DQ277" i="1"/>
  <c r="DT277" i="1"/>
  <c r="DU277" i="1"/>
  <c r="DV277" i="1"/>
  <c r="EH277" i="1"/>
  <c r="EI277" i="1"/>
  <c r="EJ277" i="1"/>
  <c r="EK277" i="1"/>
  <c r="EL277" i="1"/>
  <c r="EO277" i="1"/>
  <c r="EP277" i="1"/>
  <c r="EQ277" i="1"/>
  <c r="ER277" i="1"/>
  <c r="EU277" i="1"/>
  <c r="EV277" i="1"/>
  <c r="EY277" i="1"/>
  <c r="EZ277" i="1"/>
  <c r="FA277" i="1"/>
  <c r="FM277" i="1"/>
  <c r="FN277" i="1"/>
  <c r="FO277" i="1"/>
  <c r="FP277" i="1"/>
  <c r="FQ277" i="1"/>
  <c r="FT277" i="1"/>
  <c r="FU277" i="1"/>
  <c r="FV277" i="1"/>
  <c r="FW277" i="1"/>
  <c r="FZ277" i="1"/>
  <c r="GA277" i="1"/>
  <c r="GD277" i="1"/>
  <c r="GE277" i="1"/>
  <c r="GF277" i="1"/>
  <c r="GR277" i="1"/>
  <c r="GS277" i="1"/>
  <c r="GT277" i="1"/>
  <c r="GU277" i="1"/>
  <c r="GV277" i="1"/>
  <c r="GY277" i="1"/>
  <c r="GZ277" i="1"/>
  <c r="HA277" i="1"/>
  <c r="HB277" i="1"/>
  <c r="HE277" i="1"/>
  <c r="HF277" i="1"/>
  <c r="HI277" i="1"/>
  <c r="HJ277" i="1"/>
  <c r="HK277" i="1"/>
  <c r="AS278" i="1"/>
  <c r="AT278" i="1"/>
  <c r="AU278" i="1"/>
  <c r="AV278" i="1"/>
  <c r="AW278" i="1"/>
  <c r="AZ278" i="1"/>
  <c r="BA278" i="1"/>
  <c r="BB278" i="1"/>
  <c r="BC278" i="1"/>
  <c r="BF278" i="1"/>
  <c r="BG278" i="1"/>
  <c r="BJ278" i="1"/>
  <c r="BK278" i="1"/>
  <c r="BL278" i="1"/>
  <c r="BX278" i="1"/>
  <c r="BY278" i="1"/>
  <c r="BZ278" i="1"/>
  <c r="CA278" i="1"/>
  <c r="CB278" i="1"/>
  <c r="CE278" i="1"/>
  <c r="CF278" i="1"/>
  <c r="CG278" i="1"/>
  <c r="CH278" i="1"/>
  <c r="CK278" i="1"/>
  <c r="CL278" i="1"/>
  <c r="CO278" i="1"/>
  <c r="CP278" i="1"/>
  <c r="CQ278" i="1"/>
  <c r="DC278" i="1"/>
  <c r="DD278" i="1"/>
  <c r="DE278" i="1"/>
  <c r="DF278" i="1"/>
  <c r="DG278" i="1"/>
  <c r="DJ278" i="1"/>
  <c r="DK278" i="1"/>
  <c r="DL278" i="1"/>
  <c r="DM278" i="1"/>
  <c r="DP278" i="1"/>
  <c r="DQ278" i="1"/>
  <c r="DT278" i="1"/>
  <c r="DU278" i="1"/>
  <c r="DV278" i="1"/>
  <c r="EH278" i="1"/>
  <c r="EI278" i="1"/>
  <c r="EJ278" i="1"/>
  <c r="EK278" i="1"/>
  <c r="EL278" i="1"/>
  <c r="EO278" i="1"/>
  <c r="EP278" i="1"/>
  <c r="EQ278" i="1"/>
  <c r="ER278" i="1"/>
  <c r="EU278" i="1"/>
  <c r="EV278" i="1"/>
  <c r="EY278" i="1"/>
  <c r="EZ278" i="1"/>
  <c r="FA278" i="1"/>
  <c r="FM278" i="1"/>
  <c r="FN278" i="1"/>
  <c r="FO278" i="1"/>
  <c r="FP278" i="1"/>
  <c r="FQ278" i="1"/>
  <c r="FT278" i="1"/>
  <c r="FU278" i="1"/>
  <c r="FV278" i="1"/>
  <c r="FW278" i="1"/>
  <c r="FZ278" i="1"/>
  <c r="GA278" i="1"/>
  <c r="GD278" i="1"/>
  <c r="GE278" i="1"/>
  <c r="GF278" i="1"/>
  <c r="GR278" i="1"/>
  <c r="GS278" i="1"/>
  <c r="GT278" i="1"/>
  <c r="GU278" i="1"/>
  <c r="GV278" i="1"/>
  <c r="GY278" i="1"/>
  <c r="GZ278" i="1"/>
  <c r="HA278" i="1"/>
  <c r="HB278" i="1"/>
  <c r="HE278" i="1"/>
  <c r="HF278" i="1"/>
  <c r="HI278" i="1"/>
  <c r="HJ278" i="1"/>
  <c r="HK278" i="1"/>
  <c r="AS279" i="1"/>
  <c r="AT279" i="1"/>
  <c r="AU279" i="1"/>
  <c r="AV279" i="1"/>
  <c r="AW279" i="1"/>
  <c r="AZ279" i="1"/>
  <c r="BA279" i="1"/>
  <c r="BB279" i="1"/>
  <c r="BC279" i="1"/>
  <c r="BF279" i="1"/>
  <c r="BG279" i="1"/>
  <c r="BJ279" i="1"/>
  <c r="BK279" i="1"/>
  <c r="BL279" i="1"/>
  <c r="BX279" i="1"/>
  <c r="BY279" i="1"/>
  <c r="BZ279" i="1"/>
  <c r="CA279" i="1"/>
  <c r="CB279" i="1"/>
  <c r="CE279" i="1"/>
  <c r="CF279" i="1"/>
  <c r="CG279" i="1"/>
  <c r="CH279" i="1"/>
  <c r="CK279" i="1"/>
  <c r="CL279" i="1"/>
  <c r="CO279" i="1"/>
  <c r="CP279" i="1"/>
  <c r="CQ279" i="1"/>
  <c r="DC279" i="1"/>
  <c r="DD279" i="1"/>
  <c r="DE279" i="1"/>
  <c r="DF279" i="1"/>
  <c r="DG279" i="1"/>
  <c r="DJ279" i="1"/>
  <c r="DK279" i="1"/>
  <c r="DL279" i="1"/>
  <c r="DM279" i="1"/>
  <c r="DP279" i="1"/>
  <c r="DQ279" i="1"/>
  <c r="DT279" i="1"/>
  <c r="DU279" i="1"/>
  <c r="DV279" i="1"/>
  <c r="EH279" i="1"/>
  <c r="EI279" i="1"/>
  <c r="EJ279" i="1"/>
  <c r="EK279" i="1"/>
  <c r="EL279" i="1"/>
  <c r="EO279" i="1"/>
  <c r="EP279" i="1"/>
  <c r="EQ279" i="1"/>
  <c r="ER279" i="1"/>
  <c r="EU279" i="1"/>
  <c r="EV279" i="1"/>
  <c r="EY279" i="1"/>
  <c r="EZ279" i="1"/>
  <c r="FA279" i="1"/>
  <c r="FM279" i="1"/>
  <c r="FN279" i="1"/>
  <c r="FO279" i="1"/>
  <c r="FP279" i="1"/>
  <c r="FQ279" i="1"/>
  <c r="FT279" i="1"/>
  <c r="FU279" i="1"/>
  <c r="FV279" i="1"/>
  <c r="FW279" i="1"/>
  <c r="FZ279" i="1"/>
  <c r="GA279" i="1"/>
  <c r="GD279" i="1"/>
  <c r="GE279" i="1"/>
  <c r="GF279" i="1"/>
  <c r="GR279" i="1"/>
  <c r="GS279" i="1"/>
  <c r="GT279" i="1"/>
  <c r="GU279" i="1"/>
  <c r="GV279" i="1"/>
  <c r="GY279" i="1"/>
  <c r="GZ279" i="1"/>
  <c r="HA279" i="1"/>
  <c r="HB279" i="1"/>
  <c r="HE279" i="1"/>
  <c r="HF279" i="1"/>
  <c r="HI279" i="1"/>
  <c r="HJ279" i="1"/>
  <c r="HK279" i="1"/>
  <c r="AS280" i="1"/>
  <c r="AT280" i="1"/>
  <c r="AU280" i="1"/>
  <c r="AV280" i="1"/>
  <c r="AW280" i="1"/>
  <c r="AZ280" i="1"/>
  <c r="BA280" i="1"/>
  <c r="BB280" i="1"/>
  <c r="BC280" i="1"/>
  <c r="BF280" i="1"/>
  <c r="BG280" i="1"/>
  <c r="BJ280" i="1"/>
  <c r="BK280" i="1"/>
  <c r="BL280" i="1"/>
  <c r="BX280" i="1"/>
  <c r="BY280" i="1"/>
  <c r="BZ280" i="1"/>
  <c r="CA280" i="1"/>
  <c r="CB280" i="1"/>
  <c r="CE280" i="1"/>
  <c r="CF280" i="1"/>
  <c r="CG280" i="1"/>
  <c r="CH280" i="1"/>
  <c r="CK280" i="1"/>
  <c r="CL280" i="1"/>
  <c r="CO280" i="1"/>
  <c r="CP280" i="1"/>
  <c r="CQ280" i="1"/>
  <c r="DC280" i="1"/>
  <c r="DD280" i="1"/>
  <c r="DE280" i="1"/>
  <c r="DF280" i="1"/>
  <c r="DG280" i="1"/>
  <c r="DJ280" i="1"/>
  <c r="DK280" i="1"/>
  <c r="DL280" i="1"/>
  <c r="DM280" i="1"/>
  <c r="DP280" i="1"/>
  <c r="DQ280" i="1"/>
  <c r="DT280" i="1"/>
  <c r="DU280" i="1"/>
  <c r="DV280" i="1"/>
  <c r="EH280" i="1"/>
  <c r="EI280" i="1"/>
  <c r="EJ280" i="1"/>
  <c r="EK280" i="1"/>
  <c r="EL280" i="1"/>
  <c r="EO280" i="1"/>
  <c r="EP280" i="1"/>
  <c r="EQ280" i="1"/>
  <c r="ER280" i="1"/>
  <c r="EU280" i="1"/>
  <c r="EV280" i="1"/>
  <c r="EY280" i="1"/>
  <c r="EZ280" i="1"/>
  <c r="FA280" i="1"/>
  <c r="FM280" i="1"/>
  <c r="FN280" i="1"/>
  <c r="FO280" i="1"/>
  <c r="FP280" i="1"/>
  <c r="FQ280" i="1"/>
  <c r="FT280" i="1"/>
  <c r="FU280" i="1"/>
  <c r="FV280" i="1"/>
  <c r="FW280" i="1"/>
  <c r="FZ280" i="1"/>
  <c r="GA280" i="1"/>
  <c r="GD280" i="1"/>
  <c r="GE280" i="1"/>
  <c r="GF280" i="1"/>
  <c r="GR280" i="1"/>
  <c r="GS280" i="1"/>
  <c r="GT280" i="1"/>
  <c r="GU280" i="1"/>
  <c r="GV280" i="1"/>
  <c r="GY280" i="1"/>
  <c r="GZ280" i="1"/>
  <c r="HA280" i="1"/>
  <c r="HB280" i="1"/>
  <c r="HE280" i="1"/>
  <c r="HF280" i="1"/>
  <c r="HI280" i="1"/>
  <c r="HJ280" i="1"/>
  <c r="HK280" i="1"/>
  <c r="AS281" i="1"/>
  <c r="AT281" i="1"/>
  <c r="AU281" i="1"/>
  <c r="AV281" i="1"/>
  <c r="AW281" i="1"/>
  <c r="AZ281" i="1"/>
  <c r="BA281" i="1"/>
  <c r="BB281" i="1"/>
  <c r="BC281" i="1"/>
  <c r="BF281" i="1"/>
  <c r="BG281" i="1"/>
  <c r="BJ281" i="1"/>
  <c r="BK281" i="1"/>
  <c r="BL281" i="1"/>
  <c r="BX281" i="1"/>
  <c r="BY281" i="1"/>
  <c r="BZ281" i="1"/>
  <c r="CA281" i="1"/>
  <c r="CB281" i="1"/>
  <c r="CE281" i="1"/>
  <c r="CF281" i="1"/>
  <c r="CG281" i="1"/>
  <c r="CH281" i="1"/>
  <c r="CK281" i="1"/>
  <c r="CL281" i="1"/>
  <c r="CO281" i="1"/>
  <c r="CP281" i="1"/>
  <c r="CQ281" i="1"/>
  <c r="DC281" i="1"/>
  <c r="DD281" i="1"/>
  <c r="DE281" i="1"/>
  <c r="DF281" i="1"/>
  <c r="DG281" i="1"/>
  <c r="DJ281" i="1"/>
  <c r="DK281" i="1"/>
  <c r="DL281" i="1"/>
  <c r="DM281" i="1"/>
  <c r="DP281" i="1"/>
  <c r="DQ281" i="1"/>
  <c r="DT281" i="1"/>
  <c r="DU281" i="1"/>
  <c r="DV281" i="1"/>
  <c r="EH281" i="1"/>
  <c r="EI281" i="1"/>
  <c r="EJ281" i="1"/>
  <c r="EK281" i="1"/>
  <c r="EL281" i="1"/>
  <c r="EO281" i="1"/>
  <c r="EP281" i="1"/>
  <c r="EQ281" i="1"/>
  <c r="ER281" i="1"/>
  <c r="EU281" i="1"/>
  <c r="EV281" i="1"/>
  <c r="EY281" i="1"/>
  <c r="EZ281" i="1"/>
  <c r="FA281" i="1"/>
  <c r="FM281" i="1"/>
  <c r="FN281" i="1"/>
  <c r="FO281" i="1"/>
  <c r="FP281" i="1"/>
  <c r="FQ281" i="1"/>
  <c r="FT281" i="1"/>
  <c r="FU281" i="1"/>
  <c r="FV281" i="1"/>
  <c r="FW281" i="1"/>
  <c r="FZ281" i="1"/>
  <c r="GA281" i="1"/>
  <c r="GD281" i="1"/>
  <c r="GE281" i="1"/>
  <c r="GF281" i="1"/>
  <c r="GR281" i="1"/>
  <c r="GS281" i="1"/>
  <c r="GT281" i="1"/>
  <c r="GU281" i="1"/>
  <c r="GV281" i="1"/>
  <c r="GY281" i="1"/>
  <c r="GZ281" i="1"/>
  <c r="HA281" i="1"/>
  <c r="HB281" i="1"/>
  <c r="HE281" i="1"/>
  <c r="HF281" i="1"/>
  <c r="HI281" i="1"/>
  <c r="HJ281" i="1"/>
  <c r="HK281" i="1"/>
  <c r="AS282" i="1"/>
  <c r="AT282" i="1"/>
  <c r="AU282" i="1"/>
  <c r="AV282" i="1"/>
  <c r="AW282" i="1"/>
  <c r="AZ282" i="1"/>
  <c r="BA282" i="1"/>
  <c r="BB282" i="1"/>
  <c r="BC282" i="1"/>
  <c r="BF282" i="1"/>
  <c r="BG282" i="1"/>
  <c r="BJ282" i="1"/>
  <c r="BK282" i="1"/>
  <c r="BL282" i="1"/>
  <c r="BX282" i="1"/>
  <c r="BY282" i="1"/>
  <c r="BZ282" i="1"/>
  <c r="CA282" i="1"/>
  <c r="CB282" i="1"/>
  <c r="CE282" i="1"/>
  <c r="CF282" i="1"/>
  <c r="CG282" i="1"/>
  <c r="CH282" i="1"/>
  <c r="CK282" i="1"/>
  <c r="CL282" i="1"/>
  <c r="CO282" i="1"/>
  <c r="CP282" i="1"/>
  <c r="CQ282" i="1"/>
  <c r="DC282" i="1"/>
  <c r="DD282" i="1"/>
  <c r="DE282" i="1"/>
  <c r="DF282" i="1"/>
  <c r="DG282" i="1"/>
  <c r="DJ282" i="1"/>
  <c r="DK282" i="1"/>
  <c r="DL282" i="1"/>
  <c r="DM282" i="1"/>
  <c r="DP282" i="1"/>
  <c r="DQ282" i="1"/>
  <c r="DT282" i="1"/>
  <c r="DU282" i="1"/>
  <c r="DV282" i="1"/>
  <c r="EH282" i="1"/>
  <c r="EI282" i="1"/>
  <c r="EJ282" i="1"/>
  <c r="EK282" i="1"/>
  <c r="EL282" i="1"/>
  <c r="EO282" i="1"/>
  <c r="EP282" i="1"/>
  <c r="EQ282" i="1"/>
  <c r="ER282" i="1"/>
  <c r="EU282" i="1"/>
  <c r="EV282" i="1"/>
  <c r="EY282" i="1"/>
  <c r="EZ282" i="1"/>
  <c r="FA282" i="1"/>
  <c r="FM282" i="1"/>
  <c r="FN282" i="1"/>
  <c r="FO282" i="1"/>
  <c r="FP282" i="1"/>
  <c r="FQ282" i="1"/>
  <c r="FT282" i="1"/>
  <c r="FU282" i="1"/>
  <c r="FV282" i="1"/>
  <c r="FW282" i="1"/>
  <c r="FZ282" i="1"/>
  <c r="GA282" i="1"/>
  <c r="GD282" i="1"/>
  <c r="GE282" i="1"/>
  <c r="GF282" i="1"/>
  <c r="GR282" i="1"/>
  <c r="GS282" i="1"/>
  <c r="GT282" i="1"/>
  <c r="GU282" i="1"/>
  <c r="GV282" i="1"/>
  <c r="GY282" i="1"/>
  <c r="GZ282" i="1"/>
  <c r="HA282" i="1"/>
  <c r="HB282" i="1"/>
  <c r="HE282" i="1"/>
  <c r="HF282" i="1"/>
  <c r="HI282" i="1"/>
  <c r="HJ282" i="1"/>
  <c r="HK282" i="1"/>
  <c r="AS283" i="1"/>
  <c r="AT283" i="1"/>
  <c r="AU283" i="1"/>
  <c r="AV283" i="1"/>
  <c r="AW283" i="1"/>
  <c r="AZ283" i="1"/>
  <c r="BA283" i="1"/>
  <c r="BB283" i="1"/>
  <c r="BC283" i="1"/>
  <c r="BF283" i="1"/>
  <c r="BG283" i="1"/>
  <c r="BJ283" i="1"/>
  <c r="BK283" i="1"/>
  <c r="BL283" i="1"/>
  <c r="BX283" i="1"/>
  <c r="BY283" i="1"/>
  <c r="BZ283" i="1"/>
  <c r="CA283" i="1"/>
  <c r="CB283" i="1"/>
  <c r="CE283" i="1"/>
  <c r="CF283" i="1"/>
  <c r="CG283" i="1"/>
  <c r="CH283" i="1"/>
  <c r="CK283" i="1"/>
  <c r="CL283" i="1"/>
  <c r="CO283" i="1"/>
  <c r="CP283" i="1"/>
  <c r="CQ283" i="1"/>
  <c r="DC283" i="1"/>
  <c r="DD283" i="1"/>
  <c r="DE283" i="1"/>
  <c r="DF283" i="1"/>
  <c r="DG283" i="1"/>
  <c r="DJ283" i="1"/>
  <c r="DK283" i="1"/>
  <c r="DL283" i="1"/>
  <c r="DM283" i="1"/>
  <c r="DP283" i="1"/>
  <c r="DQ283" i="1"/>
  <c r="DT283" i="1"/>
  <c r="DU283" i="1"/>
  <c r="DV283" i="1"/>
  <c r="EH283" i="1"/>
  <c r="EI283" i="1"/>
  <c r="EJ283" i="1"/>
  <c r="EK283" i="1"/>
  <c r="EL283" i="1"/>
  <c r="EO283" i="1"/>
  <c r="EP283" i="1"/>
  <c r="EQ283" i="1"/>
  <c r="ER283" i="1"/>
  <c r="EU283" i="1"/>
  <c r="EV283" i="1"/>
  <c r="EY283" i="1"/>
  <c r="EZ283" i="1"/>
  <c r="FA283" i="1"/>
  <c r="FM283" i="1"/>
  <c r="FN283" i="1"/>
  <c r="FO283" i="1"/>
  <c r="FP283" i="1"/>
  <c r="FQ283" i="1"/>
  <c r="FT283" i="1"/>
  <c r="FU283" i="1"/>
  <c r="FV283" i="1"/>
  <c r="FW283" i="1"/>
  <c r="FZ283" i="1"/>
  <c r="GA283" i="1"/>
  <c r="GD283" i="1"/>
  <c r="GE283" i="1"/>
  <c r="GF283" i="1"/>
  <c r="GR283" i="1"/>
  <c r="GS283" i="1"/>
  <c r="GT283" i="1"/>
  <c r="GU283" i="1"/>
  <c r="GV283" i="1"/>
  <c r="GY283" i="1"/>
  <c r="GZ283" i="1"/>
  <c r="HA283" i="1"/>
  <c r="HB283" i="1"/>
  <c r="HE283" i="1"/>
  <c r="HF283" i="1"/>
  <c r="HI283" i="1"/>
  <c r="HJ283" i="1"/>
  <c r="HK283" i="1"/>
  <c r="AS284" i="1"/>
  <c r="AT284" i="1"/>
  <c r="AU284" i="1"/>
  <c r="AV284" i="1"/>
  <c r="AW284" i="1"/>
  <c r="AZ284" i="1"/>
  <c r="BA284" i="1"/>
  <c r="BB284" i="1"/>
  <c r="BC284" i="1"/>
  <c r="BF284" i="1"/>
  <c r="BG284" i="1"/>
  <c r="BJ284" i="1"/>
  <c r="BK284" i="1"/>
  <c r="BL284" i="1"/>
  <c r="BX284" i="1"/>
  <c r="BY284" i="1"/>
  <c r="BZ284" i="1"/>
  <c r="CA284" i="1"/>
  <c r="CB284" i="1"/>
  <c r="CE284" i="1"/>
  <c r="CF284" i="1"/>
  <c r="CG284" i="1"/>
  <c r="CH284" i="1"/>
  <c r="CK284" i="1"/>
  <c r="CL284" i="1"/>
  <c r="CO284" i="1"/>
  <c r="CP284" i="1"/>
  <c r="CQ284" i="1"/>
  <c r="DC284" i="1"/>
  <c r="DD284" i="1"/>
  <c r="DE284" i="1"/>
  <c r="DF284" i="1"/>
  <c r="DG284" i="1"/>
  <c r="DJ284" i="1"/>
  <c r="DK284" i="1"/>
  <c r="DL284" i="1"/>
  <c r="DM284" i="1"/>
  <c r="DP284" i="1"/>
  <c r="DQ284" i="1"/>
  <c r="DT284" i="1"/>
  <c r="DU284" i="1"/>
  <c r="DV284" i="1"/>
  <c r="EH284" i="1"/>
  <c r="EI284" i="1"/>
  <c r="EJ284" i="1"/>
  <c r="EK284" i="1"/>
  <c r="EL284" i="1"/>
  <c r="EO284" i="1"/>
  <c r="EP284" i="1"/>
  <c r="EQ284" i="1"/>
  <c r="ER284" i="1"/>
  <c r="EU284" i="1"/>
  <c r="EV284" i="1"/>
  <c r="EY284" i="1"/>
  <c r="EZ284" i="1"/>
  <c r="FA284" i="1"/>
  <c r="FM284" i="1"/>
  <c r="FN284" i="1"/>
  <c r="FO284" i="1"/>
  <c r="FP284" i="1"/>
  <c r="FQ284" i="1"/>
  <c r="FT284" i="1"/>
  <c r="FU284" i="1"/>
  <c r="FV284" i="1"/>
  <c r="FW284" i="1"/>
  <c r="FZ284" i="1"/>
  <c r="GA284" i="1"/>
  <c r="GD284" i="1"/>
  <c r="GE284" i="1"/>
  <c r="GF284" i="1"/>
  <c r="GR284" i="1"/>
  <c r="GS284" i="1"/>
  <c r="GT284" i="1"/>
  <c r="GU284" i="1"/>
  <c r="GV284" i="1"/>
  <c r="GY284" i="1"/>
  <c r="GZ284" i="1"/>
  <c r="HA284" i="1"/>
  <c r="HB284" i="1"/>
  <c r="HE284" i="1"/>
  <c r="HF284" i="1"/>
  <c r="HI284" i="1"/>
  <c r="HJ284" i="1"/>
  <c r="HK284" i="1"/>
  <c r="AS285" i="1"/>
  <c r="AT285" i="1"/>
  <c r="AU285" i="1"/>
  <c r="AV285" i="1"/>
  <c r="AW285" i="1"/>
  <c r="AZ285" i="1"/>
  <c r="BA285" i="1"/>
  <c r="BB285" i="1"/>
  <c r="BC285" i="1"/>
  <c r="BF285" i="1"/>
  <c r="BG285" i="1"/>
  <c r="BH285" i="1"/>
  <c r="BJ285" i="1"/>
  <c r="BK285" i="1"/>
  <c r="BL285" i="1"/>
  <c r="BX285" i="1"/>
  <c r="BY285" i="1"/>
  <c r="BZ285" i="1"/>
  <c r="CA285" i="1"/>
  <c r="CB285" i="1"/>
  <c r="CE285" i="1"/>
  <c r="CF285" i="1"/>
  <c r="CG285" i="1"/>
  <c r="CH285" i="1"/>
  <c r="CK285" i="1"/>
  <c r="CL285" i="1"/>
  <c r="CM285" i="1"/>
  <c r="CO285" i="1"/>
  <c r="CP285" i="1"/>
  <c r="CQ285" i="1"/>
  <c r="DC285" i="1"/>
  <c r="DD285" i="1"/>
  <c r="DE285" i="1"/>
  <c r="DF285" i="1"/>
  <c r="DG285" i="1"/>
  <c r="DJ285" i="1"/>
  <c r="DK285" i="1"/>
  <c r="DL285" i="1"/>
  <c r="DM285" i="1"/>
  <c r="DP285" i="1"/>
  <c r="DQ285" i="1"/>
  <c r="DR285" i="1"/>
  <c r="DT285" i="1"/>
  <c r="DU285" i="1"/>
  <c r="DV285" i="1"/>
  <c r="EH285" i="1"/>
  <c r="EI285" i="1"/>
  <c r="EJ285" i="1"/>
  <c r="EK285" i="1"/>
  <c r="EL285" i="1"/>
  <c r="EO285" i="1"/>
  <c r="EP285" i="1"/>
  <c r="EQ285" i="1"/>
  <c r="ER285" i="1"/>
  <c r="EU285" i="1"/>
  <c r="EV285" i="1"/>
  <c r="EW285" i="1"/>
  <c r="EY285" i="1"/>
  <c r="EZ285" i="1"/>
  <c r="FA285" i="1"/>
  <c r="FM285" i="1"/>
  <c r="FN285" i="1"/>
  <c r="FO285" i="1"/>
  <c r="FP285" i="1"/>
  <c r="FQ285" i="1"/>
  <c r="FT285" i="1"/>
  <c r="FU285" i="1"/>
  <c r="FV285" i="1"/>
  <c r="FW285" i="1"/>
  <c r="FZ285" i="1"/>
  <c r="GA285" i="1"/>
  <c r="GB285" i="1"/>
  <c r="GD285" i="1"/>
  <c r="GE285" i="1"/>
  <c r="GF285" i="1"/>
  <c r="GR285" i="1"/>
  <c r="GS285" i="1"/>
  <c r="GT285" i="1"/>
  <c r="GU285" i="1"/>
  <c r="GV285" i="1"/>
  <c r="GY285" i="1"/>
  <c r="GZ285" i="1"/>
  <c r="HA285" i="1"/>
  <c r="HB285" i="1"/>
  <c r="HE285" i="1"/>
  <c r="HF285" i="1"/>
  <c r="HG285" i="1"/>
  <c r="HI285" i="1"/>
  <c r="HJ285" i="1"/>
  <c r="HK285" i="1"/>
  <c r="AS286" i="1"/>
  <c r="AT286" i="1"/>
  <c r="AU286" i="1"/>
  <c r="AV286" i="1"/>
  <c r="AW286" i="1"/>
  <c r="AZ286" i="1"/>
  <c r="BA286" i="1"/>
  <c r="BB286" i="1"/>
  <c r="BC286" i="1"/>
  <c r="BF286" i="1"/>
  <c r="BG286" i="1"/>
  <c r="BJ286" i="1"/>
  <c r="BK286" i="1"/>
  <c r="BL286" i="1"/>
  <c r="BM286" i="1"/>
  <c r="BX286" i="1"/>
  <c r="BY286" i="1"/>
  <c r="BZ286" i="1"/>
  <c r="CA286" i="1"/>
  <c r="CB286" i="1"/>
  <c r="CE286" i="1"/>
  <c r="CF286" i="1"/>
  <c r="CG286" i="1"/>
  <c r="CH286" i="1"/>
  <c r="CK286" i="1"/>
  <c r="CL286" i="1"/>
  <c r="CO286" i="1"/>
  <c r="CP286" i="1"/>
  <c r="CQ286" i="1"/>
  <c r="CR286" i="1"/>
  <c r="DC286" i="1"/>
  <c r="DD286" i="1"/>
  <c r="DE286" i="1"/>
  <c r="DF286" i="1"/>
  <c r="DG286" i="1"/>
  <c r="DJ286" i="1"/>
  <c r="DK286" i="1"/>
  <c r="DL286" i="1"/>
  <c r="DM286" i="1"/>
  <c r="DP286" i="1"/>
  <c r="DQ286" i="1"/>
  <c r="DT286" i="1"/>
  <c r="DU286" i="1"/>
  <c r="DV286" i="1"/>
  <c r="DW286" i="1"/>
  <c r="EH286" i="1"/>
  <c r="EI286" i="1"/>
  <c r="EJ286" i="1"/>
  <c r="EK286" i="1"/>
  <c r="EL286" i="1"/>
  <c r="EO286" i="1"/>
  <c r="EP286" i="1"/>
  <c r="EQ286" i="1"/>
  <c r="ER286" i="1"/>
  <c r="EU286" i="1"/>
  <c r="EV286" i="1"/>
  <c r="EY286" i="1"/>
  <c r="EZ286" i="1"/>
  <c r="FA286" i="1"/>
  <c r="FB286" i="1"/>
  <c r="FM286" i="1"/>
  <c r="FN286" i="1"/>
  <c r="FO286" i="1"/>
  <c r="FP286" i="1"/>
  <c r="FQ286" i="1"/>
  <c r="FT286" i="1"/>
  <c r="FU286" i="1"/>
  <c r="FV286" i="1"/>
  <c r="FW286" i="1"/>
  <c r="FZ286" i="1"/>
  <c r="GA286" i="1"/>
  <c r="GD286" i="1"/>
  <c r="GE286" i="1"/>
  <c r="GF286" i="1"/>
  <c r="GG286" i="1"/>
  <c r="GR286" i="1"/>
  <c r="GS286" i="1"/>
  <c r="GT286" i="1"/>
  <c r="GU286" i="1"/>
  <c r="GV286" i="1"/>
  <c r="GY286" i="1"/>
  <c r="GZ286" i="1"/>
  <c r="HA286" i="1"/>
  <c r="HB286" i="1"/>
  <c r="HE286" i="1"/>
  <c r="HF286" i="1"/>
  <c r="HI286" i="1"/>
  <c r="HJ286" i="1"/>
  <c r="HK286" i="1"/>
  <c r="HL286" i="1"/>
  <c r="AS287" i="1"/>
  <c r="AT287" i="1"/>
  <c r="AU287" i="1"/>
  <c r="AV287" i="1"/>
  <c r="AW287" i="1"/>
  <c r="AZ287" i="1"/>
  <c r="BA287" i="1"/>
  <c r="BB287" i="1"/>
  <c r="BC287" i="1"/>
  <c r="BF287" i="1"/>
  <c r="BG287" i="1"/>
  <c r="BJ287" i="1"/>
  <c r="BK287" i="1"/>
  <c r="BL287" i="1"/>
  <c r="BX287" i="1"/>
  <c r="BY287" i="1"/>
  <c r="BZ287" i="1"/>
  <c r="CA287" i="1"/>
  <c r="CB287" i="1"/>
  <c r="CE287" i="1"/>
  <c r="CF287" i="1"/>
  <c r="CG287" i="1"/>
  <c r="CH287" i="1"/>
  <c r="CK287" i="1"/>
  <c r="CL287" i="1"/>
  <c r="CO287" i="1"/>
  <c r="CP287" i="1"/>
  <c r="CQ287" i="1"/>
  <c r="DC287" i="1"/>
  <c r="DD287" i="1"/>
  <c r="DE287" i="1"/>
  <c r="DF287" i="1"/>
  <c r="DG287" i="1"/>
  <c r="DJ287" i="1"/>
  <c r="DK287" i="1"/>
  <c r="DL287" i="1"/>
  <c r="DM287" i="1"/>
  <c r="DP287" i="1"/>
  <c r="DQ287" i="1"/>
  <c r="DT287" i="1"/>
  <c r="DU287" i="1"/>
  <c r="DV287" i="1"/>
  <c r="EH287" i="1"/>
  <c r="EI287" i="1"/>
  <c r="EJ287" i="1"/>
  <c r="EK287" i="1"/>
  <c r="EL287" i="1"/>
  <c r="EO287" i="1"/>
  <c r="EP287" i="1"/>
  <c r="EQ287" i="1"/>
  <c r="ER287" i="1"/>
  <c r="EU287" i="1"/>
  <c r="EV287" i="1"/>
  <c r="EY287" i="1"/>
  <c r="EZ287" i="1"/>
  <c r="FA287" i="1"/>
  <c r="FM287" i="1"/>
  <c r="FN287" i="1"/>
  <c r="FO287" i="1"/>
  <c r="FP287" i="1"/>
  <c r="FQ287" i="1"/>
  <c r="FT287" i="1"/>
  <c r="FU287" i="1"/>
  <c r="FV287" i="1"/>
  <c r="FW287" i="1"/>
  <c r="FZ287" i="1"/>
  <c r="GA287" i="1"/>
  <c r="GD287" i="1"/>
  <c r="GE287" i="1"/>
  <c r="GF287" i="1"/>
  <c r="GR287" i="1"/>
  <c r="GS287" i="1"/>
  <c r="GT287" i="1"/>
  <c r="GU287" i="1"/>
  <c r="GV287" i="1"/>
  <c r="GY287" i="1"/>
  <c r="GZ287" i="1"/>
  <c r="HA287" i="1"/>
  <c r="HB287" i="1"/>
  <c r="HE287" i="1"/>
  <c r="HF287" i="1"/>
  <c r="HI287" i="1"/>
  <c r="HJ287" i="1"/>
  <c r="HK287" i="1"/>
  <c r="AS288" i="1"/>
  <c r="AT288" i="1"/>
  <c r="AU288" i="1"/>
  <c r="AV288" i="1"/>
  <c r="AW288" i="1"/>
  <c r="AZ288" i="1"/>
  <c r="BA288" i="1"/>
  <c r="BB288" i="1"/>
  <c r="BC288" i="1"/>
  <c r="BF288" i="1"/>
  <c r="BG288" i="1"/>
  <c r="BJ288" i="1"/>
  <c r="BK288" i="1"/>
  <c r="BL288" i="1"/>
  <c r="BX288" i="1"/>
  <c r="BY288" i="1"/>
  <c r="BZ288" i="1"/>
  <c r="CA288" i="1"/>
  <c r="CB288" i="1"/>
  <c r="CE288" i="1"/>
  <c r="CF288" i="1"/>
  <c r="CG288" i="1"/>
  <c r="CH288" i="1"/>
  <c r="CK288" i="1"/>
  <c r="CL288" i="1"/>
  <c r="CO288" i="1"/>
  <c r="CP288" i="1"/>
  <c r="CQ288" i="1"/>
  <c r="DC288" i="1"/>
  <c r="DD288" i="1"/>
  <c r="DE288" i="1"/>
  <c r="DF288" i="1"/>
  <c r="DG288" i="1"/>
  <c r="DJ288" i="1"/>
  <c r="DK288" i="1"/>
  <c r="DL288" i="1"/>
  <c r="DM288" i="1"/>
  <c r="DP288" i="1"/>
  <c r="DQ288" i="1"/>
  <c r="DT288" i="1"/>
  <c r="DU288" i="1"/>
  <c r="DV288" i="1"/>
  <c r="EH288" i="1"/>
  <c r="EI288" i="1"/>
  <c r="EJ288" i="1"/>
  <c r="EK288" i="1"/>
  <c r="EL288" i="1"/>
  <c r="EO288" i="1"/>
  <c r="EP288" i="1"/>
  <c r="EQ288" i="1"/>
  <c r="ER288" i="1"/>
  <c r="EU288" i="1"/>
  <c r="EV288" i="1"/>
  <c r="EY288" i="1"/>
  <c r="EZ288" i="1"/>
  <c r="FA288" i="1"/>
  <c r="FM288" i="1"/>
  <c r="FN288" i="1"/>
  <c r="FO288" i="1"/>
  <c r="FP288" i="1"/>
  <c r="FQ288" i="1"/>
  <c r="FT288" i="1"/>
  <c r="FU288" i="1"/>
  <c r="FV288" i="1"/>
  <c r="FW288" i="1"/>
  <c r="FZ288" i="1"/>
  <c r="GA288" i="1"/>
  <c r="GD288" i="1"/>
  <c r="GE288" i="1"/>
  <c r="GF288" i="1"/>
  <c r="GR288" i="1"/>
  <c r="GS288" i="1"/>
  <c r="GT288" i="1"/>
  <c r="GU288" i="1"/>
  <c r="GV288" i="1"/>
  <c r="GY288" i="1"/>
  <c r="GZ288" i="1"/>
  <c r="HA288" i="1"/>
  <c r="HB288" i="1"/>
  <c r="HE288" i="1"/>
  <c r="HF288" i="1"/>
  <c r="HI288" i="1"/>
  <c r="HJ288" i="1"/>
  <c r="HK288" i="1"/>
  <c r="AS289" i="1"/>
  <c r="AT289" i="1"/>
  <c r="AU289" i="1"/>
  <c r="AV289" i="1"/>
  <c r="AW289" i="1"/>
  <c r="AZ289" i="1"/>
  <c r="BA289" i="1"/>
  <c r="BB289" i="1"/>
  <c r="BC289" i="1"/>
  <c r="BF289" i="1"/>
  <c r="BG289" i="1"/>
  <c r="BJ289" i="1"/>
  <c r="BK289" i="1"/>
  <c r="BL289" i="1"/>
  <c r="BX289" i="1"/>
  <c r="BY289" i="1"/>
  <c r="BZ289" i="1"/>
  <c r="CA289" i="1"/>
  <c r="CB289" i="1"/>
  <c r="CE289" i="1"/>
  <c r="CF289" i="1"/>
  <c r="CG289" i="1"/>
  <c r="CH289" i="1"/>
  <c r="CK289" i="1"/>
  <c r="CL289" i="1"/>
  <c r="CO289" i="1"/>
  <c r="CP289" i="1"/>
  <c r="CQ289" i="1"/>
  <c r="DC289" i="1"/>
  <c r="DD289" i="1"/>
  <c r="DE289" i="1"/>
  <c r="DF289" i="1"/>
  <c r="DG289" i="1"/>
  <c r="DJ289" i="1"/>
  <c r="DK289" i="1"/>
  <c r="DL289" i="1"/>
  <c r="DM289" i="1"/>
  <c r="DP289" i="1"/>
  <c r="DQ289" i="1"/>
  <c r="DT289" i="1"/>
  <c r="DU289" i="1"/>
  <c r="DV289" i="1"/>
  <c r="EH289" i="1"/>
  <c r="EI289" i="1"/>
  <c r="EJ289" i="1"/>
  <c r="EK289" i="1"/>
  <c r="EL289" i="1"/>
  <c r="EO289" i="1"/>
  <c r="EP289" i="1"/>
  <c r="EQ289" i="1"/>
  <c r="ER289" i="1"/>
  <c r="EU289" i="1"/>
  <c r="EV289" i="1"/>
  <c r="EY289" i="1"/>
  <c r="EZ289" i="1"/>
  <c r="FA289" i="1"/>
  <c r="FM289" i="1"/>
  <c r="FN289" i="1"/>
  <c r="FO289" i="1"/>
  <c r="FP289" i="1"/>
  <c r="FQ289" i="1"/>
  <c r="FT289" i="1"/>
  <c r="FU289" i="1"/>
  <c r="FV289" i="1"/>
  <c r="FW289" i="1"/>
  <c r="FZ289" i="1"/>
  <c r="GA289" i="1"/>
  <c r="GD289" i="1"/>
  <c r="GE289" i="1"/>
  <c r="GF289" i="1"/>
  <c r="GR289" i="1"/>
  <c r="GS289" i="1"/>
  <c r="GT289" i="1"/>
  <c r="GU289" i="1"/>
  <c r="GV289" i="1"/>
  <c r="GY289" i="1"/>
  <c r="GZ289" i="1"/>
  <c r="HA289" i="1"/>
  <c r="HB289" i="1"/>
  <c r="HE289" i="1"/>
  <c r="HF289" i="1"/>
  <c r="HI289" i="1"/>
  <c r="HJ289" i="1"/>
  <c r="HK289" i="1"/>
  <c r="AS290" i="1"/>
  <c r="AT290" i="1"/>
  <c r="AU290" i="1"/>
  <c r="AV290" i="1"/>
  <c r="AW290" i="1"/>
  <c r="AZ290" i="1"/>
  <c r="BA290" i="1"/>
  <c r="BB290" i="1"/>
  <c r="BC290" i="1"/>
  <c r="BF290" i="1"/>
  <c r="BG290" i="1"/>
  <c r="BJ290" i="1"/>
  <c r="BK290" i="1"/>
  <c r="BL290" i="1"/>
  <c r="BX290" i="1"/>
  <c r="BY290" i="1"/>
  <c r="BZ290" i="1"/>
  <c r="CA290" i="1"/>
  <c r="CB290" i="1"/>
  <c r="CE290" i="1"/>
  <c r="CF290" i="1"/>
  <c r="CG290" i="1"/>
  <c r="CH290" i="1"/>
  <c r="CK290" i="1"/>
  <c r="CL290" i="1"/>
  <c r="CO290" i="1"/>
  <c r="CP290" i="1"/>
  <c r="CQ290" i="1"/>
  <c r="DC290" i="1"/>
  <c r="DD290" i="1"/>
  <c r="DE290" i="1"/>
  <c r="DF290" i="1"/>
  <c r="DG290" i="1"/>
  <c r="DJ290" i="1"/>
  <c r="DK290" i="1"/>
  <c r="DL290" i="1"/>
  <c r="DM290" i="1"/>
  <c r="DP290" i="1"/>
  <c r="DQ290" i="1"/>
  <c r="DT290" i="1"/>
  <c r="DU290" i="1"/>
  <c r="DV290" i="1"/>
  <c r="EH290" i="1"/>
  <c r="EI290" i="1"/>
  <c r="EJ290" i="1"/>
  <c r="EK290" i="1"/>
  <c r="EL290" i="1"/>
  <c r="EO290" i="1"/>
  <c r="EP290" i="1"/>
  <c r="EQ290" i="1"/>
  <c r="ER290" i="1"/>
  <c r="EU290" i="1"/>
  <c r="EV290" i="1"/>
  <c r="EY290" i="1"/>
  <c r="EZ290" i="1"/>
  <c r="FA290" i="1"/>
  <c r="FM290" i="1"/>
  <c r="FN290" i="1"/>
  <c r="FO290" i="1"/>
  <c r="FP290" i="1"/>
  <c r="FQ290" i="1"/>
  <c r="FT290" i="1"/>
  <c r="FU290" i="1"/>
  <c r="FV290" i="1"/>
  <c r="FW290" i="1"/>
  <c r="FZ290" i="1"/>
  <c r="GA290" i="1"/>
  <c r="GD290" i="1"/>
  <c r="GE290" i="1"/>
  <c r="GF290" i="1"/>
  <c r="GR290" i="1"/>
  <c r="GS290" i="1"/>
  <c r="GT290" i="1"/>
  <c r="GU290" i="1"/>
  <c r="GV290" i="1"/>
  <c r="GY290" i="1"/>
  <c r="GZ290" i="1"/>
  <c r="HA290" i="1"/>
  <c r="HB290" i="1"/>
  <c r="HE290" i="1"/>
  <c r="HF290" i="1"/>
  <c r="HI290" i="1"/>
  <c r="HJ290" i="1"/>
  <c r="HK290" i="1"/>
  <c r="AS291" i="1"/>
  <c r="AT291" i="1"/>
  <c r="AU291" i="1"/>
  <c r="AV291" i="1"/>
  <c r="AW291" i="1"/>
  <c r="AZ291" i="1"/>
  <c r="BA291" i="1"/>
  <c r="BB291" i="1"/>
  <c r="BC291" i="1"/>
  <c r="BF291" i="1"/>
  <c r="BG291" i="1"/>
  <c r="BJ291" i="1"/>
  <c r="BK291" i="1"/>
  <c r="BL291" i="1"/>
  <c r="BX291" i="1"/>
  <c r="BY291" i="1"/>
  <c r="BZ291" i="1"/>
  <c r="CA291" i="1"/>
  <c r="CB291" i="1"/>
  <c r="CE291" i="1"/>
  <c r="CF291" i="1"/>
  <c r="CG291" i="1"/>
  <c r="CH291" i="1"/>
  <c r="CK291" i="1"/>
  <c r="CL291" i="1"/>
  <c r="CO291" i="1"/>
  <c r="CP291" i="1"/>
  <c r="CQ291" i="1"/>
  <c r="DC291" i="1"/>
  <c r="DD291" i="1"/>
  <c r="DE291" i="1"/>
  <c r="DF291" i="1"/>
  <c r="DG291" i="1"/>
  <c r="DJ291" i="1"/>
  <c r="DK291" i="1"/>
  <c r="DL291" i="1"/>
  <c r="DM291" i="1"/>
  <c r="DP291" i="1"/>
  <c r="DQ291" i="1"/>
  <c r="DT291" i="1"/>
  <c r="DU291" i="1"/>
  <c r="DV291" i="1"/>
  <c r="EH291" i="1"/>
  <c r="EI291" i="1"/>
  <c r="EJ291" i="1"/>
  <c r="EK291" i="1"/>
  <c r="EL291" i="1"/>
  <c r="EO291" i="1"/>
  <c r="EP291" i="1"/>
  <c r="EQ291" i="1"/>
  <c r="ER291" i="1"/>
  <c r="EU291" i="1"/>
  <c r="EV291" i="1"/>
  <c r="EY291" i="1"/>
  <c r="EZ291" i="1"/>
  <c r="FA291" i="1"/>
  <c r="FM291" i="1"/>
  <c r="FN291" i="1"/>
  <c r="FO291" i="1"/>
  <c r="FP291" i="1"/>
  <c r="FQ291" i="1"/>
  <c r="FT291" i="1"/>
  <c r="FU291" i="1"/>
  <c r="FV291" i="1"/>
  <c r="FW291" i="1"/>
  <c r="FZ291" i="1"/>
  <c r="GA291" i="1"/>
  <c r="GD291" i="1"/>
  <c r="GE291" i="1"/>
  <c r="GF291" i="1"/>
  <c r="GR291" i="1"/>
  <c r="GS291" i="1"/>
  <c r="GT291" i="1"/>
  <c r="GU291" i="1"/>
  <c r="GV291" i="1"/>
  <c r="GY291" i="1"/>
  <c r="GZ291" i="1"/>
  <c r="HA291" i="1"/>
  <c r="HB291" i="1"/>
  <c r="HE291" i="1"/>
  <c r="HF291" i="1"/>
  <c r="HI291" i="1"/>
  <c r="HJ291" i="1"/>
  <c r="HK291" i="1"/>
  <c r="AS292" i="1"/>
  <c r="AT292" i="1"/>
  <c r="AU292" i="1"/>
  <c r="AV292" i="1"/>
  <c r="AW292" i="1"/>
  <c r="AZ292" i="1"/>
  <c r="BA292" i="1"/>
  <c r="BB292" i="1"/>
  <c r="BC292" i="1"/>
  <c r="BF292" i="1"/>
  <c r="BG292" i="1"/>
  <c r="BJ292" i="1"/>
  <c r="BK292" i="1"/>
  <c r="BL292" i="1"/>
  <c r="BX292" i="1"/>
  <c r="BY292" i="1"/>
  <c r="BZ292" i="1"/>
  <c r="CA292" i="1"/>
  <c r="CB292" i="1"/>
  <c r="CE292" i="1"/>
  <c r="CF292" i="1"/>
  <c r="CG292" i="1"/>
  <c r="CH292" i="1"/>
  <c r="CK292" i="1"/>
  <c r="CL292" i="1"/>
  <c r="CO292" i="1"/>
  <c r="CP292" i="1"/>
  <c r="CQ292" i="1"/>
  <c r="DC292" i="1"/>
  <c r="DD292" i="1"/>
  <c r="DE292" i="1"/>
  <c r="DF292" i="1"/>
  <c r="DG292" i="1"/>
  <c r="DJ292" i="1"/>
  <c r="DK292" i="1"/>
  <c r="DL292" i="1"/>
  <c r="DM292" i="1"/>
  <c r="DP292" i="1"/>
  <c r="DQ292" i="1"/>
  <c r="DT292" i="1"/>
  <c r="DU292" i="1"/>
  <c r="DV292" i="1"/>
  <c r="EH292" i="1"/>
  <c r="EI292" i="1"/>
  <c r="EJ292" i="1"/>
  <c r="EK292" i="1"/>
  <c r="EL292" i="1"/>
  <c r="EO292" i="1"/>
  <c r="EP292" i="1"/>
  <c r="EQ292" i="1"/>
  <c r="ER292" i="1"/>
  <c r="EU292" i="1"/>
  <c r="EV292" i="1"/>
  <c r="EY292" i="1"/>
  <c r="EZ292" i="1"/>
  <c r="FA292" i="1"/>
  <c r="FM292" i="1"/>
  <c r="FN292" i="1"/>
  <c r="FO292" i="1"/>
  <c r="FP292" i="1"/>
  <c r="FQ292" i="1"/>
  <c r="FT292" i="1"/>
  <c r="FU292" i="1"/>
  <c r="FV292" i="1"/>
  <c r="FW292" i="1"/>
  <c r="FZ292" i="1"/>
  <c r="GA292" i="1"/>
  <c r="GD292" i="1"/>
  <c r="GE292" i="1"/>
  <c r="GF292" i="1"/>
  <c r="GR292" i="1"/>
  <c r="GS292" i="1"/>
  <c r="GT292" i="1"/>
  <c r="GU292" i="1"/>
  <c r="GV292" i="1"/>
  <c r="GY292" i="1"/>
  <c r="GZ292" i="1"/>
  <c r="HA292" i="1"/>
  <c r="HB292" i="1"/>
  <c r="HE292" i="1"/>
  <c r="HF292" i="1"/>
  <c r="HI292" i="1"/>
  <c r="HJ292" i="1"/>
  <c r="HK292" i="1"/>
  <c r="AS293" i="1"/>
  <c r="AT293" i="1"/>
  <c r="AU293" i="1"/>
  <c r="AV293" i="1"/>
  <c r="AW293" i="1"/>
  <c r="AZ293" i="1"/>
  <c r="BA293" i="1"/>
  <c r="BB293" i="1"/>
  <c r="BC293" i="1"/>
  <c r="BF293" i="1"/>
  <c r="BG293" i="1"/>
  <c r="BJ293" i="1"/>
  <c r="BK293" i="1"/>
  <c r="BL293" i="1"/>
  <c r="BX293" i="1"/>
  <c r="BY293" i="1"/>
  <c r="BZ293" i="1"/>
  <c r="CA293" i="1"/>
  <c r="CB293" i="1"/>
  <c r="CE293" i="1"/>
  <c r="CF293" i="1"/>
  <c r="CG293" i="1"/>
  <c r="CH293" i="1"/>
  <c r="CK293" i="1"/>
  <c r="CL293" i="1"/>
  <c r="CO293" i="1"/>
  <c r="CP293" i="1"/>
  <c r="CQ293" i="1"/>
  <c r="DC293" i="1"/>
  <c r="DD293" i="1"/>
  <c r="DE293" i="1"/>
  <c r="DF293" i="1"/>
  <c r="DG293" i="1"/>
  <c r="DJ293" i="1"/>
  <c r="DK293" i="1"/>
  <c r="DL293" i="1"/>
  <c r="DM293" i="1"/>
  <c r="DP293" i="1"/>
  <c r="DQ293" i="1"/>
  <c r="DT293" i="1"/>
  <c r="DU293" i="1"/>
  <c r="DV293" i="1"/>
  <c r="EH293" i="1"/>
  <c r="EI293" i="1"/>
  <c r="EJ293" i="1"/>
  <c r="EK293" i="1"/>
  <c r="EL293" i="1"/>
  <c r="EO293" i="1"/>
  <c r="EP293" i="1"/>
  <c r="EQ293" i="1"/>
  <c r="ER293" i="1"/>
  <c r="EU293" i="1"/>
  <c r="EV293" i="1"/>
  <c r="EY293" i="1"/>
  <c r="EZ293" i="1"/>
  <c r="FA293" i="1"/>
  <c r="FM293" i="1"/>
  <c r="FN293" i="1"/>
  <c r="FO293" i="1"/>
  <c r="FP293" i="1"/>
  <c r="FQ293" i="1"/>
  <c r="FT293" i="1"/>
  <c r="FU293" i="1"/>
  <c r="FV293" i="1"/>
  <c r="FW293" i="1"/>
  <c r="FZ293" i="1"/>
  <c r="GA293" i="1"/>
  <c r="GD293" i="1"/>
  <c r="GE293" i="1"/>
  <c r="GF293" i="1"/>
  <c r="GR293" i="1"/>
  <c r="GS293" i="1"/>
  <c r="GT293" i="1"/>
  <c r="GU293" i="1"/>
  <c r="GV293" i="1"/>
  <c r="GY293" i="1"/>
  <c r="GZ293" i="1"/>
  <c r="HA293" i="1"/>
  <c r="HB293" i="1"/>
  <c r="HE293" i="1"/>
  <c r="HF293" i="1"/>
  <c r="HI293" i="1"/>
  <c r="HJ293" i="1"/>
  <c r="HK293" i="1"/>
  <c r="AS294" i="1"/>
  <c r="AT294" i="1"/>
  <c r="AU294" i="1"/>
  <c r="AV294" i="1"/>
  <c r="AW294" i="1"/>
  <c r="AZ294" i="1"/>
  <c r="BA294" i="1"/>
  <c r="BB294" i="1"/>
  <c r="BC294" i="1"/>
  <c r="BF294" i="1"/>
  <c r="BG294" i="1"/>
  <c r="BJ294" i="1"/>
  <c r="BK294" i="1"/>
  <c r="BL294" i="1"/>
  <c r="BX294" i="1"/>
  <c r="BY294" i="1"/>
  <c r="BZ294" i="1"/>
  <c r="CA294" i="1"/>
  <c r="CB294" i="1"/>
  <c r="CE294" i="1"/>
  <c r="CF294" i="1"/>
  <c r="CG294" i="1"/>
  <c r="CH294" i="1"/>
  <c r="CK294" i="1"/>
  <c r="CL294" i="1"/>
  <c r="CO294" i="1"/>
  <c r="CP294" i="1"/>
  <c r="CQ294" i="1"/>
  <c r="DC294" i="1"/>
  <c r="DD294" i="1"/>
  <c r="DE294" i="1"/>
  <c r="DF294" i="1"/>
  <c r="DG294" i="1"/>
  <c r="DJ294" i="1"/>
  <c r="DK294" i="1"/>
  <c r="DL294" i="1"/>
  <c r="DM294" i="1"/>
  <c r="DP294" i="1"/>
  <c r="DQ294" i="1"/>
  <c r="DT294" i="1"/>
  <c r="DU294" i="1"/>
  <c r="DV294" i="1"/>
  <c r="EH294" i="1"/>
  <c r="EI294" i="1"/>
  <c r="EJ294" i="1"/>
  <c r="EK294" i="1"/>
  <c r="EL294" i="1"/>
  <c r="EO294" i="1"/>
  <c r="EP294" i="1"/>
  <c r="EQ294" i="1"/>
  <c r="ER294" i="1"/>
  <c r="EU294" i="1"/>
  <c r="EV294" i="1"/>
  <c r="EY294" i="1"/>
  <c r="EZ294" i="1"/>
  <c r="FA294" i="1"/>
  <c r="FM294" i="1"/>
  <c r="FN294" i="1"/>
  <c r="FO294" i="1"/>
  <c r="FP294" i="1"/>
  <c r="FQ294" i="1"/>
  <c r="FT294" i="1"/>
  <c r="FU294" i="1"/>
  <c r="FV294" i="1"/>
  <c r="FW294" i="1"/>
  <c r="FZ294" i="1"/>
  <c r="GA294" i="1"/>
  <c r="GD294" i="1"/>
  <c r="GE294" i="1"/>
  <c r="GF294" i="1"/>
  <c r="GR294" i="1"/>
  <c r="GS294" i="1"/>
  <c r="GT294" i="1"/>
  <c r="GU294" i="1"/>
  <c r="GV294" i="1"/>
  <c r="GY294" i="1"/>
  <c r="GZ294" i="1"/>
  <c r="HA294" i="1"/>
  <c r="HB294" i="1"/>
  <c r="HE294" i="1"/>
  <c r="HF294" i="1"/>
  <c r="HI294" i="1"/>
  <c r="HJ294" i="1"/>
  <c r="HK294" i="1"/>
  <c r="AS295" i="1"/>
  <c r="AT295" i="1"/>
  <c r="AU295" i="1"/>
  <c r="AV295" i="1"/>
  <c r="AW295" i="1"/>
  <c r="AZ295" i="1"/>
  <c r="BA295" i="1"/>
  <c r="BB295" i="1"/>
  <c r="BC295" i="1"/>
  <c r="BF295" i="1"/>
  <c r="BG295" i="1"/>
  <c r="BJ295" i="1"/>
  <c r="BK295" i="1"/>
  <c r="BL295" i="1"/>
  <c r="BX295" i="1"/>
  <c r="BY295" i="1"/>
  <c r="BZ295" i="1"/>
  <c r="CA295" i="1"/>
  <c r="CB295" i="1"/>
  <c r="CE295" i="1"/>
  <c r="CF295" i="1"/>
  <c r="CG295" i="1"/>
  <c r="CH295" i="1"/>
  <c r="CK295" i="1"/>
  <c r="CL295" i="1"/>
  <c r="CO295" i="1"/>
  <c r="CP295" i="1"/>
  <c r="CQ295" i="1"/>
  <c r="DC295" i="1"/>
  <c r="DD295" i="1"/>
  <c r="DE295" i="1"/>
  <c r="DF295" i="1"/>
  <c r="DG295" i="1"/>
  <c r="DJ295" i="1"/>
  <c r="DK295" i="1"/>
  <c r="DL295" i="1"/>
  <c r="DM295" i="1"/>
  <c r="DP295" i="1"/>
  <c r="DQ295" i="1"/>
  <c r="DT295" i="1"/>
  <c r="DU295" i="1"/>
  <c r="DV295" i="1"/>
  <c r="EH295" i="1"/>
  <c r="EI295" i="1"/>
  <c r="EJ295" i="1"/>
  <c r="EK295" i="1"/>
  <c r="EL295" i="1"/>
  <c r="EO295" i="1"/>
  <c r="EP295" i="1"/>
  <c r="EQ295" i="1"/>
  <c r="ER295" i="1"/>
  <c r="EU295" i="1"/>
  <c r="EV295" i="1"/>
  <c r="EY295" i="1"/>
  <c r="EZ295" i="1"/>
  <c r="FA295" i="1"/>
  <c r="FM295" i="1"/>
  <c r="FN295" i="1"/>
  <c r="FO295" i="1"/>
  <c r="FP295" i="1"/>
  <c r="FQ295" i="1"/>
  <c r="FT295" i="1"/>
  <c r="FU295" i="1"/>
  <c r="FV295" i="1"/>
  <c r="FW295" i="1"/>
  <c r="FZ295" i="1"/>
  <c r="GA295" i="1"/>
  <c r="GD295" i="1"/>
  <c r="GE295" i="1"/>
  <c r="GF295" i="1"/>
  <c r="GR295" i="1"/>
  <c r="GS295" i="1"/>
  <c r="GT295" i="1"/>
  <c r="GU295" i="1"/>
  <c r="GV295" i="1"/>
  <c r="GY295" i="1"/>
  <c r="GZ295" i="1"/>
  <c r="HA295" i="1"/>
  <c r="HB295" i="1"/>
  <c r="HE295" i="1"/>
  <c r="HF295" i="1"/>
  <c r="HI295" i="1"/>
  <c r="HJ295" i="1"/>
  <c r="HK295" i="1"/>
  <c r="AS296" i="1"/>
  <c r="AT296" i="1"/>
  <c r="AU296" i="1"/>
  <c r="AV296" i="1"/>
  <c r="AW296" i="1"/>
  <c r="AZ296" i="1"/>
  <c r="BA296" i="1"/>
  <c r="BB296" i="1"/>
  <c r="BC296" i="1"/>
  <c r="BF296" i="1"/>
  <c r="BG296" i="1"/>
  <c r="BJ296" i="1"/>
  <c r="BK296" i="1"/>
  <c r="BL296" i="1"/>
  <c r="BX296" i="1"/>
  <c r="BY296" i="1"/>
  <c r="BZ296" i="1"/>
  <c r="CA296" i="1"/>
  <c r="CB296" i="1"/>
  <c r="CE296" i="1"/>
  <c r="CF296" i="1"/>
  <c r="CG296" i="1"/>
  <c r="CH296" i="1"/>
  <c r="CK296" i="1"/>
  <c r="CL296" i="1"/>
  <c r="CO296" i="1"/>
  <c r="CP296" i="1"/>
  <c r="CQ296" i="1"/>
  <c r="DC296" i="1"/>
  <c r="DD296" i="1"/>
  <c r="DE296" i="1"/>
  <c r="DF296" i="1"/>
  <c r="DG296" i="1"/>
  <c r="DJ296" i="1"/>
  <c r="DK296" i="1"/>
  <c r="DL296" i="1"/>
  <c r="DM296" i="1"/>
  <c r="DP296" i="1"/>
  <c r="DQ296" i="1"/>
  <c r="DT296" i="1"/>
  <c r="DU296" i="1"/>
  <c r="DV296" i="1"/>
  <c r="EH296" i="1"/>
  <c r="EI296" i="1"/>
  <c r="EJ296" i="1"/>
  <c r="EK296" i="1"/>
  <c r="EL296" i="1"/>
  <c r="EO296" i="1"/>
  <c r="EP296" i="1"/>
  <c r="EQ296" i="1"/>
  <c r="ER296" i="1"/>
  <c r="EU296" i="1"/>
  <c r="EV296" i="1"/>
  <c r="EY296" i="1"/>
  <c r="EZ296" i="1"/>
  <c r="FA296" i="1"/>
  <c r="FM296" i="1"/>
  <c r="FN296" i="1"/>
  <c r="FO296" i="1"/>
  <c r="FP296" i="1"/>
  <c r="FQ296" i="1"/>
  <c r="FT296" i="1"/>
  <c r="FU296" i="1"/>
  <c r="FV296" i="1"/>
  <c r="FW296" i="1"/>
  <c r="FZ296" i="1"/>
  <c r="GA296" i="1"/>
  <c r="GD296" i="1"/>
  <c r="GE296" i="1"/>
  <c r="GF296" i="1"/>
  <c r="GR296" i="1"/>
  <c r="GS296" i="1"/>
  <c r="GT296" i="1"/>
  <c r="GU296" i="1"/>
  <c r="GV296" i="1"/>
  <c r="GY296" i="1"/>
  <c r="GZ296" i="1"/>
  <c r="HA296" i="1"/>
  <c r="HB296" i="1"/>
  <c r="HE296" i="1"/>
  <c r="HF296" i="1"/>
  <c r="HI296" i="1"/>
  <c r="HJ296" i="1"/>
  <c r="HK296" i="1"/>
  <c r="AS297" i="1"/>
  <c r="AT297" i="1"/>
  <c r="AU297" i="1"/>
  <c r="AV297" i="1"/>
  <c r="AW297" i="1"/>
  <c r="AZ297" i="1"/>
  <c r="BA297" i="1"/>
  <c r="BB297" i="1"/>
  <c r="BC297" i="1"/>
  <c r="BF297" i="1"/>
  <c r="BG297" i="1"/>
  <c r="BH297" i="1"/>
  <c r="BJ297" i="1"/>
  <c r="BK297" i="1"/>
  <c r="BL297" i="1"/>
  <c r="BX297" i="1"/>
  <c r="BY297" i="1"/>
  <c r="BZ297" i="1"/>
  <c r="CA297" i="1"/>
  <c r="CB297" i="1"/>
  <c r="CE297" i="1"/>
  <c r="CF297" i="1"/>
  <c r="CG297" i="1"/>
  <c r="CH297" i="1"/>
  <c r="CK297" i="1"/>
  <c r="CL297" i="1"/>
  <c r="CM297" i="1"/>
  <c r="CO297" i="1"/>
  <c r="CP297" i="1"/>
  <c r="CQ297" i="1"/>
  <c r="DC297" i="1"/>
  <c r="DD297" i="1"/>
  <c r="DE297" i="1"/>
  <c r="DF297" i="1"/>
  <c r="DG297" i="1"/>
  <c r="DJ297" i="1"/>
  <c r="DK297" i="1"/>
  <c r="DL297" i="1"/>
  <c r="DM297" i="1"/>
  <c r="DP297" i="1"/>
  <c r="DQ297" i="1"/>
  <c r="DR297" i="1"/>
  <c r="DT297" i="1"/>
  <c r="DU297" i="1"/>
  <c r="DV297" i="1"/>
  <c r="EH297" i="1"/>
  <c r="EI297" i="1"/>
  <c r="EJ297" i="1"/>
  <c r="EK297" i="1"/>
  <c r="EL297" i="1"/>
  <c r="EO297" i="1"/>
  <c r="EP297" i="1"/>
  <c r="EQ297" i="1"/>
  <c r="ER297" i="1"/>
  <c r="EU297" i="1"/>
  <c r="EV297" i="1"/>
  <c r="EW297" i="1"/>
  <c r="EY297" i="1"/>
  <c r="EZ297" i="1"/>
  <c r="FA297" i="1"/>
  <c r="FM297" i="1"/>
  <c r="FN297" i="1"/>
  <c r="FO297" i="1"/>
  <c r="FP297" i="1"/>
  <c r="FQ297" i="1"/>
  <c r="FT297" i="1"/>
  <c r="FU297" i="1"/>
  <c r="FV297" i="1"/>
  <c r="FW297" i="1"/>
  <c r="FZ297" i="1"/>
  <c r="GA297" i="1"/>
  <c r="GB297" i="1"/>
  <c r="GD297" i="1"/>
  <c r="GE297" i="1"/>
  <c r="GF297" i="1"/>
  <c r="GR297" i="1"/>
  <c r="GS297" i="1"/>
  <c r="GT297" i="1"/>
  <c r="GU297" i="1"/>
  <c r="GV297" i="1"/>
  <c r="GY297" i="1"/>
  <c r="GZ297" i="1"/>
  <c r="HA297" i="1"/>
  <c r="HB297" i="1"/>
  <c r="HE297" i="1"/>
  <c r="HF297" i="1"/>
  <c r="HG297" i="1"/>
  <c r="HI297" i="1"/>
  <c r="HJ297" i="1"/>
  <c r="HK297" i="1"/>
  <c r="AS298" i="1"/>
  <c r="AT298" i="1"/>
  <c r="AU298" i="1"/>
  <c r="AV298" i="1"/>
  <c r="AW298" i="1"/>
  <c r="AZ298" i="1"/>
  <c r="BA298" i="1"/>
  <c r="BB298" i="1"/>
  <c r="BC298" i="1"/>
  <c r="BF298" i="1"/>
  <c r="BG298" i="1"/>
  <c r="BJ298" i="1"/>
  <c r="BK298" i="1"/>
  <c r="BL298" i="1"/>
  <c r="BM298" i="1"/>
  <c r="BX298" i="1"/>
  <c r="BY298" i="1"/>
  <c r="BZ298" i="1"/>
  <c r="CA298" i="1"/>
  <c r="CB298" i="1"/>
  <c r="CE298" i="1"/>
  <c r="CF298" i="1"/>
  <c r="CG298" i="1"/>
  <c r="CH298" i="1"/>
  <c r="CK298" i="1"/>
  <c r="CL298" i="1"/>
  <c r="CO298" i="1"/>
  <c r="CP298" i="1"/>
  <c r="CQ298" i="1"/>
  <c r="CR298" i="1"/>
  <c r="DC298" i="1"/>
  <c r="DD298" i="1"/>
  <c r="DE298" i="1"/>
  <c r="DF298" i="1"/>
  <c r="DG298" i="1"/>
  <c r="DJ298" i="1"/>
  <c r="DK298" i="1"/>
  <c r="DL298" i="1"/>
  <c r="DM298" i="1"/>
  <c r="DP298" i="1"/>
  <c r="DQ298" i="1"/>
  <c r="DT298" i="1"/>
  <c r="DU298" i="1"/>
  <c r="DV298" i="1"/>
  <c r="DW298" i="1"/>
  <c r="EH298" i="1"/>
  <c r="EI298" i="1"/>
  <c r="EJ298" i="1"/>
  <c r="EK298" i="1"/>
  <c r="EL298" i="1"/>
  <c r="EO298" i="1"/>
  <c r="EP298" i="1"/>
  <c r="EQ298" i="1"/>
  <c r="ER298" i="1"/>
  <c r="EU298" i="1"/>
  <c r="EV298" i="1"/>
  <c r="EY298" i="1"/>
  <c r="EZ298" i="1"/>
  <c r="FA298" i="1"/>
  <c r="FB298" i="1"/>
  <c r="FM298" i="1"/>
  <c r="FN298" i="1"/>
  <c r="FO298" i="1"/>
  <c r="FP298" i="1"/>
  <c r="FQ298" i="1"/>
  <c r="FT298" i="1"/>
  <c r="FU298" i="1"/>
  <c r="FV298" i="1"/>
  <c r="FW298" i="1"/>
  <c r="FZ298" i="1"/>
  <c r="GA298" i="1"/>
  <c r="GD298" i="1"/>
  <c r="GE298" i="1"/>
  <c r="GF298" i="1"/>
  <c r="GG298" i="1"/>
  <c r="GR298" i="1"/>
  <c r="GS298" i="1"/>
  <c r="GT298" i="1"/>
  <c r="GU298" i="1"/>
  <c r="GV298" i="1"/>
  <c r="GY298" i="1"/>
  <c r="GZ298" i="1"/>
  <c r="HA298" i="1"/>
  <c r="HB298" i="1"/>
  <c r="HE298" i="1"/>
  <c r="HF298" i="1"/>
  <c r="HI298" i="1"/>
  <c r="HJ298" i="1"/>
  <c r="HK298" i="1"/>
  <c r="HL298" i="1"/>
  <c r="AS299" i="1"/>
  <c r="AT299" i="1"/>
  <c r="AU299" i="1"/>
  <c r="AV299" i="1"/>
  <c r="AW299" i="1"/>
  <c r="AZ299" i="1"/>
  <c r="BA299" i="1"/>
  <c r="BB299" i="1"/>
  <c r="BC299" i="1"/>
  <c r="BF299" i="1"/>
  <c r="BG299" i="1"/>
  <c r="BJ299" i="1"/>
  <c r="BK299" i="1"/>
  <c r="BL299" i="1"/>
  <c r="BX299" i="1"/>
  <c r="BY299" i="1"/>
  <c r="BZ299" i="1"/>
  <c r="CA299" i="1"/>
  <c r="CB299" i="1"/>
  <c r="CE299" i="1"/>
  <c r="CF299" i="1"/>
  <c r="CG299" i="1"/>
  <c r="CH299" i="1"/>
  <c r="CK299" i="1"/>
  <c r="CL299" i="1"/>
  <c r="CO299" i="1"/>
  <c r="CP299" i="1"/>
  <c r="CQ299" i="1"/>
  <c r="DC299" i="1"/>
  <c r="DD299" i="1"/>
  <c r="DE299" i="1"/>
  <c r="DF299" i="1"/>
  <c r="DG299" i="1"/>
  <c r="DJ299" i="1"/>
  <c r="DK299" i="1"/>
  <c r="DL299" i="1"/>
  <c r="DM299" i="1"/>
  <c r="DP299" i="1"/>
  <c r="DQ299" i="1"/>
  <c r="DT299" i="1"/>
  <c r="DU299" i="1"/>
  <c r="DV299" i="1"/>
  <c r="EH299" i="1"/>
  <c r="EI299" i="1"/>
  <c r="EJ299" i="1"/>
  <c r="EK299" i="1"/>
  <c r="EL299" i="1"/>
  <c r="EO299" i="1"/>
  <c r="EP299" i="1"/>
  <c r="EQ299" i="1"/>
  <c r="ER299" i="1"/>
  <c r="EU299" i="1"/>
  <c r="EV299" i="1"/>
  <c r="EY299" i="1"/>
  <c r="EZ299" i="1"/>
  <c r="FA299" i="1"/>
  <c r="FM299" i="1"/>
  <c r="FN299" i="1"/>
  <c r="FO299" i="1"/>
  <c r="FP299" i="1"/>
  <c r="FQ299" i="1"/>
  <c r="FT299" i="1"/>
  <c r="FU299" i="1"/>
  <c r="FV299" i="1"/>
  <c r="FW299" i="1"/>
  <c r="FZ299" i="1"/>
  <c r="GA299" i="1"/>
  <c r="GD299" i="1"/>
  <c r="GE299" i="1"/>
  <c r="GF299" i="1"/>
  <c r="GR299" i="1"/>
  <c r="GS299" i="1"/>
  <c r="GT299" i="1"/>
  <c r="GU299" i="1"/>
  <c r="GV299" i="1"/>
  <c r="GY299" i="1"/>
  <c r="GZ299" i="1"/>
  <c r="HA299" i="1"/>
  <c r="HB299" i="1"/>
  <c r="HE299" i="1"/>
  <c r="HF299" i="1"/>
  <c r="HI299" i="1"/>
  <c r="HJ299" i="1"/>
  <c r="HK299" i="1"/>
  <c r="AS300" i="1"/>
  <c r="AT300" i="1"/>
  <c r="AU300" i="1"/>
  <c r="AV300" i="1"/>
  <c r="AW300" i="1"/>
  <c r="AZ300" i="1"/>
  <c r="BA300" i="1"/>
  <c r="BB300" i="1"/>
  <c r="BC300" i="1"/>
  <c r="BF300" i="1"/>
  <c r="BG300" i="1"/>
  <c r="BJ300" i="1"/>
  <c r="BK300" i="1"/>
  <c r="BL300" i="1"/>
  <c r="BX300" i="1"/>
  <c r="BY300" i="1"/>
  <c r="BZ300" i="1"/>
  <c r="CA300" i="1"/>
  <c r="CB300" i="1"/>
  <c r="CE300" i="1"/>
  <c r="CF300" i="1"/>
  <c r="CG300" i="1"/>
  <c r="CH300" i="1"/>
  <c r="CK300" i="1"/>
  <c r="CL300" i="1"/>
  <c r="CO300" i="1"/>
  <c r="CP300" i="1"/>
  <c r="CQ300" i="1"/>
  <c r="DC300" i="1"/>
  <c r="DD300" i="1"/>
  <c r="DE300" i="1"/>
  <c r="DF300" i="1"/>
  <c r="DG300" i="1"/>
  <c r="DJ300" i="1"/>
  <c r="DK300" i="1"/>
  <c r="DL300" i="1"/>
  <c r="DM300" i="1"/>
  <c r="DP300" i="1"/>
  <c r="DQ300" i="1"/>
  <c r="DT300" i="1"/>
  <c r="DU300" i="1"/>
  <c r="DV300" i="1"/>
  <c r="EH300" i="1"/>
  <c r="EI300" i="1"/>
  <c r="EJ300" i="1"/>
  <c r="EK300" i="1"/>
  <c r="EL300" i="1"/>
  <c r="EO300" i="1"/>
  <c r="EP300" i="1"/>
  <c r="EQ300" i="1"/>
  <c r="ER300" i="1"/>
  <c r="EU300" i="1"/>
  <c r="EV300" i="1"/>
  <c r="EY300" i="1"/>
  <c r="EZ300" i="1"/>
  <c r="FA300" i="1"/>
  <c r="FM300" i="1"/>
  <c r="FN300" i="1"/>
  <c r="FO300" i="1"/>
  <c r="FP300" i="1"/>
  <c r="FQ300" i="1"/>
  <c r="FT300" i="1"/>
  <c r="FU300" i="1"/>
  <c r="FV300" i="1"/>
  <c r="FW300" i="1"/>
  <c r="FZ300" i="1"/>
  <c r="GA300" i="1"/>
  <c r="GD300" i="1"/>
  <c r="GE300" i="1"/>
  <c r="GF300" i="1"/>
  <c r="GR300" i="1"/>
  <c r="GS300" i="1"/>
  <c r="GT300" i="1"/>
  <c r="GU300" i="1"/>
  <c r="GV300" i="1"/>
  <c r="GY300" i="1"/>
  <c r="GZ300" i="1"/>
  <c r="HA300" i="1"/>
  <c r="HB300" i="1"/>
  <c r="HE300" i="1"/>
  <c r="HF300" i="1"/>
  <c r="HI300" i="1"/>
  <c r="HJ300" i="1"/>
  <c r="HK300" i="1"/>
  <c r="AS301" i="1"/>
  <c r="AT301" i="1"/>
  <c r="AU301" i="1"/>
  <c r="AV301" i="1"/>
  <c r="AW301" i="1"/>
  <c r="AZ301" i="1"/>
  <c r="BA301" i="1"/>
  <c r="BB301" i="1"/>
  <c r="BC301" i="1"/>
  <c r="BF301" i="1"/>
  <c r="BG301" i="1"/>
  <c r="BJ301" i="1"/>
  <c r="BK301" i="1"/>
  <c r="BL301" i="1"/>
  <c r="BX301" i="1"/>
  <c r="BY301" i="1"/>
  <c r="BZ301" i="1"/>
  <c r="CA301" i="1"/>
  <c r="CB301" i="1"/>
  <c r="CE301" i="1"/>
  <c r="CF301" i="1"/>
  <c r="CG301" i="1"/>
  <c r="CH301" i="1"/>
  <c r="CK301" i="1"/>
  <c r="CL301" i="1"/>
  <c r="CO301" i="1"/>
  <c r="CP301" i="1"/>
  <c r="CQ301" i="1"/>
  <c r="DC301" i="1"/>
  <c r="DD301" i="1"/>
  <c r="DE301" i="1"/>
  <c r="DF301" i="1"/>
  <c r="DG301" i="1"/>
  <c r="DJ301" i="1"/>
  <c r="DK301" i="1"/>
  <c r="DL301" i="1"/>
  <c r="DM301" i="1"/>
  <c r="DP301" i="1"/>
  <c r="DQ301" i="1"/>
  <c r="DT301" i="1"/>
  <c r="DU301" i="1"/>
  <c r="DV301" i="1"/>
  <c r="EH301" i="1"/>
  <c r="EI301" i="1"/>
  <c r="EJ301" i="1"/>
  <c r="EK301" i="1"/>
  <c r="EL301" i="1"/>
  <c r="EO301" i="1"/>
  <c r="EP301" i="1"/>
  <c r="EQ301" i="1"/>
  <c r="ER301" i="1"/>
  <c r="EU301" i="1"/>
  <c r="EV301" i="1"/>
  <c r="EY301" i="1"/>
  <c r="EZ301" i="1"/>
  <c r="FA301" i="1"/>
  <c r="FM301" i="1"/>
  <c r="FN301" i="1"/>
  <c r="FO301" i="1"/>
  <c r="FP301" i="1"/>
  <c r="FQ301" i="1"/>
  <c r="FT301" i="1"/>
  <c r="FU301" i="1"/>
  <c r="FV301" i="1"/>
  <c r="FW301" i="1"/>
  <c r="FZ301" i="1"/>
  <c r="GA301" i="1"/>
  <c r="GD301" i="1"/>
  <c r="GE301" i="1"/>
  <c r="GF301" i="1"/>
  <c r="GR301" i="1"/>
  <c r="GS301" i="1"/>
  <c r="GT301" i="1"/>
  <c r="GU301" i="1"/>
  <c r="GV301" i="1"/>
  <c r="GY301" i="1"/>
  <c r="GZ301" i="1"/>
  <c r="HA301" i="1"/>
  <c r="HB301" i="1"/>
  <c r="HE301" i="1"/>
  <c r="HF301" i="1"/>
  <c r="HI301" i="1"/>
  <c r="HJ301" i="1"/>
  <c r="HK301" i="1"/>
  <c r="AS302" i="1"/>
  <c r="AT302" i="1"/>
  <c r="AU302" i="1"/>
  <c r="AV302" i="1"/>
  <c r="AW302" i="1"/>
  <c r="AZ302" i="1"/>
  <c r="BA302" i="1"/>
  <c r="BB302" i="1"/>
  <c r="BC302" i="1"/>
  <c r="BF302" i="1"/>
  <c r="BG302" i="1"/>
  <c r="BJ302" i="1"/>
  <c r="BK302" i="1"/>
  <c r="BL302" i="1"/>
  <c r="BX302" i="1"/>
  <c r="BY302" i="1"/>
  <c r="BZ302" i="1"/>
  <c r="CA302" i="1"/>
  <c r="CB302" i="1"/>
  <c r="CE302" i="1"/>
  <c r="CF302" i="1"/>
  <c r="CG302" i="1"/>
  <c r="CH302" i="1"/>
  <c r="CK302" i="1"/>
  <c r="CL302" i="1"/>
  <c r="CO302" i="1"/>
  <c r="CP302" i="1"/>
  <c r="CQ302" i="1"/>
  <c r="DC302" i="1"/>
  <c r="DD302" i="1"/>
  <c r="DE302" i="1"/>
  <c r="DF302" i="1"/>
  <c r="DG302" i="1"/>
  <c r="DJ302" i="1"/>
  <c r="DK302" i="1"/>
  <c r="DL302" i="1"/>
  <c r="DM302" i="1"/>
  <c r="DP302" i="1"/>
  <c r="DQ302" i="1"/>
  <c r="DT302" i="1"/>
  <c r="DU302" i="1"/>
  <c r="DV302" i="1"/>
  <c r="EH302" i="1"/>
  <c r="EI302" i="1"/>
  <c r="EJ302" i="1"/>
  <c r="EK302" i="1"/>
  <c r="EL302" i="1"/>
  <c r="EO302" i="1"/>
  <c r="EP302" i="1"/>
  <c r="EQ302" i="1"/>
  <c r="ER302" i="1"/>
  <c r="EU302" i="1"/>
  <c r="EV302" i="1"/>
  <c r="EY302" i="1"/>
  <c r="EZ302" i="1"/>
  <c r="FA302" i="1"/>
  <c r="FM302" i="1"/>
  <c r="FN302" i="1"/>
  <c r="FO302" i="1"/>
  <c r="FP302" i="1"/>
  <c r="FQ302" i="1"/>
  <c r="FT302" i="1"/>
  <c r="FU302" i="1"/>
  <c r="FV302" i="1"/>
  <c r="FW302" i="1"/>
  <c r="FZ302" i="1"/>
  <c r="GA302" i="1"/>
  <c r="GD302" i="1"/>
  <c r="GE302" i="1"/>
  <c r="GF302" i="1"/>
  <c r="GR302" i="1"/>
  <c r="GS302" i="1"/>
  <c r="GT302" i="1"/>
  <c r="GU302" i="1"/>
  <c r="GV302" i="1"/>
  <c r="GY302" i="1"/>
  <c r="GZ302" i="1"/>
  <c r="HA302" i="1"/>
  <c r="HB302" i="1"/>
  <c r="HE302" i="1"/>
  <c r="HF302" i="1"/>
  <c r="HI302" i="1"/>
  <c r="HJ302" i="1"/>
  <c r="HK302" i="1"/>
  <c r="AS303" i="1"/>
  <c r="AT303" i="1"/>
  <c r="AU303" i="1"/>
  <c r="AV303" i="1"/>
  <c r="AW303" i="1"/>
  <c r="AZ303" i="1"/>
  <c r="BA303" i="1"/>
  <c r="BB303" i="1"/>
  <c r="BC303" i="1"/>
  <c r="BF303" i="1"/>
  <c r="BG303" i="1"/>
  <c r="BJ303" i="1"/>
  <c r="BK303" i="1"/>
  <c r="BL303" i="1"/>
  <c r="BX303" i="1"/>
  <c r="BY303" i="1"/>
  <c r="BZ303" i="1"/>
  <c r="CA303" i="1"/>
  <c r="CB303" i="1"/>
  <c r="CE303" i="1"/>
  <c r="CF303" i="1"/>
  <c r="CG303" i="1"/>
  <c r="CH303" i="1"/>
  <c r="CK303" i="1"/>
  <c r="CL303" i="1"/>
  <c r="CO303" i="1"/>
  <c r="CP303" i="1"/>
  <c r="CQ303" i="1"/>
  <c r="DC303" i="1"/>
  <c r="DD303" i="1"/>
  <c r="DE303" i="1"/>
  <c r="DF303" i="1"/>
  <c r="DG303" i="1"/>
  <c r="DJ303" i="1"/>
  <c r="DK303" i="1"/>
  <c r="DL303" i="1"/>
  <c r="DM303" i="1"/>
  <c r="DP303" i="1"/>
  <c r="DQ303" i="1"/>
  <c r="DT303" i="1"/>
  <c r="DU303" i="1"/>
  <c r="DV303" i="1"/>
  <c r="EH303" i="1"/>
  <c r="EI303" i="1"/>
  <c r="EJ303" i="1"/>
  <c r="EK303" i="1"/>
  <c r="EL303" i="1"/>
  <c r="EO303" i="1"/>
  <c r="EP303" i="1"/>
  <c r="EQ303" i="1"/>
  <c r="ER303" i="1"/>
  <c r="EU303" i="1"/>
  <c r="EV303" i="1"/>
  <c r="EY303" i="1"/>
  <c r="EZ303" i="1"/>
  <c r="FA303" i="1"/>
  <c r="FM303" i="1"/>
  <c r="FN303" i="1"/>
  <c r="FO303" i="1"/>
  <c r="FP303" i="1"/>
  <c r="FQ303" i="1"/>
  <c r="FT303" i="1"/>
  <c r="FU303" i="1"/>
  <c r="FV303" i="1"/>
  <c r="FW303" i="1"/>
  <c r="FZ303" i="1"/>
  <c r="GA303" i="1"/>
  <c r="GD303" i="1"/>
  <c r="GE303" i="1"/>
  <c r="GF303" i="1"/>
  <c r="GR303" i="1"/>
  <c r="GS303" i="1"/>
  <c r="GT303" i="1"/>
  <c r="GU303" i="1"/>
  <c r="GV303" i="1"/>
  <c r="GY303" i="1"/>
  <c r="GZ303" i="1"/>
  <c r="HA303" i="1"/>
  <c r="HB303" i="1"/>
  <c r="HE303" i="1"/>
  <c r="HF303" i="1"/>
  <c r="HI303" i="1"/>
  <c r="HJ303" i="1"/>
  <c r="HK303" i="1"/>
  <c r="AS304" i="1"/>
  <c r="AT304" i="1"/>
  <c r="AU304" i="1"/>
  <c r="AV304" i="1"/>
  <c r="AW304" i="1"/>
  <c r="AZ304" i="1"/>
  <c r="BA304" i="1"/>
  <c r="BB304" i="1"/>
  <c r="BC304" i="1"/>
  <c r="BF304" i="1"/>
  <c r="BG304" i="1"/>
  <c r="BJ304" i="1"/>
  <c r="BK304" i="1"/>
  <c r="BL304" i="1"/>
  <c r="BX304" i="1"/>
  <c r="BY304" i="1"/>
  <c r="BZ304" i="1"/>
  <c r="CA304" i="1"/>
  <c r="CB304" i="1"/>
  <c r="CE304" i="1"/>
  <c r="CF304" i="1"/>
  <c r="CG304" i="1"/>
  <c r="CH304" i="1"/>
  <c r="CK304" i="1"/>
  <c r="CL304" i="1"/>
  <c r="CO304" i="1"/>
  <c r="CP304" i="1"/>
  <c r="CQ304" i="1"/>
  <c r="DC304" i="1"/>
  <c r="DD304" i="1"/>
  <c r="DE304" i="1"/>
  <c r="DF304" i="1"/>
  <c r="DG304" i="1"/>
  <c r="DJ304" i="1"/>
  <c r="DK304" i="1"/>
  <c r="DL304" i="1"/>
  <c r="DM304" i="1"/>
  <c r="DP304" i="1"/>
  <c r="DQ304" i="1"/>
  <c r="DT304" i="1"/>
  <c r="DU304" i="1"/>
  <c r="DV304" i="1"/>
  <c r="EH304" i="1"/>
  <c r="EI304" i="1"/>
  <c r="EJ304" i="1"/>
  <c r="EK304" i="1"/>
  <c r="EL304" i="1"/>
  <c r="EO304" i="1"/>
  <c r="EP304" i="1"/>
  <c r="EQ304" i="1"/>
  <c r="ER304" i="1"/>
  <c r="EU304" i="1"/>
  <c r="EV304" i="1"/>
  <c r="EY304" i="1"/>
  <c r="EZ304" i="1"/>
  <c r="FA304" i="1"/>
  <c r="FM304" i="1"/>
  <c r="FN304" i="1"/>
  <c r="FO304" i="1"/>
  <c r="FP304" i="1"/>
  <c r="FQ304" i="1"/>
  <c r="FT304" i="1"/>
  <c r="FU304" i="1"/>
  <c r="FV304" i="1"/>
  <c r="FW304" i="1"/>
  <c r="FZ304" i="1"/>
  <c r="GA304" i="1"/>
  <c r="GD304" i="1"/>
  <c r="GE304" i="1"/>
  <c r="GF304" i="1"/>
  <c r="GR304" i="1"/>
  <c r="GS304" i="1"/>
  <c r="GT304" i="1"/>
  <c r="GU304" i="1"/>
  <c r="GV304" i="1"/>
  <c r="GY304" i="1"/>
  <c r="GZ304" i="1"/>
  <c r="HA304" i="1"/>
  <c r="HB304" i="1"/>
  <c r="HE304" i="1"/>
  <c r="HF304" i="1"/>
  <c r="HI304" i="1"/>
  <c r="HJ304" i="1"/>
  <c r="HK304" i="1"/>
  <c r="AS305" i="1"/>
  <c r="AT305" i="1"/>
  <c r="AU305" i="1"/>
  <c r="AV305" i="1"/>
  <c r="AW305" i="1"/>
  <c r="AZ305" i="1"/>
  <c r="BA305" i="1"/>
  <c r="BB305" i="1"/>
  <c r="BC305" i="1"/>
  <c r="BF305" i="1"/>
  <c r="BG305" i="1"/>
  <c r="BJ305" i="1"/>
  <c r="BK305" i="1"/>
  <c r="BL305" i="1"/>
  <c r="BX305" i="1"/>
  <c r="BY305" i="1"/>
  <c r="BZ305" i="1"/>
  <c r="CA305" i="1"/>
  <c r="CB305" i="1"/>
  <c r="CE305" i="1"/>
  <c r="CF305" i="1"/>
  <c r="CG305" i="1"/>
  <c r="CH305" i="1"/>
  <c r="CK305" i="1"/>
  <c r="CL305" i="1"/>
  <c r="CO305" i="1"/>
  <c r="CP305" i="1"/>
  <c r="CQ305" i="1"/>
  <c r="DC305" i="1"/>
  <c r="DD305" i="1"/>
  <c r="DE305" i="1"/>
  <c r="DF305" i="1"/>
  <c r="DG305" i="1"/>
  <c r="DJ305" i="1"/>
  <c r="DK305" i="1"/>
  <c r="DL305" i="1"/>
  <c r="DM305" i="1"/>
  <c r="DP305" i="1"/>
  <c r="DQ305" i="1"/>
  <c r="DT305" i="1"/>
  <c r="DU305" i="1"/>
  <c r="DV305" i="1"/>
  <c r="EH305" i="1"/>
  <c r="EI305" i="1"/>
  <c r="EJ305" i="1"/>
  <c r="EK305" i="1"/>
  <c r="EL305" i="1"/>
  <c r="EO305" i="1"/>
  <c r="EP305" i="1"/>
  <c r="EQ305" i="1"/>
  <c r="ER305" i="1"/>
  <c r="EU305" i="1"/>
  <c r="EV305" i="1"/>
  <c r="EY305" i="1"/>
  <c r="EZ305" i="1"/>
  <c r="FA305" i="1"/>
  <c r="FM305" i="1"/>
  <c r="FN305" i="1"/>
  <c r="FO305" i="1"/>
  <c r="FP305" i="1"/>
  <c r="FQ305" i="1"/>
  <c r="FT305" i="1"/>
  <c r="FU305" i="1"/>
  <c r="FV305" i="1"/>
  <c r="FW305" i="1"/>
  <c r="FZ305" i="1"/>
  <c r="GA305" i="1"/>
  <c r="GD305" i="1"/>
  <c r="GE305" i="1"/>
  <c r="GF305" i="1"/>
  <c r="GR305" i="1"/>
  <c r="GS305" i="1"/>
  <c r="GT305" i="1"/>
  <c r="GU305" i="1"/>
  <c r="GV305" i="1"/>
  <c r="GY305" i="1"/>
  <c r="GZ305" i="1"/>
  <c r="HA305" i="1"/>
  <c r="HB305" i="1"/>
  <c r="HE305" i="1"/>
  <c r="HF305" i="1"/>
  <c r="HI305" i="1"/>
  <c r="HJ305" i="1"/>
  <c r="HK305" i="1"/>
  <c r="AS306" i="1"/>
  <c r="AT306" i="1"/>
  <c r="AU306" i="1"/>
  <c r="AV306" i="1"/>
  <c r="AW306" i="1"/>
  <c r="AZ306" i="1"/>
  <c r="BA306" i="1"/>
  <c r="BB306" i="1"/>
  <c r="BC306" i="1"/>
  <c r="BF306" i="1"/>
  <c r="BG306" i="1"/>
  <c r="BJ306" i="1"/>
  <c r="BK306" i="1"/>
  <c r="BL306" i="1"/>
  <c r="BX306" i="1"/>
  <c r="BY306" i="1"/>
  <c r="BZ306" i="1"/>
  <c r="CA306" i="1"/>
  <c r="CB306" i="1"/>
  <c r="CE306" i="1"/>
  <c r="CF306" i="1"/>
  <c r="CG306" i="1"/>
  <c r="CH306" i="1"/>
  <c r="CK306" i="1"/>
  <c r="CL306" i="1"/>
  <c r="CO306" i="1"/>
  <c r="CP306" i="1"/>
  <c r="CQ306" i="1"/>
  <c r="DC306" i="1"/>
  <c r="DD306" i="1"/>
  <c r="DE306" i="1"/>
  <c r="DF306" i="1"/>
  <c r="DG306" i="1"/>
  <c r="DJ306" i="1"/>
  <c r="DK306" i="1"/>
  <c r="DL306" i="1"/>
  <c r="DM306" i="1"/>
  <c r="DP306" i="1"/>
  <c r="DQ306" i="1"/>
  <c r="DT306" i="1"/>
  <c r="DU306" i="1"/>
  <c r="DV306" i="1"/>
  <c r="EH306" i="1"/>
  <c r="EI306" i="1"/>
  <c r="EJ306" i="1"/>
  <c r="EK306" i="1"/>
  <c r="EL306" i="1"/>
  <c r="EO306" i="1"/>
  <c r="EP306" i="1"/>
  <c r="EQ306" i="1"/>
  <c r="ER306" i="1"/>
  <c r="EU306" i="1"/>
  <c r="EV306" i="1"/>
  <c r="EY306" i="1"/>
  <c r="EZ306" i="1"/>
  <c r="FA306" i="1"/>
  <c r="FM306" i="1"/>
  <c r="FN306" i="1"/>
  <c r="FO306" i="1"/>
  <c r="FP306" i="1"/>
  <c r="FQ306" i="1"/>
  <c r="FT306" i="1"/>
  <c r="FU306" i="1"/>
  <c r="FV306" i="1"/>
  <c r="FW306" i="1"/>
  <c r="FZ306" i="1"/>
  <c r="GA306" i="1"/>
  <c r="GD306" i="1"/>
  <c r="GE306" i="1"/>
  <c r="GF306" i="1"/>
  <c r="GR306" i="1"/>
  <c r="GS306" i="1"/>
  <c r="GT306" i="1"/>
  <c r="GU306" i="1"/>
  <c r="GV306" i="1"/>
  <c r="GY306" i="1"/>
  <c r="GZ306" i="1"/>
  <c r="HA306" i="1"/>
  <c r="HB306" i="1"/>
  <c r="HE306" i="1"/>
  <c r="HF306" i="1"/>
  <c r="HI306" i="1"/>
  <c r="HJ306" i="1"/>
  <c r="HK306" i="1"/>
  <c r="AS307" i="1"/>
  <c r="AT307" i="1"/>
  <c r="AU307" i="1"/>
  <c r="AV307" i="1"/>
  <c r="AW307" i="1"/>
  <c r="AZ307" i="1"/>
  <c r="BA307" i="1"/>
  <c r="BB307" i="1"/>
  <c r="BC307" i="1"/>
  <c r="BF307" i="1"/>
  <c r="BG307" i="1"/>
  <c r="BJ307" i="1"/>
  <c r="BK307" i="1"/>
  <c r="BL307" i="1"/>
  <c r="BX307" i="1"/>
  <c r="BY307" i="1"/>
  <c r="BZ307" i="1"/>
  <c r="CA307" i="1"/>
  <c r="CB307" i="1"/>
  <c r="CE307" i="1"/>
  <c r="CF307" i="1"/>
  <c r="CG307" i="1"/>
  <c r="CH307" i="1"/>
  <c r="CK307" i="1"/>
  <c r="CL307" i="1"/>
  <c r="CO307" i="1"/>
  <c r="CP307" i="1"/>
  <c r="CQ307" i="1"/>
  <c r="DC307" i="1"/>
  <c r="DD307" i="1"/>
  <c r="DE307" i="1"/>
  <c r="DF307" i="1"/>
  <c r="DG307" i="1"/>
  <c r="DJ307" i="1"/>
  <c r="DK307" i="1"/>
  <c r="DL307" i="1"/>
  <c r="DM307" i="1"/>
  <c r="DP307" i="1"/>
  <c r="DQ307" i="1"/>
  <c r="DT307" i="1"/>
  <c r="DU307" i="1"/>
  <c r="DV307" i="1"/>
  <c r="EH307" i="1"/>
  <c r="EI307" i="1"/>
  <c r="EJ307" i="1"/>
  <c r="EK307" i="1"/>
  <c r="EL307" i="1"/>
  <c r="EO307" i="1"/>
  <c r="EP307" i="1"/>
  <c r="EQ307" i="1"/>
  <c r="ER307" i="1"/>
  <c r="EU307" i="1"/>
  <c r="EV307" i="1"/>
  <c r="EY307" i="1"/>
  <c r="EZ307" i="1"/>
  <c r="FA307" i="1"/>
  <c r="FM307" i="1"/>
  <c r="FN307" i="1"/>
  <c r="FO307" i="1"/>
  <c r="FP307" i="1"/>
  <c r="FQ307" i="1"/>
  <c r="FT307" i="1"/>
  <c r="FU307" i="1"/>
  <c r="FV307" i="1"/>
  <c r="FW307" i="1"/>
  <c r="FZ307" i="1"/>
  <c r="GA307" i="1"/>
  <c r="GD307" i="1"/>
  <c r="GE307" i="1"/>
  <c r="GF307" i="1"/>
  <c r="GR307" i="1"/>
  <c r="GS307" i="1"/>
  <c r="GT307" i="1"/>
  <c r="GU307" i="1"/>
  <c r="GV307" i="1"/>
  <c r="GY307" i="1"/>
  <c r="GZ307" i="1"/>
  <c r="HA307" i="1"/>
  <c r="HB307" i="1"/>
  <c r="HE307" i="1"/>
  <c r="HF307" i="1"/>
  <c r="HI307" i="1"/>
  <c r="HJ307" i="1"/>
  <c r="HK307" i="1"/>
  <c r="AS308" i="1"/>
  <c r="AT308" i="1"/>
  <c r="AU308" i="1"/>
  <c r="AV308" i="1"/>
  <c r="AW308" i="1"/>
  <c r="AZ308" i="1"/>
  <c r="BA308" i="1"/>
  <c r="BB308" i="1"/>
  <c r="BC308" i="1"/>
  <c r="BF308" i="1"/>
  <c r="BG308" i="1"/>
  <c r="BJ308" i="1"/>
  <c r="BK308" i="1"/>
  <c r="BL308" i="1"/>
  <c r="BX308" i="1"/>
  <c r="BY308" i="1"/>
  <c r="BZ308" i="1"/>
  <c r="CA308" i="1"/>
  <c r="CB308" i="1"/>
  <c r="CE308" i="1"/>
  <c r="CF308" i="1"/>
  <c r="CG308" i="1"/>
  <c r="CH308" i="1"/>
  <c r="CK308" i="1"/>
  <c r="CL308" i="1"/>
  <c r="CO308" i="1"/>
  <c r="CP308" i="1"/>
  <c r="CQ308" i="1"/>
  <c r="DC308" i="1"/>
  <c r="DD308" i="1"/>
  <c r="DE308" i="1"/>
  <c r="DF308" i="1"/>
  <c r="DG308" i="1"/>
  <c r="DJ308" i="1"/>
  <c r="DK308" i="1"/>
  <c r="DL308" i="1"/>
  <c r="DM308" i="1"/>
  <c r="DP308" i="1"/>
  <c r="DQ308" i="1"/>
  <c r="DT308" i="1"/>
  <c r="DU308" i="1"/>
  <c r="DV308" i="1"/>
  <c r="EH308" i="1"/>
  <c r="EI308" i="1"/>
  <c r="EJ308" i="1"/>
  <c r="EK308" i="1"/>
  <c r="EL308" i="1"/>
  <c r="EO308" i="1"/>
  <c r="EP308" i="1"/>
  <c r="EQ308" i="1"/>
  <c r="ER308" i="1"/>
  <c r="EU308" i="1"/>
  <c r="EV308" i="1"/>
  <c r="EY308" i="1"/>
  <c r="EZ308" i="1"/>
  <c r="FA308" i="1"/>
  <c r="FM308" i="1"/>
  <c r="FN308" i="1"/>
  <c r="FO308" i="1"/>
  <c r="FP308" i="1"/>
  <c r="FQ308" i="1"/>
  <c r="FT308" i="1"/>
  <c r="FU308" i="1"/>
  <c r="FV308" i="1"/>
  <c r="FW308" i="1"/>
  <c r="FZ308" i="1"/>
  <c r="GA308" i="1"/>
  <c r="GD308" i="1"/>
  <c r="GE308" i="1"/>
  <c r="GF308" i="1"/>
  <c r="GR308" i="1"/>
  <c r="GS308" i="1"/>
  <c r="GT308" i="1"/>
  <c r="GU308" i="1"/>
  <c r="GV308" i="1"/>
  <c r="GY308" i="1"/>
  <c r="GZ308" i="1"/>
  <c r="HA308" i="1"/>
  <c r="HB308" i="1"/>
  <c r="HE308" i="1"/>
  <c r="HF308" i="1"/>
  <c r="HI308" i="1"/>
  <c r="HJ308" i="1"/>
  <c r="HK308" i="1"/>
  <c r="AS309" i="1"/>
  <c r="AT309" i="1"/>
  <c r="AU309" i="1"/>
  <c r="AV309" i="1"/>
  <c r="AW309" i="1"/>
  <c r="AZ309" i="1"/>
  <c r="BA309" i="1"/>
  <c r="BB309" i="1"/>
  <c r="BC309" i="1"/>
  <c r="BF309" i="1"/>
  <c r="BG309" i="1"/>
  <c r="BH309" i="1"/>
  <c r="BJ309" i="1"/>
  <c r="BK309" i="1"/>
  <c r="BL309" i="1"/>
  <c r="BX309" i="1"/>
  <c r="BY309" i="1"/>
  <c r="BZ309" i="1"/>
  <c r="CA309" i="1"/>
  <c r="CB309" i="1"/>
  <c r="CE309" i="1"/>
  <c r="CF309" i="1"/>
  <c r="CG309" i="1"/>
  <c r="CH309" i="1"/>
  <c r="CK309" i="1"/>
  <c r="CL309" i="1"/>
  <c r="CM309" i="1"/>
  <c r="CO309" i="1"/>
  <c r="CP309" i="1"/>
  <c r="CQ309" i="1"/>
  <c r="DC309" i="1"/>
  <c r="DD309" i="1"/>
  <c r="DE309" i="1"/>
  <c r="DF309" i="1"/>
  <c r="DG309" i="1"/>
  <c r="DJ309" i="1"/>
  <c r="DK309" i="1"/>
  <c r="DL309" i="1"/>
  <c r="DM309" i="1"/>
  <c r="DP309" i="1"/>
  <c r="DQ309" i="1"/>
  <c r="DR309" i="1"/>
  <c r="DT309" i="1"/>
  <c r="DU309" i="1"/>
  <c r="DV309" i="1"/>
  <c r="EH309" i="1"/>
  <c r="EI309" i="1"/>
  <c r="EJ309" i="1"/>
  <c r="EK309" i="1"/>
  <c r="EL309" i="1"/>
  <c r="EO309" i="1"/>
  <c r="EP309" i="1"/>
  <c r="EQ309" i="1"/>
  <c r="ER309" i="1"/>
  <c r="EU309" i="1"/>
  <c r="EV309" i="1"/>
  <c r="EW309" i="1"/>
  <c r="EY309" i="1"/>
  <c r="EZ309" i="1"/>
  <c r="FA309" i="1"/>
  <c r="FM309" i="1"/>
  <c r="FN309" i="1"/>
  <c r="FO309" i="1"/>
  <c r="FP309" i="1"/>
  <c r="FQ309" i="1"/>
  <c r="FT309" i="1"/>
  <c r="FU309" i="1"/>
  <c r="FV309" i="1"/>
  <c r="FW309" i="1"/>
  <c r="FZ309" i="1"/>
  <c r="GA309" i="1"/>
  <c r="GB309" i="1"/>
  <c r="GD309" i="1"/>
  <c r="GE309" i="1"/>
  <c r="GF309" i="1"/>
  <c r="GR309" i="1"/>
  <c r="GS309" i="1"/>
  <c r="GT309" i="1"/>
  <c r="GU309" i="1"/>
  <c r="GV309" i="1"/>
  <c r="GY309" i="1"/>
  <c r="GZ309" i="1"/>
  <c r="HA309" i="1"/>
  <c r="HB309" i="1"/>
  <c r="HE309" i="1"/>
  <c r="HF309" i="1"/>
  <c r="HG309" i="1"/>
  <c r="HI309" i="1"/>
  <c r="HJ309" i="1"/>
  <c r="HK309" i="1"/>
  <c r="AS310" i="1"/>
  <c r="AT310" i="1"/>
  <c r="AU310" i="1"/>
  <c r="AV310" i="1"/>
  <c r="AW310" i="1"/>
  <c r="AZ310" i="1"/>
  <c r="BA310" i="1"/>
  <c r="BB310" i="1"/>
  <c r="BC310" i="1"/>
  <c r="BF310" i="1"/>
  <c r="BG310" i="1"/>
  <c r="BJ310" i="1"/>
  <c r="BK310" i="1"/>
  <c r="BL310" i="1"/>
  <c r="BM310" i="1"/>
  <c r="BX310" i="1"/>
  <c r="BY310" i="1"/>
  <c r="BZ310" i="1"/>
  <c r="CA310" i="1"/>
  <c r="CB310" i="1"/>
  <c r="CE310" i="1"/>
  <c r="CF310" i="1"/>
  <c r="CG310" i="1"/>
  <c r="CH310" i="1"/>
  <c r="CK310" i="1"/>
  <c r="CL310" i="1"/>
  <c r="CO310" i="1"/>
  <c r="CP310" i="1"/>
  <c r="CQ310" i="1"/>
  <c r="CR310" i="1"/>
  <c r="DC310" i="1"/>
  <c r="DD310" i="1"/>
  <c r="DE310" i="1"/>
  <c r="DF310" i="1"/>
  <c r="DG310" i="1"/>
  <c r="DJ310" i="1"/>
  <c r="DK310" i="1"/>
  <c r="DL310" i="1"/>
  <c r="DM310" i="1"/>
  <c r="DP310" i="1"/>
  <c r="DQ310" i="1"/>
  <c r="DT310" i="1"/>
  <c r="DU310" i="1"/>
  <c r="DV310" i="1"/>
  <c r="DW310" i="1"/>
  <c r="EH310" i="1"/>
  <c r="EI310" i="1"/>
  <c r="EJ310" i="1"/>
  <c r="EK310" i="1"/>
  <c r="EL310" i="1"/>
  <c r="EO310" i="1"/>
  <c r="EP310" i="1"/>
  <c r="EQ310" i="1"/>
  <c r="ER310" i="1"/>
  <c r="EU310" i="1"/>
  <c r="EV310" i="1"/>
  <c r="EY310" i="1"/>
  <c r="EZ310" i="1"/>
  <c r="FA310" i="1"/>
  <c r="FB310" i="1"/>
  <c r="FM310" i="1"/>
  <c r="FN310" i="1"/>
  <c r="FO310" i="1"/>
  <c r="FP310" i="1"/>
  <c r="FQ310" i="1"/>
  <c r="FT310" i="1"/>
  <c r="FU310" i="1"/>
  <c r="FV310" i="1"/>
  <c r="FW310" i="1"/>
  <c r="FZ310" i="1"/>
  <c r="GA310" i="1"/>
  <c r="GD310" i="1"/>
  <c r="GE310" i="1"/>
  <c r="GF310" i="1"/>
  <c r="GG310" i="1"/>
  <c r="GR310" i="1"/>
  <c r="GS310" i="1"/>
  <c r="GT310" i="1"/>
  <c r="GU310" i="1"/>
  <c r="GV310" i="1"/>
  <c r="GY310" i="1"/>
  <c r="GZ310" i="1"/>
  <c r="HA310" i="1"/>
  <c r="HB310" i="1"/>
  <c r="HE310" i="1"/>
  <c r="HF310" i="1"/>
  <c r="HI310" i="1"/>
  <c r="HJ310" i="1"/>
  <c r="HK310" i="1"/>
  <c r="HL310" i="1"/>
  <c r="AS311" i="1"/>
  <c r="AT311" i="1"/>
  <c r="AU311" i="1"/>
  <c r="AV311" i="1"/>
  <c r="AW311" i="1"/>
  <c r="AZ311" i="1"/>
  <c r="BA311" i="1"/>
  <c r="BB311" i="1"/>
  <c r="BC311" i="1"/>
  <c r="BF311" i="1"/>
  <c r="BG311" i="1"/>
  <c r="BJ311" i="1"/>
  <c r="BK311" i="1"/>
  <c r="BL311" i="1"/>
  <c r="BX311" i="1"/>
  <c r="BY311" i="1"/>
  <c r="BZ311" i="1"/>
  <c r="CA311" i="1"/>
  <c r="CB311" i="1"/>
  <c r="CE311" i="1"/>
  <c r="CF311" i="1"/>
  <c r="CG311" i="1"/>
  <c r="CH311" i="1"/>
  <c r="CK311" i="1"/>
  <c r="CL311" i="1"/>
  <c r="CO311" i="1"/>
  <c r="CP311" i="1"/>
  <c r="CQ311" i="1"/>
  <c r="DC311" i="1"/>
  <c r="DD311" i="1"/>
  <c r="DE311" i="1"/>
  <c r="DF311" i="1"/>
  <c r="DG311" i="1"/>
  <c r="DJ311" i="1"/>
  <c r="DK311" i="1"/>
  <c r="DL311" i="1"/>
  <c r="DM311" i="1"/>
  <c r="DP311" i="1"/>
  <c r="DQ311" i="1"/>
  <c r="DT311" i="1"/>
  <c r="DU311" i="1"/>
  <c r="DV311" i="1"/>
  <c r="EH311" i="1"/>
  <c r="EI311" i="1"/>
  <c r="EJ311" i="1"/>
  <c r="EK311" i="1"/>
  <c r="EL311" i="1"/>
  <c r="EO311" i="1"/>
  <c r="EP311" i="1"/>
  <c r="EQ311" i="1"/>
  <c r="ER311" i="1"/>
  <c r="EU311" i="1"/>
  <c r="EV311" i="1"/>
  <c r="EY311" i="1"/>
  <c r="EZ311" i="1"/>
  <c r="FA311" i="1"/>
  <c r="FM311" i="1"/>
  <c r="FN311" i="1"/>
  <c r="FO311" i="1"/>
  <c r="FP311" i="1"/>
  <c r="FQ311" i="1"/>
  <c r="FT311" i="1"/>
  <c r="FU311" i="1"/>
  <c r="FV311" i="1"/>
  <c r="FW311" i="1"/>
  <c r="FZ311" i="1"/>
  <c r="GA311" i="1"/>
  <c r="GD311" i="1"/>
  <c r="GE311" i="1"/>
  <c r="GF311" i="1"/>
  <c r="GR311" i="1"/>
  <c r="GS311" i="1"/>
  <c r="GT311" i="1"/>
  <c r="GU311" i="1"/>
  <c r="GV311" i="1"/>
  <c r="GY311" i="1"/>
  <c r="GZ311" i="1"/>
  <c r="HA311" i="1"/>
  <c r="HB311" i="1"/>
  <c r="HE311" i="1"/>
  <c r="HF311" i="1"/>
  <c r="HI311" i="1"/>
  <c r="HJ311" i="1"/>
  <c r="HK311" i="1"/>
  <c r="AS312" i="1"/>
  <c r="AT312" i="1"/>
  <c r="AU312" i="1"/>
  <c r="AV312" i="1"/>
  <c r="AW312" i="1"/>
  <c r="AZ312" i="1"/>
  <c r="BA312" i="1"/>
  <c r="BB312" i="1"/>
  <c r="BC312" i="1"/>
  <c r="BF312" i="1"/>
  <c r="BG312" i="1"/>
  <c r="BJ312" i="1"/>
  <c r="BK312" i="1"/>
  <c r="BL312" i="1"/>
  <c r="BX312" i="1"/>
  <c r="BY312" i="1"/>
  <c r="BZ312" i="1"/>
  <c r="CA312" i="1"/>
  <c r="CB312" i="1"/>
  <c r="CE312" i="1"/>
  <c r="CF312" i="1"/>
  <c r="CG312" i="1"/>
  <c r="CH312" i="1"/>
  <c r="CK312" i="1"/>
  <c r="CL312" i="1"/>
  <c r="CO312" i="1"/>
  <c r="CP312" i="1"/>
  <c r="CQ312" i="1"/>
  <c r="DC312" i="1"/>
  <c r="DD312" i="1"/>
  <c r="DE312" i="1"/>
  <c r="DF312" i="1"/>
  <c r="DG312" i="1"/>
  <c r="DJ312" i="1"/>
  <c r="DK312" i="1"/>
  <c r="DL312" i="1"/>
  <c r="DM312" i="1"/>
  <c r="DP312" i="1"/>
  <c r="DQ312" i="1"/>
  <c r="DT312" i="1"/>
  <c r="DU312" i="1"/>
  <c r="DV312" i="1"/>
  <c r="EH312" i="1"/>
  <c r="EI312" i="1"/>
  <c r="EJ312" i="1"/>
  <c r="EK312" i="1"/>
  <c r="EL312" i="1"/>
  <c r="EO312" i="1"/>
  <c r="EP312" i="1"/>
  <c r="EQ312" i="1"/>
  <c r="ER312" i="1"/>
  <c r="EU312" i="1"/>
  <c r="EV312" i="1"/>
  <c r="EY312" i="1"/>
  <c r="EZ312" i="1"/>
  <c r="FA312" i="1"/>
  <c r="FM312" i="1"/>
  <c r="FN312" i="1"/>
  <c r="FO312" i="1"/>
  <c r="FP312" i="1"/>
  <c r="FQ312" i="1"/>
  <c r="FT312" i="1"/>
  <c r="FU312" i="1"/>
  <c r="FV312" i="1"/>
  <c r="FW312" i="1"/>
  <c r="FZ312" i="1"/>
  <c r="GA312" i="1"/>
  <c r="GD312" i="1"/>
  <c r="GE312" i="1"/>
  <c r="GF312" i="1"/>
  <c r="GR312" i="1"/>
  <c r="GS312" i="1"/>
  <c r="GT312" i="1"/>
  <c r="GU312" i="1"/>
  <c r="GV312" i="1"/>
  <c r="GY312" i="1"/>
  <c r="GZ312" i="1"/>
  <c r="HA312" i="1"/>
  <c r="HB312" i="1"/>
  <c r="HE312" i="1"/>
  <c r="HF312" i="1"/>
  <c r="HI312" i="1"/>
  <c r="HJ312" i="1"/>
  <c r="HK312" i="1"/>
  <c r="AS313" i="1"/>
  <c r="AT313" i="1"/>
  <c r="AU313" i="1"/>
  <c r="AV313" i="1"/>
  <c r="AW313" i="1"/>
  <c r="AZ313" i="1"/>
  <c r="BA313" i="1"/>
  <c r="BB313" i="1"/>
  <c r="BC313" i="1"/>
  <c r="BF313" i="1"/>
  <c r="BG313" i="1"/>
  <c r="BJ313" i="1"/>
  <c r="BK313" i="1"/>
  <c r="BL313" i="1"/>
  <c r="BX313" i="1"/>
  <c r="BY313" i="1"/>
  <c r="BZ313" i="1"/>
  <c r="CA313" i="1"/>
  <c r="CB313" i="1"/>
  <c r="CE313" i="1"/>
  <c r="CF313" i="1"/>
  <c r="CG313" i="1"/>
  <c r="CH313" i="1"/>
  <c r="CK313" i="1"/>
  <c r="CL313" i="1"/>
  <c r="CO313" i="1"/>
  <c r="CP313" i="1"/>
  <c r="CQ313" i="1"/>
  <c r="DC313" i="1"/>
  <c r="DD313" i="1"/>
  <c r="DE313" i="1"/>
  <c r="DF313" i="1"/>
  <c r="DG313" i="1"/>
  <c r="DJ313" i="1"/>
  <c r="DK313" i="1"/>
  <c r="DL313" i="1"/>
  <c r="DM313" i="1"/>
  <c r="DP313" i="1"/>
  <c r="DQ313" i="1"/>
  <c r="DT313" i="1"/>
  <c r="DU313" i="1"/>
  <c r="DV313" i="1"/>
  <c r="EH313" i="1"/>
  <c r="EI313" i="1"/>
  <c r="EJ313" i="1"/>
  <c r="EK313" i="1"/>
  <c r="EL313" i="1"/>
  <c r="EO313" i="1"/>
  <c r="EP313" i="1"/>
  <c r="EQ313" i="1"/>
  <c r="ER313" i="1"/>
  <c r="EU313" i="1"/>
  <c r="EV313" i="1"/>
  <c r="EY313" i="1"/>
  <c r="EZ313" i="1"/>
  <c r="FA313" i="1"/>
  <c r="FM313" i="1"/>
  <c r="FN313" i="1"/>
  <c r="FO313" i="1"/>
  <c r="FP313" i="1"/>
  <c r="FQ313" i="1"/>
  <c r="FT313" i="1"/>
  <c r="FU313" i="1"/>
  <c r="FV313" i="1"/>
  <c r="FW313" i="1"/>
  <c r="FZ313" i="1"/>
  <c r="GA313" i="1"/>
  <c r="GD313" i="1"/>
  <c r="GE313" i="1"/>
  <c r="GF313" i="1"/>
  <c r="GR313" i="1"/>
  <c r="GS313" i="1"/>
  <c r="GT313" i="1"/>
  <c r="GU313" i="1"/>
  <c r="GV313" i="1"/>
  <c r="GY313" i="1"/>
  <c r="GZ313" i="1"/>
  <c r="HA313" i="1"/>
  <c r="HB313" i="1"/>
  <c r="HE313" i="1"/>
  <c r="HF313" i="1"/>
  <c r="HI313" i="1"/>
  <c r="HJ313" i="1"/>
  <c r="HK313" i="1"/>
  <c r="AS314" i="1"/>
  <c r="AT314" i="1"/>
  <c r="AU314" i="1"/>
  <c r="AV314" i="1"/>
  <c r="AW314" i="1"/>
  <c r="AZ314" i="1"/>
  <c r="BA314" i="1"/>
  <c r="BB314" i="1"/>
  <c r="BC314" i="1"/>
  <c r="BF314" i="1"/>
  <c r="BG314" i="1"/>
  <c r="BJ314" i="1"/>
  <c r="BK314" i="1"/>
  <c r="BL314" i="1"/>
  <c r="BX314" i="1"/>
  <c r="BY314" i="1"/>
  <c r="BZ314" i="1"/>
  <c r="CA314" i="1"/>
  <c r="CB314" i="1"/>
  <c r="CE314" i="1"/>
  <c r="CF314" i="1"/>
  <c r="CG314" i="1"/>
  <c r="CH314" i="1"/>
  <c r="CK314" i="1"/>
  <c r="CL314" i="1"/>
  <c r="CO314" i="1"/>
  <c r="CP314" i="1"/>
  <c r="CQ314" i="1"/>
  <c r="DC314" i="1"/>
  <c r="DD314" i="1"/>
  <c r="DE314" i="1"/>
  <c r="DF314" i="1"/>
  <c r="DG314" i="1"/>
  <c r="DJ314" i="1"/>
  <c r="DK314" i="1"/>
  <c r="DL314" i="1"/>
  <c r="DM314" i="1"/>
  <c r="DP314" i="1"/>
  <c r="DQ314" i="1"/>
  <c r="DT314" i="1"/>
  <c r="DU314" i="1"/>
  <c r="DV314" i="1"/>
  <c r="EH314" i="1"/>
  <c r="EI314" i="1"/>
  <c r="EJ314" i="1"/>
  <c r="EK314" i="1"/>
  <c r="EL314" i="1"/>
  <c r="EO314" i="1"/>
  <c r="EP314" i="1"/>
  <c r="EQ314" i="1"/>
  <c r="ER314" i="1"/>
  <c r="EU314" i="1"/>
  <c r="EV314" i="1"/>
  <c r="EY314" i="1"/>
  <c r="EZ314" i="1"/>
  <c r="FA314" i="1"/>
  <c r="FM314" i="1"/>
  <c r="FN314" i="1"/>
  <c r="FO314" i="1"/>
  <c r="FP314" i="1"/>
  <c r="FQ314" i="1"/>
  <c r="FT314" i="1"/>
  <c r="FU314" i="1"/>
  <c r="FV314" i="1"/>
  <c r="FW314" i="1"/>
  <c r="FZ314" i="1"/>
  <c r="GA314" i="1"/>
  <c r="GD314" i="1"/>
  <c r="GE314" i="1"/>
  <c r="GF314" i="1"/>
  <c r="GR314" i="1"/>
  <c r="GS314" i="1"/>
  <c r="GT314" i="1"/>
  <c r="GU314" i="1"/>
  <c r="GV314" i="1"/>
  <c r="GY314" i="1"/>
  <c r="GZ314" i="1"/>
  <c r="HA314" i="1"/>
  <c r="HB314" i="1"/>
  <c r="HE314" i="1"/>
  <c r="HF314" i="1"/>
  <c r="HI314" i="1"/>
  <c r="HJ314" i="1"/>
  <c r="HK314" i="1"/>
  <c r="AS315" i="1"/>
  <c r="AT315" i="1"/>
  <c r="AU315" i="1"/>
  <c r="AV315" i="1"/>
  <c r="AW315" i="1"/>
  <c r="AZ315" i="1"/>
  <c r="BA315" i="1"/>
  <c r="BB315" i="1"/>
  <c r="BC315" i="1"/>
  <c r="BF315" i="1"/>
  <c r="BG315" i="1"/>
  <c r="BJ315" i="1"/>
  <c r="BK315" i="1"/>
  <c r="BL315" i="1"/>
  <c r="BX315" i="1"/>
  <c r="BY315" i="1"/>
  <c r="BZ315" i="1"/>
  <c r="CA315" i="1"/>
  <c r="CB315" i="1"/>
  <c r="CE315" i="1"/>
  <c r="CF315" i="1"/>
  <c r="CG315" i="1"/>
  <c r="CH315" i="1"/>
  <c r="CK315" i="1"/>
  <c r="CL315" i="1"/>
  <c r="CO315" i="1"/>
  <c r="CP315" i="1"/>
  <c r="CQ315" i="1"/>
  <c r="DC315" i="1"/>
  <c r="DD315" i="1"/>
  <c r="DE315" i="1"/>
  <c r="DF315" i="1"/>
  <c r="DG315" i="1"/>
  <c r="DJ315" i="1"/>
  <c r="DK315" i="1"/>
  <c r="DL315" i="1"/>
  <c r="DM315" i="1"/>
  <c r="DP315" i="1"/>
  <c r="DQ315" i="1"/>
  <c r="DT315" i="1"/>
  <c r="DU315" i="1"/>
  <c r="DV315" i="1"/>
  <c r="EH315" i="1"/>
  <c r="EI315" i="1"/>
  <c r="EJ315" i="1"/>
  <c r="EK315" i="1"/>
  <c r="EL315" i="1"/>
  <c r="EO315" i="1"/>
  <c r="EP315" i="1"/>
  <c r="EQ315" i="1"/>
  <c r="ER315" i="1"/>
  <c r="EU315" i="1"/>
  <c r="EV315" i="1"/>
  <c r="EY315" i="1"/>
  <c r="EZ315" i="1"/>
  <c r="FA315" i="1"/>
  <c r="FM315" i="1"/>
  <c r="FN315" i="1"/>
  <c r="FO315" i="1"/>
  <c r="FP315" i="1"/>
  <c r="FQ315" i="1"/>
  <c r="FT315" i="1"/>
  <c r="FU315" i="1"/>
  <c r="FV315" i="1"/>
  <c r="FW315" i="1"/>
  <c r="FZ315" i="1"/>
  <c r="GA315" i="1"/>
  <c r="GD315" i="1"/>
  <c r="GE315" i="1"/>
  <c r="GF315" i="1"/>
  <c r="GR315" i="1"/>
  <c r="GS315" i="1"/>
  <c r="GT315" i="1"/>
  <c r="GU315" i="1"/>
  <c r="GV315" i="1"/>
  <c r="GY315" i="1"/>
  <c r="GZ315" i="1"/>
  <c r="HA315" i="1"/>
  <c r="HB315" i="1"/>
  <c r="HE315" i="1"/>
  <c r="HF315" i="1"/>
  <c r="HI315" i="1"/>
  <c r="HJ315" i="1"/>
  <c r="HK315" i="1"/>
  <c r="AS316" i="1"/>
  <c r="AT316" i="1"/>
  <c r="AU316" i="1"/>
  <c r="AV316" i="1"/>
  <c r="AW316" i="1"/>
  <c r="AZ316" i="1"/>
  <c r="BA316" i="1"/>
  <c r="BB316" i="1"/>
  <c r="BC316" i="1"/>
  <c r="BF316" i="1"/>
  <c r="BG316" i="1"/>
  <c r="BJ316" i="1"/>
  <c r="BK316" i="1"/>
  <c r="BL316" i="1"/>
  <c r="BX316" i="1"/>
  <c r="BY316" i="1"/>
  <c r="BZ316" i="1"/>
  <c r="CA316" i="1"/>
  <c r="CB316" i="1"/>
  <c r="CE316" i="1"/>
  <c r="CF316" i="1"/>
  <c r="CG316" i="1"/>
  <c r="CH316" i="1"/>
  <c r="CK316" i="1"/>
  <c r="CL316" i="1"/>
  <c r="CO316" i="1"/>
  <c r="CP316" i="1"/>
  <c r="CQ316" i="1"/>
  <c r="DC316" i="1"/>
  <c r="DD316" i="1"/>
  <c r="DE316" i="1"/>
  <c r="DF316" i="1"/>
  <c r="DG316" i="1"/>
  <c r="DJ316" i="1"/>
  <c r="DK316" i="1"/>
  <c r="DL316" i="1"/>
  <c r="DM316" i="1"/>
  <c r="DP316" i="1"/>
  <c r="DQ316" i="1"/>
  <c r="DT316" i="1"/>
  <c r="DU316" i="1"/>
  <c r="DV316" i="1"/>
  <c r="EH316" i="1"/>
  <c r="EI316" i="1"/>
  <c r="EJ316" i="1"/>
  <c r="EK316" i="1"/>
  <c r="EL316" i="1"/>
  <c r="EO316" i="1"/>
  <c r="EP316" i="1"/>
  <c r="EQ316" i="1"/>
  <c r="ER316" i="1"/>
  <c r="EU316" i="1"/>
  <c r="EV316" i="1"/>
  <c r="EY316" i="1"/>
  <c r="EZ316" i="1"/>
  <c r="FA316" i="1"/>
  <c r="FM316" i="1"/>
  <c r="FN316" i="1"/>
  <c r="FO316" i="1"/>
  <c r="FP316" i="1"/>
  <c r="FQ316" i="1"/>
  <c r="FT316" i="1"/>
  <c r="FU316" i="1"/>
  <c r="FV316" i="1"/>
  <c r="FW316" i="1"/>
  <c r="FZ316" i="1"/>
  <c r="GA316" i="1"/>
  <c r="GD316" i="1"/>
  <c r="GE316" i="1"/>
  <c r="GF316" i="1"/>
  <c r="GR316" i="1"/>
  <c r="GS316" i="1"/>
  <c r="GT316" i="1"/>
  <c r="GU316" i="1"/>
  <c r="GV316" i="1"/>
  <c r="GY316" i="1"/>
  <c r="GZ316" i="1"/>
  <c r="HA316" i="1"/>
  <c r="HB316" i="1"/>
  <c r="HE316" i="1"/>
  <c r="HF316" i="1"/>
  <c r="HI316" i="1"/>
  <c r="HJ316" i="1"/>
  <c r="HK316" i="1"/>
  <c r="AS317" i="1"/>
  <c r="AT317" i="1"/>
  <c r="AU317" i="1"/>
  <c r="AV317" i="1"/>
  <c r="AW317" i="1"/>
  <c r="AZ317" i="1"/>
  <c r="BA317" i="1"/>
  <c r="BB317" i="1"/>
  <c r="BC317" i="1"/>
  <c r="BF317" i="1"/>
  <c r="BG317" i="1"/>
  <c r="BJ317" i="1"/>
  <c r="BK317" i="1"/>
  <c r="BL317" i="1"/>
  <c r="BX317" i="1"/>
  <c r="BY317" i="1"/>
  <c r="BZ317" i="1"/>
  <c r="CA317" i="1"/>
  <c r="CB317" i="1"/>
  <c r="CE317" i="1"/>
  <c r="CF317" i="1"/>
  <c r="CG317" i="1"/>
  <c r="CH317" i="1"/>
  <c r="CK317" i="1"/>
  <c r="CL317" i="1"/>
  <c r="CO317" i="1"/>
  <c r="CP317" i="1"/>
  <c r="CQ317" i="1"/>
  <c r="DC317" i="1"/>
  <c r="DD317" i="1"/>
  <c r="DE317" i="1"/>
  <c r="DF317" i="1"/>
  <c r="DG317" i="1"/>
  <c r="DJ317" i="1"/>
  <c r="DK317" i="1"/>
  <c r="DL317" i="1"/>
  <c r="DM317" i="1"/>
  <c r="DP317" i="1"/>
  <c r="DQ317" i="1"/>
  <c r="DT317" i="1"/>
  <c r="DU317" i="1"/>
  <c r="DV317" i="1"/>
  <c r="EH317" i="1"/>
  <c r="EI317" i="1"/>
  <c r="EJ317" i="1"/>
  <c r="EK317" i="1"/>
  <c r="EL317" i="1"/>
  <c r="EO317" i="1"/>
  <c r="EP317" i="1"/>
  <c r="EQ317" i="1"/>
  <c r="ER317" i="1"/>
  <c r="EU317" i="1"/>
  <c r="EV317" i="1"/>
  <c r="EY317" i="1"/>
  <c r="EZ317" i="1"/>
  <c r="FA317" i="1"/>
  <c r="FM317" i="1"/>
  <c r="FN317" i="1"/>
  <c r="FO317" i="1"/>
  <c r="FP317" i="1"/>
  <c r="FQ317" i="1"/>
  <c r="FT317" i="1"/>
  <c r="FU317" i="1"/>
  <c r="FV317" i="1"/>
  <c r="FW317" i="1"/>
  <c r="FZ317" i="1"/>
  <c r="GA317" i="1"/>
  <c r="GD317" i="1"/>
  <c r="GE317" i="1"/>
  <c r="GF317" i="1"/>
  <c r="GR317" i="1"/>
  <c r="GS317" i="1"/>
  <c r="GT317" i="1"/>
  <c r="GU317" i="1"/>
  <c r="GV317" i="1"/>
  <c r="GY317" i="1"/>
  <c r="GZ317" i="1"/>
  <c r="HA317" i="1"/>
  <c r="HB317" i="1"/>
  <c r="HE317" i="1"/>
  <c r="HF317" i="1"/>
  <c r="HI317" i="1"/>
  <c r="HJ317" i="1"/>
  <c r="HK317" i="1"/>
  <c r="AS318" i="1"/>
  <c r="AT318" i="1"/>
  <c r="AU318" i="1"/>
  <c r="AV318" i="1"/>
  <c r="AW318" i="1"/>
  <c r="AZ318" i="1"/>
  <c r="BA318" i="1"/>
  <c r="BB318" i="1"/>
  <c r="BC318" i="1"/>
  <c r="BF318" i="1"/>
  <c r="BG318" i="1"/>
  <c r="BJ318" i="1"/>
  <c r="BK318" i="1"/>
  <c r="BL318" i="1"/>
  <c r="BX318" i="1"/>
  <c r="BY318" i="1"/>
  <c r="BZ318" i="1"/>
  <c r="CA318" i="1"/>
  <c r="CB318" i="1"/>
  <c r="CE318" i="1"/>
  <c r="CF318" i="1"/>
  <c r="CG318" i="1"/>
  <c r="CH318" i="1"/>
  <c r="CK318" i="1"/>
  <c r="CL318" i="1"/>
  <c r="CO318" i="1"/>
  <c r="CP318" i="1"/>
  <c r="CQ318" i="1"/>
  <c r="DC318" i="1"/>
  <c r="DD318" i="1"/>
  <c r="DE318" i="1"/>
  <c r="DF318" i="1"/>
  <c r="DG318" i="1"/>
  <c r="DJ318" i="1"/>
  <c r="DK318" i="1"/>
  <c r="DL318" i="1"/>
  <c r="DM318" i="1"/>
  <c r="DP318" i="1"/>
  <c r="DQ318" i="1"/>
  <c r="DT318" i="1"/>
  <c r="DU318" i="1"/>
  <c r="DV318" i="1"/>
  <c r="EH318" i="1"/>
  <c r="EI318" i="1"/>
  <c r="EJ318" i="1"/>
  <c r="EK318" i="1"/>
  <c r="EL318" i="1"/>
  <c r="EO318" i="1"/>
  <c r="EP318" i="1"/>
  <c r="EQ318" i="1"/>
  <c r="ER318" i="1"/>
  <c r="EU318" i="1"/>
  <c r="EV318" i="1"/>
  <c r="EY318" i="1"/>
  <c r="EZ318" i="1"/>
  <c r="FA318" i="1"/>
  <c r="FM318" i="1"/>
  <c r="FN318" i="1"/>
  <c r="FO318" i="1"/>
  <c r="FP318" i="1"/>
  <c r="FQ318" i="1"/>
  <c r="FT318" i="1"/>
  <c r="FU318" i="1"/>
  <c r="FV318" i="1"/>
  <c r="FW318" i="1"/>
  <c r="FZ318" i="1"/>
  <c r="GA318" i="1"/>
  <c r="GD318" i="1"/>
  <c r="GE318" i="1"/>
  <c r="GF318" i="1"/>
  <c r="GR318" i="1"/>
  <c r="GS318" i="1"/>
  <c r="GT318" i="1"/>
  <c r="GU318" i="1"/>
  <c r="GV318" i="1"/>
  <c r="GY318" i="1"/>
  <c r="GZ318" i="1"/>
  <c r="HA318" i="1"/>
  <c r="HB318" i="1"/>
  <c r="HE318" i="1"/>
  <c r="HF318" i="1"/>
  <c r="HI318" i="1"/>
  <c r="HJ318" i="1"/>
  <c r="HK318" i="1"/>
  <c r="AS319" i="1"/>
  <c r="AT319" i="1"/>
  <c r="AU319" i="1"/>
  <c r="AV319" i="1"/>
  <c r="AW319" i="1"/>
  <c r="AZ319" i="1"/>
  <c r="BA319" i="1"/>
  <c r="BB319" i="1"/>
  <c r="BC319" i="1"/>
  <c r="BF319" i="1"/>
  <c r="BG319" i="1"/>
  <c r="BJ319" i="1"/>
  <c r="BK319" i="1"/>
  <c r="BL319" i="1"/>
  <c r="BX319" i="1"/>
  <c r="BY319" i="1"/>
  <c r="BZ319" i="1"/>
  <c r="CA319" i="1"/>
  <c r="CB319" i="1"/>
  <c r="CE319" i="1"/>
  <c r="CF319" i="1"/>
  <c r="CG319" i="1"/>
  <c r="CH319" i="1"/>
  <c r="CK319" i="1"/>
  <c r="CL319" i="1"/>
  <c r="CO319" i="1"/>
  <c r="CP319" i="1"/>
  <c r="CQ319" i="1"/>
  <c r="DC319" i="1"/>
  <c r="DD319" i="1"/>
  <c r="DE319" i="1"/>
  <c r="DF319" i="1"/>
  <c r="DG319" i="1"/>
  <c r="DJ319" i="1"/>
  <c r="DK319" i="1"/>
  <c r="DL319" i="1"/>
  <c r="DM319" i="1"/>
  <c r="DP319" i="1"/>
  <c r="DQ319" i="1"/>
  <c r="DT319" i="1"/>
  <c r="DU319" i="1"/>
  <c r="DV319" i="1"/>
  <c r="EH319" i="1"/>
  <c r="EI319" i="1"/>
  <c r="EJ319" i="1"/>
  <c r="EK319" i="1"/>
  <c r="EL319" i="1"/>
  <c r="EO319" i="1"/>
  <c r="EP319" i="1"/>
  <c r="EQ319" i="1"/>
  <c r="ER319" i="1"/>
  <c r="EU319" i="1"/>
  <c r="EV319" i="1"/>
  <c r="EY319" i="1"/>
  <c r="EZ319" i="1"/>
  <c r="FA319" i="1"/>
  <c r="FM319" i="1"/>
  <c r="FN319" i="1"/>
  <c r="FO319" i="1"/>
  <c r="FP319" i="1"/>
  <c r="FQ319" i="1"/>
  <c r="FT319" i="1"/>
  <c r="FU319" i="1"/>
  <c r="FV319" i="1"/>
  <c r="FW319" i="1"/>
  <c r="FZ319" i="1"/>
  <c r="GA319" i="1"/>
  <c r="GD319" i="1"/>
  <c r="GE319" i="1"/>
  <c r="GF319" i="1"/>
  <c r="GR319" i="1"/>
  <c r="GS319" i="1"/>
  <c r="GT319" i="1"/>
  <c r="GU319" i="1"/>
  <c r="GV319" i="1"/>
  <c r="GY319" i="1"/>
  <c r="GZ319" i="1"/>
  <c r="HA319" i="1"/>
  <c r="HB319" i="1"/>
  <c r="HE319" i="1"/>
  <c r="HF319" i="1"/>
  <c r="HI319" i="1"/>
  <c r="HJ319" i="1"/>
  <c r="HK319" i="1"/>
  <c r="AS320" i="1"/>
  <c r="AT320" i="1"/>
  <c r="AU320" i="1"/>
  <c r="AV320" i="1"/>
  <c r="AW320" i="1"/>
  <c r="AZ320" i="1"/>
  <c r="BA320" i="1"/>
  <c r="BB320" i="1"/>
  <c r="BC320" i="1"/>
  <c r="BF320" i="1"/>
  <c r="BG320" i="1"/>
  <c r="BJ320" i="1"/>
  <c r="BK320" i="1"/>
  <c r="BL320" i="1"/>
  <c r="BX320" i="1"/>
  <c r="BY320" i="1"/>
  <c r="BZ320" i="1"/>
  <c r="CA320" i="1"/>
  <c r="CB320" i="1"/>
  <c r="CE320" i="1"/>
  <c r="CF320" i="1"/>
  <c r="CG320" i="1"/>
  <c r="CH320" i="1"/>
  <c r="CK320" i="1"/>
  <c r="CL320" i="1"/>
  <c r="CO320" i="1"/>
  <c r="CP320" i="1"/>
  <c r="CQ320" i="1"/>
  <c r="DC320" i="1"/>
  <c r="DD320" i="1"/>
  <c r="DE320" i="1"/>
  <c r="DF320" i="1"/>
  <c r="DG320" i="1"/>
  <c r="DJ320" i="1"/>
  <c r="DK320" i="1"/>
  <c r="DL320" i="1"/>
  <c r="DM320" i="1"/>
  <c r="DP320" i="1"/>
  <c r="DQ320" i="1"/>
  <c r="DT320" i="1"/>
  <c r="DU320" i="1"/>
  <c r="DV320" i="1"/>
  <c r="EH320" i="1"/>
  <c r="EI320" i="1"/>
  <c r="EJ320" i="1"/>
  <c r="EK320" i="1"/>
  <c r="EL320" i="1"/>
  <c r="EO320" i="1"/>
  <c r="EP320" i="1"/>
  <c r="EQ320" i="1"/>
  <c r="ER320" i="1"/>
  <c r="EU320" i="1"/>
  <c r="EV320" i="1"/>
  <c r="EY320" i="1"/>
  <c r="EZ320" i="1"/>
  <c r="FA320" i="1"/>
  <c r="FM320" i="1"/>
  <c r="FN320" i="1"/>
  <c r="FO320" i="1"/>
  <c r="FP320" i="1"/>
  <c r="FQ320" i="1"/>
  <c r="FT320" i="1"/>
  <c r="FU320" i="1"/>
  <c r="FV320" i="1"/>
  <c r="FW320" i="1"/>
  <c r="FZ320" i="1"/>
  <c r="GA320" i="1"/>
  <c r="GD320" i="1"/>
  <c r="GE320" i="1"/>
  <c r="GF320" i="1"/>
  <c r="GR320" i="1"/>
  <c r="GS320" i="1"/>
  <c r="GT320" i="1"/>
  <c r="GU320" i="1"/>
  <c r="GV320" i="1"/>
  <c r="GY320" i="1"/>
  <c r="GZ320" i="1"/>
  <c r="HA320" i="1"/>
  <c r="HB320" i="1"/>
  <c r="HE320" i="1"/>
  <c r="HF320" i="1"/>
  <c r="HI320" i="1"/>
  <c r="HJ320" i="1"/>
  <c r="HK320" i="1"/>
  <c r="AS321" i="1"/>
  <c r="AT321" i="1"/>
  <c r="AU321" i="1"/>
  <c r="AV321" i="1"/>
  <c r="AW321" i="1"/>
  <c r="AZ321" i="1"/>
  <c r="BA321" i="1"/>
  <c r="BB321" i="1"/>
  <c r="BC321" i="1"/>
  <c r="BF321" i="1"/>
  <c r="BG321" i="1"/>
  <c r="BH321" i="1"/>
  <c r="BJ321" i="1"/>
  <c r="BK321" i="1"/>
  <c r="BL321" i="1"/>
  <c r="BX321" i="1"/>
  <c r="BY321" i="1"/>
  <c r="BZ321" i="1"/>
  <c r="CA321" i="1"/>
  <c r="CB321" i="1"/>
  <c r="CE321" i="1"/>
  <c r="CF321" i="1"/>
  <c r="CG321" i="1"/>
  <c r="CH321" i="1"/>
  <c r="CK321" i="1"/>
  <c r="CL321" i="1"/>
  <c r="CM321" i="1"/>
  <c r="CO321" i="1"/>
  <c r="CP321" i="1"/>
  <c r="CQ321" i="1"/>
  <c r="DC321" i="1"/>
  <c r="DD321" i="1"/>
  <c r="DE321" i="1"/>
  <c r="DF321" i="1"/>
  <c r="DG321" i="1"/>
  <c r="DJ321" i="1"/>
  <c r="DK321" i="1"/>
  <c r="DL321" i="1"/>
  <c r="DM321" i="1"/>
  <c r="DP321" i="1"/>
  <c r="DQ321" i="1"/>
  <c r="DR321" i="1"/>
  <c r="DT321" i="1"/>
  <c r="DU321" i="1"/>
  <c r="DV321" i="1"/>
  <c r="EH321" i="1"/>
  <c r="EI321" i="1"/>
  <c r="EJ321" i="1"/>
  <c r="EK321" i="1"/>
  <c r="EL321" i="1"/>
  <c r="EO321" i="1"/>
  <c r="EP321" i="1"/>
  <c r="EQ321" i="1"/>
  <c r="ER321" i="1"/>
  <c r="EU321" i="1"/>
  <c r="EV321" i="1"/>
  <c r="EW321" i="1"/>
  <c r="EY321" i="1"/>
  <c r="EZ321" i="1"/>
  <c r="FA321" i="1"/>
  <c r="FM321" i="1"/>
  <c r="FN321" i="1"/>
  <c r="FO321" i="1"/>
  <c r="FP321" i="1"/>
  <c r="FQ321" i="1"/>
  <c r="FT321" i="1"/>
  <c r="FU321" i="1"/>
  <c r="FV321" i="1"/>
  <c r="FW321" i="1"/>
  <c r="FZ321" i="1"/>
  <c r="GA321" i="1"/>
  <c r="GB321" i="1"/>
  <c r="GD321" i="1"/>
  <c r="GE321" i="1"/>
  <c r="GF321" i="1"/>
  <c r="GR321" i="1"/>
  <c r="GS321" i="1"/>
  <c r="GT321" i="1"/>
  <c r="GU321" i="1"/>
  <c r="GV321" i="1"/>
  <c r="GY321" i="1"/>
  <c r="GZ321" i="1"/>
  <c r="HA321" i="1"/>
  <c r="HB321" i="1"/>
  <c r="HE321" i="1"/>
  <c r="HF321" i="1"/>
  <c r="HG321" i="1"/>
  <c r="HI321" i="1"/>
  <c r="HJ321" i="1"/>
  <c r="HK321" i="1"/>
  <c r="AS322" i="1"/>
  <c r="AT322" i="1"/>
  <c r="AU322" i="1"/>
  <c r="AV322" i="1"/>
  <c r="AW322" i="1"/>
  <c r="AZ322" i="1"/>
  <c r="BA322" i="1"/>
  <c r="BB322" i="1"/>
  <c r="BC322" i="1"/>
  <c r="BF322" i="1"/>
  <c r="BG322" i="1"/>
  <c r="BJ322" i="1"/>
  <c r="BK322" i="1"/>
  <c r="BL322" i="1"/>
  <c r="BM322" i="1"/>
  <c r="BX322" i="1"/>
  <c r="BY322" i="1"/>
  <c r="BZ322" i="1"/>
  <c r="CA322" i="1"/>
  <c r="CB322" i="1"/>
  <c r="CE322" i="1"/>
  <c r="CF322" i="1"/>
  <c r="CG322" i="1"/>
  <c r="CH322" i="1"/>
  <c r="CK322" i="1"/>
  <c r="CL322" i="1"/>
  <c r="CO322" i="1"/>
  <c r="CP322" i="1"/>
  <c r="CQ322" i="1"/>
  <c r="CR322" i="1"/>
  <c r="DC322" i="1"/>
  <c r="DD322" i="1"/>
  <c r="DE322" i="1"/>
  <c r="DF322" i="1"/>
  <c r="DG322" i="1"/>
  <c r="DJ322" i="1"/>
  <c r="DK322" i="1"/>
  <c r="DL322" i="1"/>
  <c r="DM322" i="1"/>
  <c r="DP322" i="1"/>
  <c r="DQ322" i="1"/>
  <c r="DT322" i="1"/>
  <c r="DU322" i="1"/>
  <c r="DV322" i="1"/>
  <c r="DW322" i="1"/>
  <c r="EH322" i="1"/>
  <c r="EI322" i="1"/>
  <c r="EJ322" i="1"/>
  <c r="EK322" i="1"/>
  <c r="EL322" i="1"/>
  <c r="EO322" i="1"/>
  <c r="EP322" i="1"/>
  <c r="EQ322" i="1"/>
  <c r="ER322" i="1"/>
  <c r="EU322" i="1"/>
  <c r="EV322" i="1"/>
  <c r="EY322" i="1"/>
  <c r="EZ322" i="1"/>
  <c r="FA322" i="1"/>
  <c r="FB322" i="1"/>
  <c r="FM322" i="1"/>
  <c r="FN322" i="1"/>
  <c r="FO322" i="1"/>
  <c r="FP322" i="1"/>
  <c r="FQ322" i="1"/>
  <c r="FT322" i="1"/>
  <c r="FU322" i="1"/>
  <c r="FV322" i="1"/>
  <c r="FW322" i="1"/>
  <c r="FZ322" i="1"/>
  <c r="GA322" i="1"/>
  <c r="GD322" i="1"/>
  <c r="GE322" i="1"/>
  <c r="GF322" i="1"/>
  <c r="GG322" i="1"/>
  <c r="GR322" i="1"/>
  <c r="GS322" i="1"/>
  <c r="GT322" i="1"/>
  <c r="GU322" i="1"/>
  <c r="GV322" i="1"/>
  <c r="GY322" i="1"/>
  <c r="GZ322" i="1"/>
  <c r="HA322" i="1"/>
  <c r="HB322" i="1"/>
  <c r="HE322" i="1"/>
  <c r="HF322" i="1"/>
  <c r="HI322" i="1"/>
  <c r="HJ322" i="1"/>
  <c r="HK322" i="1"/>
  <c r="HL322" i="1"/>
  <c r="AS323" i="1"/>
  <c r="AT323" i="1"/>
  <c r="AU323" i="1"/>
  <c r="AV323" i="1"/>
  <c r="AW323" i="1"/>
  <c r="AZ323" i="1"/>
  <c r="BA323" i="1"/>
  <c r="BB323" i="1"/>
  <c r="BC323" i="1"/>
  <c r="BF323" i="1"/>
  <c r="BG323" i="1"/>
  <c r="BJ323" i="1"/>
  <c r="BK323" i="1"/>
  <c r="BL323" i="1"/>
  <c r="BX323" i="1"/>
  <c r="BY323" i="1"/>
  <c r="BZ323" i="1"/>
  <c r="CA323" i="1"/>
  <c r="CB323" i="1"/>
  <c r="CE323" i="1"/>
  <c r="CF323" i="1"/>
  <c r="CG323" i="1"/>
  <c r="CH323" i="1"/>
  <c r="CK323" i="1"/>
  <c r="CL323" i="1"/>
  <c r="CO323" i="1"/>
  <c r="CP323" i="1"/>
  <c r="CQ323" i="1"/>
  <c r="DC323" i="1"/>
  <c r="DD323" i="1"/>
  <c r="DE323" i="1"/>
  <c r="DF323" i="1"/>
  <c r="DG323" i="1"/>
  <c r="DJ323" i="1"/>
  <c r="DK323" i="1"/>
  <c r="DL323" i="1"/>
  <c r="DM323" i="1"/>
  <c r="DP323" i="1"/>
  <c r="DQ323" i="1"/>
  <c r="DT323" i="1"/>
  <c r="DU323" i="1"/>
  <c r="DV323" i="1"/>
  <c r="EH323" i="1"/>
  <c r="EI323" i="1"/>
  <c r="EJ323" i="1"/>
  <c r="EK323" i="1"/>
  <c r="EL323" i="1"/>
  <c r="EO323" i="1"/>
  <c r="EP323" i="1"/>
  <c r="EQ323" i="1"/>
  <c r="ER323" i="1"/>
  <c r="EU323" i="1"/>
  <c r="EV323" i="1"/>
  <c r="EY323" i="1"/>
  <c r="EZ323" i="1"/>
  <c r="FA323" i="1"/>
  <c r="FM323" i="1"/>
  <c r="FN323" i="1"/>
  <c r="FO323" i="1"/>
  <c r="FP323" i="1"/>
  <c r="FQ323" i="1"/>
  <c r="FT323" i="1"/>
  <c r="FU323" i="1"/>
  <c r="FV323" i="1"/>
  <c r="FW323" i="1"/>
  <c r="FZ323" i="1"/>
  <c r="GA323" i="1"/>
  <c r="GD323" i="1"/>
  <c r="GE323" i="1"/>
  <c r="GF323" i="1"/>
  <c r="GR323" i="1"/>
  <c r="GS323" i="1"/>
  <c r="GT323" i="1"/>
  <c r="GU323" i="1"/>
  <c r="GV323" i="1"/>
  <c r="GY323" i="1"/>
  <c r="GZ323" i="1"/>
  <c r="HA323" i="1"/>
  <c r="HB323" i="1"/>
  <c r="HE323" i="1"/>
  <c r="HF323" i="1"/>
  <c r="HI323" i="1"/>
  <c r="HJ323" i="1"/>
  <c r="HK323" i="1"/>
  <c r="AS324" i="1"/>
  <c r="AT324" i="1"/>
  <c r="AU324" i="1"/>
  <c r="AV324" i="1"/>
  <c r="AW324" i="1"/>
  <c r="AZ324" i="1"/>
  <c r="BA324" i="1"/>
  <c r="BB324" i="1"/>
  <c r="BC324" i="1"/>
  <c r="BF324" i="1"/>
  <c r="BG324" i="1"/>
  <c r="BJ324" i="1"/>
  <c r="BK324" i="1"/>
  <c r="BL324" i="1"/>
  <c r="BX324" i="1"/>
  <c r="BY324" i="1"/>
  <c r="BZ324" i="1"/>
  <c r="CA324" i="1"/>
  <c r="CB324" i="1"/>
  <c r="CE324" i="1"/>
  <c r="CF324" i="1"/>
  <c r="CG324" i="1"/>
  <c r="CH324" i="1"/>
  <c r="CK324" i="1"/>
  <c r="CL324" i="1"/>
  <c r="CO324" i="1"/>
  <c r="CP324" i="1"/>
  <c r="CQ324" i="1"/>
  <c r="DC324" i="1"/>
  <c r="DD324" i="1"/>
  <c r="DE324" i="1"/>
  <c r="DF324" i="1"/>
  <c r="DG324" i="1"/>
  <c r="DJ324" i="1"/>
  <c r="DK324" i="1"/>
  <c r="DL324" i="1"/>
  <c r="DM324" i="1"/>
  <c r="DP324" i="1"/>
  <c r="DQ324" i="1"/>
  <c r="DT324" i="1"/>
  <c r="DU324" i="1"/>
  <c r="DV324" i="1"/>
  <c r="EH324" i="1"/>
  <c r="EI324" i="1"/>
  <c r="EJ324" i="1"/>
  <c r="EK324" i="1"/>
  <c r="EL324" i="1"/>
  <c r="EO324" i="1"/>
  <c r="EP324" i="1"/>
  <c r="EQ324" i="1"/>
  <c r="ER324" i="1"/>
  <c r="EU324" i="1"/>
  <c r="EV324" i="1"/>
  <c r="EY324" i="1"/>
  <c r="EZ324" i="1"/>
  <c r="FA324" i="1"/>
  <c r="FM324" i="1"/>
  <c r="FN324" i="1"/>
  <c r="FO324" i="1"/>
  <c r="FP324" i="1"/>
  <c r="FQ324" i="1"/>
  <c r="FT324" i="1"/>
  <c r="FU324" i="1"/>
  <c r="FV324" i="1"/>
  <c r="FW324" i="1"/>
  <c r="FZ324" i="1"/>
  <c r="GA324" i="1"/>
  <c r="GD324" i="1"/>
  <c r="GE324" i="1"/>
  <c r="GF324" i="1"/>
  <c r="GR324" i="1"/>
  <c r="GS324" i="1"/>
  <c r="GT324" i="1"/>
  <c r="GU324" i="1"/>
  <c r="GV324" i="1"/>
  <c r="GY324" i="1"/>
  <c r="GZ324" i="1"/>
  <c r="HA324" i="1"/>
  <c r="HB324" i="1"/>
  <c r="HE324" i="1"/>
  <c r="HF324" i="1"/>
  <c r="HI324" i="1"/>
  <c r="HJ324" i="1"/>
  <c r="HK324" i="1"/>
  <c r="AS325" i="1"/>
  <c r="AT325" i="1"/>
  <c r="AU325" i="1"/>
  <c r="AV325" i="1"/>
  <c r="AW325" i="1"/>
  <c r="AZ325" i="1"/>
  <c r="BA325" i="1"/>
  <c r="BB325" i="1"/>
  <c r="BC325" i="1"/>
  <c r="BF325" i="1"/>
  <c r="BG325" i="1"/>
  <c r="BJ325" i="1"/>
  <c r="BK325" i="1"/>
  <c r="BL325" i="1"/>
  <c r="BX325" i="1"/>
  <c r="BY325" i="1"/>
  <c r="BZ325" i="1"/>
  <c r="CA325" i="1"/>
  <c r="CB325" i="1"/>
  <c r="CE325" i="1"/>
  <c r="CF325" i="1"/>
  <c r="CG325" i="1"/>
  <c r="CH325" i="1"/>
  <c r="CK325" i="1"/>
  <c r="CL325" i="1"/>
  <c r="CO325" i="1"/>
  <c r="CP325" i="1"/>
  <c r="CQ325" i="1"/>
  <c r="DC325" i="1"/>
  <c r="DD325" i="1"/>
  <c r="DE325" i="1"/>
  <c r="DF325" i="1"/>
  <c r="DG325" i="1"/>
  <c r="DJ325" i="1"/>
  <c r="DK325" i="1"/>
  <c r="DL325" i="1"/>
  <c r="DM325" i="1"/>
  <c r="DP325" i="1"/>
  <c r="DQ325" i="1"/>
  <c r="DT325" i="1"/>
  <c r="DU325" i="1"/>
  <c r="DV325" i="1"/>
  <c r="EH325" i="1"/>
  <c r="EI325" i="1"/>
  <c r="EJ325" i="1"/>
  <c r="EK325" i="1"/>
  <c r="EL325" i="1"/>
  <c r="EO325" i="1"/>
  <c r="EP325" i="1"/>
  <c r="EQ325" i="1"/>
  <c r="ER325" i="1"/>
  <c r="EU325" i="1"/>
  <c r="EV325" i="1"/>
  <c r="EY325" i="1"/>
  <c r="EZ325" i="1"/>
  <c r="FA325" i="1"/>
  <c r="FM325" i="1"/>
  <c r="FN325" i="1"/>
  <c r="FO325" i="1"/>
  <c r="FP325" i="1"/>
  <c r="FQ325" i="1"/>
  <c r="FT325" i="1"/>
  <c r="FU325" i="1"/>
  <c r="FV325" i="1"/>
  <c r="FW325" i="1"/>
  <c r="FZ325" i="1"/>
  <c r="GA325" i="1"/>
  <c r="GD325" i="1"/>
  <c r="GE325" i="1"/>
  <c r="GF325" i="1"/>
  <c r="GR325" i="1"/>
  <c r="GS325" i="1"/>
  <c r="GT325" i="1"/>
  <c r="GU325" i="1"/>
  <c r="GV325" i="1"/>
  <c r="GY325" i="1"/>
  <c r="GZ325" i="1"/>
  <c r="HA325" i="1"/>
  <c r="HB325" i="1"/>
  <c r="HE325" i="1"/>
  <c r="HF325" i="1"/>
  <c r="HI325" i="1"/>
  <c r="HJ325" i="1"/>
  <c r="HK325" i="1"/>
  <c r="AS326" i="1"/>
  <c r="AT326" i="1"/>
  <c r="AU326" i="1"/>
  <c r="AV326" i="1"/>
  <c r="AW326" i="1"/>
  <c r="AZ326" i="1"/>
  <c r="BA326" i="1"/>
  <c r="BB326" i="1"/>
  <c r="BC326" i="1"/>
  <c r="BF326" i="1"/>
  <c r="BG326" i="1"/>
  <c r="BJ326" i="1"/>
  <c r="BK326" i="1"/>
  <c r="BL326" i="1"/>
  <c r="BX326" i="1"/>
  <c r="BY326" i="1"/>
  <c r="BZ326" i="1"/>
  <c r="CA326" i="1"/>
  <c r="CB326" i="1"/>
  <c r="CE326" i="1"/>
  <c r="CF326" i="1"/>
  <c r="CG326" i="1"/>
  <c r="CH326" i="1"/>
  <c r="CK326" i="1"/>
  <c r="CL326" i="1"/>
  <c r="CO326" i="1"/>
  <c r="CP326" i="1"/>
  <c r="CQ326" i="1"/>
  <c r="DC326" i="1"/>
  <c r="DD326" i="1"/>
  <c r="DE326" i="1"/>
  <c r="DF326" i="1"/>
  <c r="DG326" i="1"/>
  <c r="DJ326" i="1"/>
  <c r="DK326" i="1"/>
  <c r="DL326" i="1"/>
  <c r="DM326" i="1"/>
  <c r="DP326" i="1"/>
  <c r="DQ326" i="1"/>
  <c r="DT326" i="1"/>
  <c r="DU326" i="1"/>
  <c r="DV326" i="1"/>
  <c r="EH326" i="1"/>
  <c r="EI326" i="1"/>
  <c r="EJ326" i="1"/>
  <c r="EK326" i="1"/>
  <c r="EL326" i="1"/>
  <c r="EO326" i="1"/>
  <c r="EP326" i="1"/>
  <c r="EQ326" i="1"/>
  <c r="ER326" i="1"/>
  <c r="EU326" i="1"/>
  <c r="EV326" i="1"/>
  <c r="EY326" i="1"/>
  <c r="EZ326" i="1"/>
  <c r="FA326" i="1"/>
  <c r="FM326" i="1"/>
  <c r="FN326" i="1"/>
  <c r="FO326" i="1"/>
  <c r="FP326" i="1"/>
  <c r="FQ326" i="1"/>
  <c r="FT326" i="1"/>
  <c r="FU326" i="1"/>
  <c r="FV326" i="1"/>
  <c r="FW326" i="1"/>
  <c r="FZ326" i="1"/>
  <c r="GA326" i="1"/>
  <c r="GD326" i="1"/>
  <c r="GE326" i="1"/>
  <c r="GF326" i="1"/>
  <c r="GR326" i="1"/>
  <c r="GS326" i="1"/>
  <c r="GT326" i="1"/>
  <c r="GU326" i="1"/>
  <c r="GV326" i="1"/>
  <c r="GY326" i="1"/>
  <c r="GZ326" i="1"/>
  <c r="HA326" i="1"/>
  <c r="HB326" i="1"/>
  <c r="HE326" i="1"/>
  <c r="HF326" i="1"/>
  <c r="HI326" i="1"/>
  <c r="HJ326" i="1"/>
  <c r="HK326" i="1"/>
  <c r="AS327" i="1"/>
  <c r="AT327" i="1"/>
  <c r="AU327" i="1"/>
  <c r="AV327" i="1"/>
  <c r="AW327" i="1"/>
  <c r="AZ327" i="1"/>
  <c r="BA327" i="1"/>
  <c r="BB327" i="1"/>
  <c r="BC327" i="1"/>
  <c r="BF327" i="1"/>
  <c r="BG327" i="1"/>
  <c r="BJ327" i="1"/>
  <c r="BK327" i="1"/>
  <c r="BL327" i="1"/>
  <c r="BX327" i="1"/>
  <c r="BY327" i="1"/>
  <c r="BZ327" i="1"/>
  <c r="CA327" i="1"/>
  <c r="CB327" i="1"/>
  <c r="CE327" i="1"/>
  <c r="CF327" i="1"/>
  <c r="CG327" i="1"/>
  <c r="CH327" i="1"/>
  <c r="CK327" i="1"/>
  <c r="CL327" i="1"/>
  <c r="CO327" i="1"/>
  <c r="CP327" i="1"/>
  <c r="CQ327" i="1"/>
  <c r="DC327" i="1"/>
  <c r="DD327" i="1"/>
  <c r="DE327" i="1"/>
  <c r="DF327" i="1"/>
  <c r="DG327" i="1"/>
  <c r="DJ327" i="1"/>
  <c r="DK327" i="1"/>
  <c r="DL327" i="1"/>
  <c r="DM327" i="1"/>
  <c r="DP327" i="1"/>
  <c r="DQ327" i="1"/>
  <c r="DT327" i="1"/>
  <c r="DU327" i="1"/>
  <c r="DV327" i="1"/>
  <c r="EH327" i="1"/>
  <c r="EI327" i="1"/>
  <c r="EJ327" i="1"/>
  <c r="EK327" i="1"/>
  <c r="EL327" i="1"/>
  <c r="EO327" i="1"/>
  <c r="EP327" i="1"/>
  <c r="EQ327" i="1"/>
  <c r="ER327" i="1"/>
  <c r="EU327" i="1"/>
  <c r="EV327" i="1"/>
  <c r="EY327" i="1"/>
  <c r="EZ327" i="1"/>
  <c r="FA327" i="1"/>
  <c r="FM327" i="1"/>
  <c r="FN327" i="1"/>
  <c r="FO327" i="1"/>
  <c r="FP327" i="1"/>
  <c r="FQ327" i="1"/>
  <c r="FT327" i="1"/>
  <c r="FU327" i="1"/>
  <c r="FV327" i="1"/>
  <c r="FW327" i="1"/>
  <c r="FZ327" i="1"/>
  <c r="GA327" i="1"/>
  <c r="GD327" i="1"/>
  <c r="GE327" i="1"/>
  <c r="GF327" i="1"/>
  <c r="GR327" i="1"/>
  <c r="GS327" i="1"/>
  <c r="GT327" i="1"/>
  <c r="GU327" i="1"/>
  <c r="GV327" i="1"/>
  <c r="GY327" i="1"/>
  <c r="GZ327" i="1"/>
  <c r="HA327" i="1"/>
  <c r="HB327" i="1"/>
  <c r="HE327" i="1"/>
  <c r="HF327" i="1"/>
  <c r="HI327" i="1"/>
  <c r="HJ327" i="1"/>
  <c r="HK327" i="1"/>
  <c r="AS328" i="1"/>
  <c r="AT328" i="1"/>
  <c r="AU328" i="1"/>
  <c r="AV328" i="1"/>
  <c r="AW328" i="1"/>
  <c r="AZ328" i="1"/>
  <c r="BA328" i="1"/>
  <c r="BB328" i="1"/>
  <c r="BC328" i="1"/>
  <c r="BF328" i="1"/>
  <c r="BG328" i="1"/>
  <c r="BJ328" i="1"/>
  <c r="BK328" i="1"/>
  <c r="BL328" i="1"/>
  <c r="BX328" i="1"/>
  <c r="BY328" i="1"/>
  <c r="BZ328" i="1"/>
  <c r="CA328" i="1"/>
  <c r="CB328" i="1"/>
  <c r="CE328" i="1"/>
  <c r="CF328" i="1"/>
  <c r="CG328" i="1"/>
  <c r="CH328" i="1"/>
  <c r="CK328" i="1"/>
  <c r="CL328" i="1"/>
  <c r="CO328" i="1"/>
  <c r="CP328" i="1"/>
  <c r="CQ328" i="1"/>
  <c r="DC328" i="1"/>
  <c r="DD328" i="1"/>
  <c r="DE328" i="1"/>
  <c r="DF328" i="1"/>
  <c r="DG328" i="1"/>
  <c r="DJ328" i="1"/>
  <c r="DK328" i="1"/>
  <c r="DL328" i="1"/>
  <c r="DM328" i="1"/>
  <c r="DP328" i="1"/>
  <c r="DQ328" i="1"/>
  <c r="DT328" i="1"/>
  <c r="DU328" i="1"/>
  <c r="DV328" i="1"/>
  <c r="EH328" i="1"/>
  <c r="EI328" i="1"/>
  <c r="EJ328" i="1"/>
  <c r="EK328" i="1"/>
  <c r="EL328" i="1"/>
  <c r="EO328" i="1"/>
  <c r="EP328" i="1"/>
  <c r="EQ328" i="1"/>
  <c r="ER328" i="1"/>
  <c r="EU328" i="1"/>
  <c r="EV328" i="1"/>
  <c r="EY328" i="1"/>
  <c r="EZ328" i="1"/>
  <c r="FA328" i="1"/>
  <c r="FM328" i="1"/>
  <c r="FN328" i="1"/>
  <c r="FO328" i="1"/>
  <c r="FP328" i="1"/>
  <c r="FQ328" i="1"/>
  <c r="FT328" i="1"/>
  <c r="FU328" i="1"/>
  <c r="FV328" i="1"/>
  <c r="FW328" i="1"/>
  <c r="FZ328" i="1"/>
  <c r="GA328" i="1"/>
  <c r="GD328" i="1"/>
  <c r="GE328" i="1"/>
  <c r="GF328" i="1"/>
  <c r="GR328" i="1"/>
  <c r="GS328" i="1"/>
  <c r="GT328" i="1"/>
  <c r="GU328" i="1"/>
  <c r="GV328" i="1"/>
  <c r="GY328" i="1"/>
  <c r="GZ328" i="1"/>
  <c r="HA328" i="1"/>
  <c r="HB328" i="1"/>
  <c r="HE328" i="1"/>
  <c r="HF328" i="1"/>
  <c r="HI328" i="1"/>
  <c r="HJ328" i="1"/>
  <c r="HK328" i="1"/>
  <c r="AS329" i="1"/>
  <c r="AT329" i="1"/>
  <c r="AU329" i="1"/>
  <c r="AV329" i="1"/>
  <c r="AW329" i="1"/>
  <c r="AZ329" i="1"/>
  <c r="BA329" i="1"/>
  <c r="BB329" i="1"/>
  <c r="BC329" i="1"/>
  <c r="BF329" i="1"/>
  <c r="BG329" i="1"/>
  <c r="BJ329" i="1"/>
  <c r="BK329" i="1"/>
  <c r="BL329" i="1"/>
  <c r="BX329" i="1"/>
  <c r="BY329" i="1"/>
  <c r="BZ329" i="1"/>
  <c r="CA329" i="1"/>
  <c r="CB329" i="1"/>
  <c r="CE329" i="1"/>
  <c r="CF329" i="1"/>
  <c r="CG329" i="1"/>
  <c r="CH329" i="1"/>
  <c r="CK329" i="1"/>
  <c r="CL329" i="1"/>
  <c r="CO329" i="1"/>
  <c r="CP329" i="1"/>
  <c r="CQ329" i="1"/>
  <c r="DC329" i="1"/>
  <c r="DD329" i="1"/>
  <c r="DE329" i="1"/>
  <c r="DF329" i="1"/>
  <c r="DG329" i="1"/>
  <c r="DJ329" i="1"/>
  <c r="DK329" i="1"/>
  <c r="DL329" i="1"/>
  <c r="DM329" i="1"/>
  <c r="DP329" i="1"/>
  <c r="DQ329" i="1"/>
  <c r="DT329" i="1"/>
  <c r="DU329" i="1"/>
  <c r="DV329" i="1"/>
  <c r="EH329" i="1"/>
  <c r="EI329" i="1"/>
  <c r="EJ329" i="1"/>
  <c r="EK329" i="1"/>
  <c r="EL329" i="1"/>
  <c r="EO329" i="1"/>
  <c r="EP329" i="1"/>
  <c r="EQ329" i="1"/>
  <c r="ER329" i="1"/>
  <c r="EU329" i="1"/>
  <c r="EV329" i="1"/>
  <c r="EY329" i="1"/>
  <c r="EZ329" i="1"/>
  <c r="FA329" i="1"/>
  <c r="FM329" i="1"/>
  <c r="FN329" i="1"/>
  <c r="FO329" i="1"/>
  <c r="FP329" i="1"/>
  <c r="FQ329" i="1"/>
  <c r="FT329" i="1"/>
  <c r="FU329" i="1"/>
  <c r="FV329" i="1"/>
  <c r="FW329" i="1"/>
  <c r="FZ329" i="1"/>
  <c r="GA329" i="1"/>
  <c r="GD329" i="1"/>
  <c r="GE329" i="1"/>
  <c r="GF329" i="1"/>
  <c r="GR329" i="1"/>
  <c r="GS329" i="1"/>
  <c r="GT329" i="1"/>
  <c r="GU329" i="1"/>
  <c r="GV329" i="1"/>
  <c r="GY329" i="1"/>
  <c r="GZ329" i="1"/>
  <c r="HA329" i="1"/>
  <c r="HB329" i="1"/>
  <c r="HE329" i="1"/>
  <c r="HF329" i="1"/>
  <c r="HI329" i="1"/>
  <c r="HJ329" i="1"/>
  <c r="HK329" i="1"/>
  <c r="AS330" i="1"/>
  <c r="AT330" i="1"/>
  <c r="AU330" i="1"/>
  <c r="AV330" i="1"/>
  <c r="AW330" i="1"/>
  <c r="AZ330" i="1"/>
  <c r="BA330" i="1"/>
  <c r="BB330" i="1"/>
  <c r="BC330" i="1"/>
  <c r="BF330" i="1"/>
  <c r="BG330" i="1"/>
  <c r="BJ330" i="1"/>
  <c r="BK330" i="1"/>
  <c r="BL330" i="1"/>
  <c r="BX330" i="1"/>
  <c r="BY330" i="1"/>
  <c r="BZ330" i="1"/>
  <c r="CA330" i="1"/>
  <c r="CB330" i="1"/>
  <c r="CE330" i="1"/>
  <c r="CF330" i="1"/>
  <c r="CG330" i="1"/>
  <c r="CH330" i="1"/>
  <c r="CK330" i="1"/>
  <c r="CL330" i="1"/>
  <c r="CO330" i="1"/>
  <c r="CP330" i="1"/>
  <c r="CQ330" i="1"/>
  <c r="DC330" i="1"/>
  <c r="DD330" i="1"/>
  <c r="DE330" i="1"/>
  <c r="DF330" i="1"/>
  <c r="DG330" i="1"/>
  <c r="DJ330" i="1"/>
  <c r="DK330" i="1"/>
  <c r="DL330" i="1"/>
  <c r="DM330" i="1"/>
  <c r="DP330" i="1"/>
  <c r="DQ330" i="1"/>
  <c r="DT330" i="1"/>
  <c r="DU330" i="1"/>
  <c r="DV330" i="1"/>
  <c r="EH330" i="1"/>
  <c r="EI330" i="1"/>
  <c r="EJ330" i="1"/>
  <c r="EK330" i="1"/>
  <c r="EL330" i="1"/>
  <c r="EO330" i="1"/>
  <c r="EP330" i="1"/>
  <c r="EQ330" i="1"/>
  <c r="ER330" i="1"/>
  <c r="EU330" i="1"/>
  <c r="EV330" i="1"/>
  <c r="EY330" i="1"/>
  <c r="EZ330" i="1"/>
  <c r="FA330" i="1"/>
  <c r="FM330" i="1"/>
  <c r="FN330" i="1"/>
  <c r="FO330" i="1"/>
  <c r="FP330" i="1"/>
  <c r="FQ330" i="1"/>
  <c r="FT330" i="1"/>
  <c r="FU330" i="1"/>
  <c r="FV330" i="1"/>
  <c r="FW330" i="1"/>
  <c r="FZ330" i="1"/>
  <c r="GA330" i="1"/>
  <c r="GD330" i="1"/>
  <c r="GE330" i="1"/>
  <c r="GF330" i="1"/>
  <c r="GR330" i="1"/>
  <c r="GS330" i="1"/>
  <c r="GT330" i="1"/>
  <c r="GU330" i="1"/>
  <c r="GV330" i="1"/>
  <c r="GY330" i="1"/>
  <c r="GZ330" i="1"/>
  <c r="HA330" i="1"/>
  <c r="HB330" i="1"/>
  <c r="HE330" i="1"/>
  <c r="HF330" i="1"/>
  <c r="HI330" i="1"/>
  <c r="HJ330" i="1"/>
  <c r="HK330" i="1"/>
  <c r="AS331" i="1"/>
  <c r="AT331" i="1"/>
  <c r="AU331" i="1"/>
  <c r="AV331" i="1"/>
  <c r="AW331" i="1"/>
  <c r="AZ331" i="1"/>
  <c r="BA331" i="1"/>
  <c r="BB331" i="1"/>
  <c r="BC331" i="1"/>
  <c r="BF331" i="1"/>
  <c r="BG331" i="1"/>
  <c r="BJ331" i="1"/>
  <c r="BK331" i="1"/>
  <c r="BL331" i="1"/>
  <c r="BX331" i="1"/>
  <c r="BY331" i="1"/>
  <c r="BZ331" i="1"/>
  <c r="CA331" i="1"/>
  <c r="CB331" i="1"/>
  <c r="CE331" i="1"/>
  <c r="CF331" i="1"/>
  <c r="CG331" i="1"/>
  <c r="CH331" i="1"/>
  <c r="CK331" i="1"/>
  <c r="CL331" i="1"/>
  <c r="CO331" i="1"/>
  <c r="CP331" i="1"/>
  <c r="CQ331" i="1"/>
  <c r="DC331" i="1"/>
  <c r="DD331" i="1"/>
  <c r="DE331" i="1"/>
  <c r="DF331" i="1"/>
  <c r="DG331" i="1"/>
  <c r="DJ331" i="1"/>
  <c r="DK331" i="1"/>
  <c r="DL331" i="1"/>
  <c r="DM331" i="1"/>
  <c r="DP331" i="1"/>
  <c r="DQ331" i="1"/>
  <c r="DT331" i="1"/>
  <c r="DU331" i="1"/>
  <c r="DV331" i="1"/>
  <c r="EH331" i="1"/>
  <c r="EI331" i="1"/>
  <c r="EJ331" i="1"/>
  <c r="EK331" i="1"/>
  <c r="EL331" i="1"/>
  <c r="EO331" i="1"/>
  <c r="EP331" i="1"/>
  <c r="EQ331" i="1"/>
  <c r="ER331" i="1"/>
  <c r="EU331" i="1"/>
  <c r="EV331" i="1"/>
  <c r="EY331" i="1"/>
  <c r="EZ331" i="1"/>
  <c r="FA331" i="1"/>
  <c r="FM331" i="1"/>
  <c r="FN331" i="1"/>
  <c r="FO331" i="1"/>
  <c r="FP331" i="1"/>
  <c r="FQ331" i="1"/>
  <c r="FT331" i="1"/>
  <c r="FU331" i="1"/>
  <c r="FV331" i="1"/>
  <c r="FW331" i="1"/>
  <c r="FZ331" i="1"/>
  <c r="GA331" i="1"/>
  <c r="GD331" i="1"/>
  <c r="GE331" i="1"/>
  <c r="GF331" i="1"/>
  <c r="GR331" i="1"/>
  <c r="GS331" i="1"/>
  <c r="GT331" i="1"/>
  <c r="GU331" i="1"/>
  <c r="GV331" i="1"/>
  <c r="GY331" i="1"/>
  <c r="GZ331" i="1"/>
  <c r="HA331" i="1"/>
  <c r="HB331" i="1"/>
  <c r="HE331" i="1"/>
  <c r="HF331" i="1"/>
  <c r="HI331" i="1"/>
  <c r="HJ331" i="1"/>
  <c r="HK331" i="1"/>
  <c r="AS332" i="1"/>
  <c r="AT332" i="1"/>
  <c r="AU332" i="1"/>
  <c r="AV332" i="1"/>
  <c r="AW332" i="1"/>
  <c r="AZ332" i="1"/>
  <c r="BA332" i="1"/>
  <c r="BB332" i="1"/>
  <c r="BC332" i="1"/>
  <c r="BF332" i="1"/>
  <c r="BG332" i="1"/>
  <c r="BJ332" i="1"/>
  <c r="BK332" i="1"/>
  <c r="BL332" i="1"/>
  <c r="BX332" i="1"/>
  <c r="BY332" i="1"/>
  <c r="BZ332" i="1"/>
  <c r="CA332" i="1"/>
  <c r="CB332" i="1"/>
  <c r="CE332" i="1"/>
  <c r="CF332" i="1"/>
  <c r="CG332" i="1"/>
  <c r="CH332" i="1"/>
  <c r="CK332" i="1"/>
  <c r="CL332" i="1"/>
  <c r="CO332" i="1"/>
  <c r="CP332" i="1"/>
  <c r="CQ332" i="1"/>
  <c r="DC332" i="1"/>
  <c r="DD332" i="1"/>
  <c r="DE332" i="1"/>
  <c r="DF332" i="1"/>
  <c r="DG332" i="1"/>
  <c r="DJ332" i="1"/>
  <c r="DK332" i="1"/>
  <c r="DL332" i="1"/>
  <c r="DM332" i="1"/>
  <c r="DP332" i="1"/>
  <c r="DQ332" i="1"/>
  <c r="DT332" i="1"/>
  <c r="DU332" i="1"/>
  <c r="DV332" i="1"/>
  <c r="EH332" i="1"/>
  <c r="EI332" i="1"/>
  <c r="EJ332" i="1"/>
  <c r="EK332" i="1"/>
  <c r="EL332" i="1"/>
  <c r="EO332" i="1"/>
  <c r="EP332" i="1"/>
  <c r="EQ332" i="1"/>
  <c r="ER332" i="1"/>
  <c r="EU332" i="1"/>
  <c r="EV332" i="1"/>
  <c r="EY332" i="1"/>
  <c r="EZ332" i="1"/>
  <c r="FA332" i="1"/>
  <c r="FM332" i="1"/>
  <c r="FN332" i="1"/>
  <c r="FO332" i="1"/>
  <c r="FP332" i="1"/>
  <c r="FQ332" i="1"/>
  <c r="FT332" i="1"/>
  <c r="FU332" i="1"/>
  <c r="FV332" i="1"/>
  <c r="FW332" i="1"/>
  <c r="FZ332" i="1"/>
  <c r="GA332" i="1"/>
  <c r="GD332" i="1"/>
  <c r="GE332" i="1"/>
  <c r="GF332" i="1"/>
  <c r="GR332" i="1"/>
  <c r="GS332" i="1"/>
  <c r="GT332" i="1"/>
  <c r="GU332" i="1"/>
  <c r="GV332" i="1"/>
  <c r="GY332" i="1"/>
  <c r="GZ332" i="1"/>
  <c r="HA332" i="1"/>
  <c r="HB332" i="1"/>
  <c r="HE332" i="1"/>
  <c r="HF332" i="1"/>
  <c r="HI332" i="1"/>
  <c r="HJ332" i="1"/>
  <c r="HK332" i="1"/>
  <c r="AS333" i="1"/>
  <c r="AT333" i="1"/>
  <c r="AU333" i="1"/>
  <c r="AV333" i="1"/>
  <c r="AW333" i="1"/>
  <c r="AZ333" i="1"/>
  <c r="BA333" i="1"/>
  <c r="BB333" i="1"/>
  <c r="BC333" i="1"/>
  <c r="BF333" i="1"/>
  <c r="BG333" i="1"/>
  <c r="BH333" i="1"/>
  <c r="BJ333" i="1"/>
  <c r="BK333" i="1"/>
  <c r="BL333" i="1"/>
  <c r="BX333" i="1"/>
  <c r="BY333" i="1"/>
  <c r="BZ333" i="1"/>
  <c r="CA333" i="1"/>
  <c r="CB333" i="1"/>
  <c r="CE333" i="1"/>
  <c r="CF333" i="1"/>
  <c r="CG333" i="1"/>
  <c r="CH333" i="1"/>
  <c r="CK333" i="1"/>
  <c r="CL333" i="1"/>
  <c r="CM333" i="1"/>
  <c r="CO333" i="1"/>
  <c r="CP333" i="1"/>
  <c r="CQ333" i="1"/>
  <c r="DC333" i="1"/>
  <c r="DD333" i="1"/>
  <c r="DE333" i="1"/>
  <c r="DF333" i="1"/>
  <c r="DG333" i="1"/>
  <c r="DJ333" i="1"/>
  <c r="DK333" i="1"/>
  <c r="DL333" i="1"/>
  <c r="DM333" i="1"/>
  <c r="DP333" i="1"/>
  <c r="DQ333" i="1"/>
  <c r="DR333" i="1"/>
  <c r="DT333" i="1"/>
  <c r="DU333" i="1"/>
  <c r="DV333" i="1"/>
  <c r="EH333" i="1"/>
  <c r="EI333" i="1"/>
  <c r="EJ333" i="1"/>
  <c r="EK333" i="1"/>
  <c r="EL333" i="1"/>
  <c r="EO333" i="1"/>
  <c r="EP333" i="1"/>
  <c r="EQ333" i="1"/>
  <c r="ER333" i="1"/>
  <c r="EU333" i="1"/>
  <c r="EV333" i="1"/>
  <c r="EW333" i="1"/>
  <c r="EY333" i="1"/>
  <c r="EZ333" i="1"/>
  <c r="FA333" i="1"/>
  <c r="FM333" i="1"/>
  <c r="FN333" i="1"/>
  <c r="FO333" i="1"/>
  <c r="FP333" i="1"/>
  <c r="FQ333" i="1"/>
  <c r="FT333" i="1"/>
  <c r="FU333" i="1"/>
  <c r="FV333" i="1"/>
  <c r="FW333" i="1"/>
  <c r="FZ333" i="1"/>
  <c r="GA333" i="1"/>
  <c r="GB333" i="1"/>
  <c r="GD333" i="1"/>
  <c r="GE333" i="1"/>
  <c r="GF333" i="1"/>
  <c r="GR333" i="1"/>
  <c r="GS333" i="1"/>
  <c r="GT333" i="1"/>
  <c r="GU333" i="1"/>
  <c r="GV333" i="1"/>
  <c r="GY333" i="1"/>
  <c r="GZ333" i="1"/>
  <c r="HA333" i="1"/>
  <c r="HB333" i="1"/>
  <c r="HE333" i="1"/>
  <c r="HF333" i="1"/>
  <c r="HG333" i="1"/>
  <c r="HI333" i="1"/>
  <c r="HJ333" i="1"/>
  <c r="HK333" i="1"/>
  <c r="AS334" i="1"/>
  <c r="AT334" i="1"/>
  <c r="AU334" i="1"/>
  <c r="AV334" i="1"/>
  <c r="AW334" i="1"/>
  <c r="AZ334" i="1"/>
  <c r="BA334" i="1"/>
  <c r="BB334" i="1"/>
  <c r="BC334" i="1"/>
  <c r="BF334" i="1"/>
  <c r="BG334" i="1"/>
  <c r="BJ334" i="1"/>
  <c r="BK334" i="1"/>
  <c r="BL334" i="1"/>
  <c r="BM334" i="1"/>
  <c r="BX334" i="1"/>
  <c r="BY334" i="1"/>
  <c r="BZ334" i="1"/>
  <c r="CA334" i="1"/>
  <c r="CB334" i="1"/>
  <c r="CE334" i="1"/>
  <c r="CF334" i="1"/>
  <c r="CG334" i="1"/>
  <c r="CH334" i="1"/>
  <c r="CK334" i="1"/>
  <c r="CL334" i="1"/>
  <c r="CO334" i="1"/>
  <c r="CP334" i="1"/>
  <c r="CQ334" i="1"/>
  <c r="CR334" i="1"/>
  <c r="DC334" i="1"/>
  <c r="DD334" i="1"/>
  <c r="DE334" i="1"/>
  <c r="DF334" i="1"/>
  <c r="DG334" i="1"/>
  <c r="DJ334" i="1"/>
  <c r="DK334" i="1"/>
  <c r="DL334" i="1"/>
  <c r="DM334" i="1"/>
  <c r="DP334" i="1"/>
  <c r="DQ334" i="1"/>
  <c r="DT334" i="1"/>
  <c r="DU334" i="1"/>
  <c r="DV334" i="1"/>
  <c r="DW334" i="1"/>
  <c r="EH334" i="1"/>
  <c r="EI334" i="1"/>
  <c r="EJ334" i="1"/>
  <c r="EK334" i="1"/>
  <c r="EL334" i="1"/>
  <c r="EO334" i="1"/>
  <c r="EP334" i="1"/>
  <c r="EQ334" i="1"/>
  <c r="ER334" i="1"/>
  <c r="EU334" i="1"/>
  <c r="EV334" i="1"/>
  <c r="EY334" i="1"/>
  <c r="EZ334" i="1"/>
  <c r="FA334" i="1"/>
  <c r="FB334" i="1"/>
  <c r="FM334" i="1"/>
  <c r="FN334" i="1"/>
  <c r="FO334" i="1"/>
  <c r="FP334" i="1"/>
  <c r="FQ334" i="1"/>
  <c r="FT334" i="1"/>
  <c r="FU334" i="1"/>
  <c r="FV334" i="1"/>
  <c r="FW334" i="1"/>
  <c r="FZ334" i="1"/>
  <c r="GA334" i="1"/>
  <c r="GD334" i="1"/>
  <c r="GE334" i="1"/>
  <c r="GF334" i="1"/>
  <c r="GG334" i="1"/>
  <c r="GR334" i="1"/>
  <c r="GS334" i="1"/>
  <c r="GT334" i="1"/>
  <c r="GU334" i="1"/>
  <c r="GV334" i="1"/>
  <c r="GY334" i="1"/>
  <c r="GZ334" i="1"/>
  <c r="HA334" i="1"/>
  <c r="HB334" i="1"/>
  <c r="HE334" i="1"/>
  <c r="HF334" i="1"/>
  <c r="HI334" i="1"/>
  <c r="HJ334" i="1"/>
  <c r="HK334" i="1"/>
  <c r="HL334" i="1"/>
  <c r="AS335" i="1"/>
  <c r="AT335" i="1"/>
  <c r="AU335" i="1"/>
  <c r="AV335" i="1"/>
  <c r="AW335" i="1"/>
  <c r="AZ335" i="1"/>
  <c r="BA335" i="1"/>
  <c r="BB335" i="1"/>
  <c r="BC335" i="1"/>
  <c r="BF335" i="1"/>
  <c r="BG335" i="1"/>
  <c r="BJ335" i="1"/>
  <c r="BK335" i="1"/>
  <c r="BL335" i="1"/>
  <c r="BX335" i="1"/>
  <c r="BY335" i="1"/>
  <c r="BZ335" i="1"/>
  <c r="CA335" i="1"/>
  <c r="CB335" i="1"/>
  <c r="CE335" i="1"/>
  <c r="CF335" i="1"/>
  <c r="CG335" i="1"/>
  <c r="CH335" i="1"/>
  <c r="CK335" i="1"/>
  <c r="CL335" i="1"/>
  <c r="CO335" i="1"/>
  <c r="CP335" i="1"/>
  <c r="CQ335" i="1"/>
  <c r="DC335" i="1"/>
  <c r="DD335" i="1"/>
  <c r="DE335" i="1"/>
  <c r="DF335" i="1"/>
  <c r="DG335" i="1"/>
  <c r="DJ335" i="1"/>
  <c r="DK335" i="1"/>
  <c r="DL335" i="1"/>
  <c r="DM335" i="1"/>
  <c r="DP335" i="1"/>
  <c r="DQ335" i="1"/>
  <c r="DT335" i="1"/>
  <c r="DU335" i="1"/>
  <c r="DV335" i="1"/>
  <c r="EH335" i="1"/>
  <c r="EI335" i="1"/>
  <c r="EJ335" i="1"/>
  <c r="EK335" i="1"/>
  <c r="EL335" i="1"/>
  <c r="EO335" i="1"/>
  <c r="EP335" i="1"/>
  <c r="EQ335" i="1"/>
  <c r="ER335" i="1"/>
  <c r="EU335" i="1"/>
  <c r="EV335" i="1"/>
  <c r="EY335" i="1"/>
  <c r="EZ335" i="1"/>
  <c r="FA335" i="1"/>
  <c r="FM335" i="1"/>
  <c r="FN335" i="1"/>
  <c r="FO335" i="1"/>
  <c r="FP335" i="1"/>
  <c r="FQ335" i="1"/>
  <c r="FT335" i="1"/>
  <c r="FU335" i="1"/>
  <c r="FV335" i="1"/>
  <c r="FW335" i="1"/>
  <c r="FZ335" i="1"/>
  <c r="GA335" i="1"/>
  <c r="GD335" i="1"/>
  <c r="GE335" i="1"/>
  <c r="GF335" i="1"/>
  <c r="GR335" i="1"/>
  <c r="GS335" i="1"/>
  <c r="GT335" i="1"/>
  <c r="GU335" i="1"/>
  <c r="GV335" i="1"/>
  <c r="GY335" i="1"/>
  <c r="GZ335" i="1"/>
  <c r="HA335" i="1"/>
  <c r="HB335" i="1"/>
  <c r="HE335" i="1"/>
  <c r="HF335" i="1"/>
  <c r="HI335" i="1"/>
  <c r="HJ335" i="1"/>
  <c r="HK335" i="1"/>
  <c r="AS336" i="1"/>
  <c r="AT336" i="1"/>
  <c r="AU336" i="1"/>
  <c r="AV336" i="1"/>
  <c r="AW336" i="1"/>
  <c r="AZ336" i="1"/>
  <c r="BA336" i="1"/>
  <c r="BB336" i="1"/>
  <c r="BC336" i="1"/>
  <c r="BF336" i="1"/>
  <c r="BG336" i="1"/>
  <c r="BJ336" i="1"/>
  <c r="BK336" i="1"/>
  <c r="BL336" i="1"/>
  <c r="BX336" i="1"/>
  <c r="BY336" i="1"/>
  <c r="BZ336" i="1"/>
  <c r="CA336" i="1"/>
  <c r="CB336" i="1"/>
  <c r="CE336" i="1"/>
  <c r="CF336" i="1"/>
  <c r="CG336" i="1"/>
  <c r="CH336" i="1"/>
  <c r="CK336" i="1"/>
  <c r="CL336" i="1"/>
  <c r="CO336" i="1"/>
  <c r="CP336" i="1"/>
  <c r="CQ336" i="1"/>
  <c r="DC336" i="1"/>
  <c r="DD336" i="1"/>
  <c r="DE336" i="1"/>
  <c r="DF336" i="1"/>
  <c r="DG336" i="1"/>
  <c r="DJ336" i="1"/>
  <c r="DK336" i="1"/>
  <c r="DL336" i="1"/>
  <c r="DM336" i="1"/>
  <c r="DP336" i="1"/>
  <c r="DQ336" i="1"/>
  <c r="DT336" i="1"/>
  <c r="DU336" i="1"/>
  <c r="DV336" i="1"/>
  <c r="EH336" i="1"/>
  <c r="EI336" i="1"/>
  <c r="EJ336" i="1"/>
  <c r="EK336" i="1"/>
  <c r="EL336" i="1"/>
  <c r="EO336" i="1"/>
  <c r="EP336" i="1"/>
  <c r="EQ336" i="1"/>
  <c r="ER336" i="1"/>
  <c r="EU336" i="1"/>
  <c r="EV336" i="1"/>
  <c r="EY336" i="1"/>
  <c r="EZ336" i="1"/>
  <c r="FA336" i="1"/>
  <c r="FM336" i="1"/>
  <c r="FN336" i="1"/>
  <c r="FO336" i="1"/>
  <c r="FP336" i="1"/>
  <c r="FQ336" i="1"/>
  <c r="FT336" i="1"/>
  <c r="FU336" i="1"/>
  <c r="FV336" i="1"/>
  <c r="FW336" i="1"/>
  <c r="FZ336" i="1"/>
  <c r="GA336" i="1"/>
  <c r="GD336" i="1"/>
  <c r="GE336" i="1"/>
  <c r="GF336" i="1"/>
  <c r="GR336" i="1"/>
  <c r="GS336" i="1"/>
  <c r="GT336" i="1"/>
  <c r="GU336" i="1"/>
  <c r="GV336" i="1"/>
  <c r="GY336" i="1"/>
  <c r="GZ336" i="1"/>
  <c r="HA336" i="1"/>
  <c r="HB336" i="1"/>
  <c r="HE336" i="1"/>
  <c r="HF336" i="1"/>
  <c r="HI336" i="1"/>
  <c r="HJ336" i="1"/>
  <c r="HK336" i="1"/>
  <c r="AS337" i="1"/>
  <c r="AT337" i="1"/>
  <c r="AU337" i="1"/>
  <c r="AV337" i="1"/>
  <c r="AW337" i="1"/>
  <c r="AZ337" i="1"/>
  <c r="BA337" i="1"/>
  <c r="BB337" i="1"/>
  <c r="BC337" i="1"/>
  <c r="BF337" i="1"/>
  <c r="BG337" i="1"/>
  <c r="BJ337" i="1"/>
  <c r="BK337" i="1"/>
  <c r="BL337" i="1"/>
  <c r="BX337" i="1"/>
  <c r="BY337" i="1"/>
  <c r="BZ337" i="1"/>
  <c r="CA337" i="1"/>
  <c r="CB337" i="1"/>
  <c r="CE337" i="1"/>
  <c r="CF337" i="1"/>
  <c r="CG337" i="1"/>
  <c r="CH337" i="1"/>
  <c r="CK337" i="1"/>
  <c r="CL337" i="1"/>
  <c r="CO337" i="1"/>
  <c r="CP337" i="1"/>
  <c r="CQ337" i="1"/>
  <c r="DC337" i="1"/>
  <c r="DD337" i="1"/>
  <c r="DE337" i="1"/>
  <c r="DF337" i="1"/>
  <c r="DG337" i="1"/>
  <c r="DJ337" i="1"/>
  <c r="DK337" i="1"/>
  <c r="DL337" i="1"/>
  <c r="DM337" i="1"/>
  <c r="DP337" i="1"/>
  <c r="DQ337" i="1"/>
  <c r="DT337" i="1"/>
  <c r="DU337" i="1"/>
  <c r="DV337" i="1"/>
  <c r="EH337" i="1"/>
  <c r="EI337" i="1"/>
  <c r="EJ337" i="1"/>
  <c r="EK337" i="1"/>
  <c r="EL337" i="1"/>
  <c r="EO337" i="1"/>
  <c r="EP337" i="1"/>
  <c r="EQ337" i="1"/>
  <c r="ER337" i="1"/>
  <c r="EU337" i="1"/>
  <c r="EV337" i="1"/>
  <c r="EY337" i="1"/>
  <c r="EZ337" i="1"/>
  <c r="FA337" i="1"/>
  <c r="FM337" i="1"/>
  <c r="FN337" i="1"/>
  <c r="FO337" i="1"/>
  <c r="FP337" i="1"/>
  <c r="FQ337" i="1"/>
  <c r="FT337" i="1"/>
  <c r="FU337" i="1"/>
  <c r="FV337" i="1"/>
  <c r="FW337" i="1"/>
  <c r="FZ337" i="1"/>
  <c r="GA337" i="1"/>
  <c r="GD337" i="1"/>
  <c r="GE337" i="1"/>
  <c r="GF337" i="1"/>
  <c r="GR337" i="1"/>
  <c r="GS337" i="1"/>
  <c r="GT337" i="1"/>
  <c r="GU337" i="1"/>
  <c r="GV337" i="1"/>
  <c r="GY337" i="1"/>
  <c r="GZ337" i="1"/>
  <c r="HA337" i="1"/>
  <c r="HB337" i="1"/>
  <c r="HE337" i="1"/>
  <c r="HF337" i="1"/>
  <c r="HI337" i="1"/>
  <c r="HJ337" i="1"/>
  <c r="HK337" i="1"/>
  <c r="AS338" i="1"/>
  <c r="AT338" i="1"/>
  <c r="AU338" i="1"/>
  <c r="AV338" i="1"/>
  <c r="AW338" i="1"/>
  <c r="AZ338" i="1"/>
  <c r="BA338" i="1"/>
  <c r="BB338" i="1"/>
  <c r="BC338" i="1"/>
  <c r="BF338" i="1"/>
  <c r="BG338" i="1"/>
  <c r="BJ338" i="1"/>
  <c r="BK338" i="1"/>
  <c r="BL338" i="1"/>
  <c r="BX338" i="1"/>
  <c r="BY338" i="1"/>
  <c r="BZ338" i="1"/>
  <c r="CA338" i="1"/>
  <c r="CB338" i="1"/>
  <c r="CE338" i="1"/>
  <c r="CF338" i="1"/>
  <c r="CG338" i="1"/>
  <c r="CH338" i="1"/>
  <c r="CK338" i="1"/>
  <c r="CL338" i="1"/>
  <c r="CO338" i="1"/>
  <c r="CP338" i="1"/>
  <c r="CQ338" i="1"/>
  <c r="DC338" i="1"/>
  <c r="DD338" i="1"/>
  <c r="DE338" i="1"/>
  <c r="DF338" i="1"/>
  <c r="DG338" i="1"/>
  <c r="DJ338" i="1"/>
  <c r="DK338" i="1"/>
  <c r="DL338" i="1"/>
  <c r="DM338" i="1"/>
  <c r="DP338" i="1"/>
  <c r="DQ338" i="1"/>
  <c r="DT338" i="1"/>
  <c r="DU338" i="1"/>
  <c r="DV338" i="1"/>
  <c r="EH338" i="1"/>
  <c r="EI338" i="1"/>
  <c r="EJ338" i="1"/>
  <c r="EK338" i="1"/>
  <c r="EL338" i="1"/>
  <c r="EO338" i="1"/>
  <c r="EP338" i="1"/>
  <c r="EQ338" i="1"/>
  <c r="ER338" i="1"/>
  <c r="EU338" i="1"/>
  <c r="EV338" i="1"/>
  <c r="EY338" i="1"/>
  <c r="EZ338" i="1"/>
  <c r="FA338" i="1"/>
  <c r="FM338" i="1"/>
  <c r="FN338" i="1"/>
  <c r="FO338" i="1"/>
  <c r="FP338" i="1"/>
  <c r="FQ338" i="1"/>
  <c r="FT338" i="1"/>
  <c r="FU338" i="1"/>
  <c r="FV338" i="1"/>
  <c r="FW338" i="1"/>
  <c r="FZ338" i="1"/>
  <c r="GA338" i="1"/>
  <c r="GD338" i="1"/>
  <c r="GE338" i="1"/>
  <c r="GF338" i="1"/>
  <c r="GR338" i="1"/>
  <c r="GS338" i="1"/>
  <c r="GT338" i="1"/>
  <c r="GU338" i="1"/>
  <c r="GV338" i="1"/>
  <c r="GY338" i="1"/>
  <c r="GZ338" i="1"/>
  <c r="HA338" i="1"/>
  <c r="HB338" i="1"/>
  <c r="HE338" i="1"/>
  <c r="HF338" i="1"/>
  <c r="HI338" i="1"/>
  <c r="HJ338" i="1"/>
  <c r="HK338" i="1"/>
  <c r="AS339" i="1"/>
  <c r="AT339" i="1"/>
  <c r="AU339" i="1"/>
  <c r="AV339" i="1"/>
  <c r="AW339" i="1"/>
  <c r="AZ339" i="1"/>
  <c r="BA339" i="1"/>
  <c r="BB339" i="1"/>
  <c r="BC339" i="1"/>
  <c r="BF339" i="1"/>
  <c r="BG339" i="1"/>
  <c r="BJ339" i="1"/>
  <c r="BK339" i="1"/>
  <c r="BL339" i="1"/>
  <c r="BX339" i="1"/>
  <c r="BY339" i="1"/>
  <c r="BZ339" i="1"/>
  <c r="CA339" i="1"/>
  <c r="CB339" i="1"/>
  <c r="CE339" i="1"/>
  <c r="CF339" i="1"/>
  <c r="CG339" i="1"/>
  <c r="CH339" i="1"/>
  <c r="CK339" i="1"/>
  <c r="CL339" i="1"/>
  <c r="CO339" i="1"/>
  <c r="CP339" i="1"/>
  <c r="CQ339" i="1"/>
  <c r="DC339" i="1"/>
  <c r="DD339" i="1"/>
  <c r="DE339" i="1"/>
  <c r="DF339" i="1"/>
  <c r="DG339" i="1"/>
  <c r="DJ339" i="1"/>
  <c r="DK339" i="1"/>
  <c r="DL339" i="1"/>
  <c r="DM339" i="1"/>
  <c r="DP339" i="1"/>
  <c r="DQ339" i="1"/>
  <c r="DT339" i="1"/>
  <c r="DU339" i="1"/>
  <c r="DV339" i="1"/>
  <c r="EH339" i="1"/>
  <c r="EI339" i="1"/>
  <c r="EJ339" i="1"/>
  <c r="EK339" i="1"/>
  <c r="EL339" i="1"/>
  <c r="EO339" i="1"/>
  <c r="EP339" i="1"/>
  <c r="EQ339" i="1"/>
  <c r="ER339" i="1"/>
  <c r="EU339" i="1"/>
  <c r="EV339" i="1"/>
  <c r="EY339" i="1"/>
  <c r="EZ339" i="1"/>
  <c r="FA339" i="1"/>
  <c r="FM339" i="1"/>
  <c r="FN339" i="1"/>
  <c r="FO339" i="1"/>
  <c r="FP339" i="1"/>
  <c r="FQ339" i="1"/>
  <c r="FT339" i="1"/>
  <c r="FU339" i="1"/>
  <c r="FV339" i="1"/>
  <c r="FW339" i="1"/>
  <c r="FZ339" i="1"/>
  <c r="GA339" i="1"/>
  <c r="GD339" i="1"/>
  <c r="GE339" i="1"/>
  <c r="GF339" i="1"/>
  <c r="GR339" i="1"/>
  <c r="GS339" i="1"/>
  <c r="GT339" i="1"/>
  <c r="GU339" i="1"/>
  <c r="GV339" i="1"/>
  <c r="GY339" i="1"/>
  <c r="GZ339" i="1"/>
  <c r="HA339" i="1"/>
  <c r="HB339" i="1"/>
  <c r="HE339" i="1"/>
  <c r="HF339" i="1"/>
  <c r="HI339" i="1"/>
  <c r="HJ339" i="1"/>
  <c r="HK339" i="1"/>
  <c r="AS340" i="1"/>
  <c r="AT340" i="1"/>
  <c r="AU340" i="1"/>
  <c r="AV340" i="1"/>
  <c r="AW340" i="1"/>
  <c r="AZ340" i="1"/>
  <c r="BA340" i="1"/>
  <c r="BB340" i="1"/>
  <c r="BC340" i="1"/>
  <c r="BF340" i="1"/>
  <c r="BG340" i="1"/>
  <c r="BJ340" i="1"/>
  <c r="BK340" i="1"/>
  <c r="BL340" i="1"/>
  <c r="BX340" i="1"/>
  <c r="BY340" i="1"/>
  <c r="BZ340" i="1"/>
  <c r="CA340" i="1"/>
  <c r="CB340" i="1"/>
  <c r="CE340" i="1"/>
  <c r="CF340" i="1"/>
  <c r="CG340" i="1"/>
  <c r="CH340" i="1"/>
  <c r="CK340" i="1"/>
  <c r="CL340" i="1"/>
  <c r="CO340" i="1"/>
  <c r="CP340" i="1"/>
  <c r="CQ340" i="1"/>
  <c r="DC340" i="1"/>
  <c r="DD340" i="1"/>
  <c r="DE340" i="1"/>
  <c r="DF340" i="1"/>
  <c r="DG340" i="1"/>
  <c r="DJ340" i="1"/>
  <c r="DK340" i="1"/>
  <c r="DL340" i="1"/>
  <c r="DM340" i="1"/>
  <c r="DP340" i="1"/>
  <c r="DQ340" i="1"/>
  <c r="DT340" i="1"/>
  <c r="DU340" i="1"/>
  <c r="DV340" i="1"/>
  <c r="EH340" i="1"/>
  <c r="EI340" i="1"/>
  <c r="EJ340" i="1"/>
  <c r="EK340" i="1"/>
  <c r="EL340" i="1"/>
  <c r="EO340" i="1"/>
  <c r="EP340" i="1"/>
  <c r="EQ340" i="1"/>
  <c r="ER340" i="1"/>
  <c r="EU340" i="1"/>
  <c r="EV340" i="1"/>
  <c r="EY340" i="1"/>
  <c r="EZ340" i="1"/>
  <c r="FA340" i="1"/>
  <c r="FM340" i="1"/>
  <c r="FN340" i="1"/>
  <c r="FO340" i="1"/>
  <c r="FP340" i="1"/>
  <c r="FQ340" i="1"/>
  <c r="FT340" i="1"/>
  <c r="FU340" i="1"/>
  <c r="FV340" i="1"/>
  <c r="FW340" i="1"/>
  <c r="FZ340" i="1"/>
  <c r="GA340" i="1"/>
  <c r="GD340" i="1"/>
  <c r="GE340" i="1"/>
  <c r="GF340" i="1"/>
  <c r="GR340" i="1"/>
  <c r="GS340" i="1"/>
  <c r="GT340" i="1"/>
  <c r="GU340" i="1"/>
  <c r="GV340" i="1"/>
  <c r="GY340" i="1"/>
  <c r="GZ340" i="1"/>
  <c r="HA340" i="1"/>
  <c r="HB340" i="1"/>
  <c r="HE340" i="1"/>
  <c r="HF340" i="1"/>
  <c r="HI340" i="1"/>
  <c r="HJ340" i="1"/>
  <c r="HK340" i="1"/>
  <c r="AS341" i="1"/>
  <c r="AT341" i="1"/>
  <c r="AU341" i="1"/>
  <c r="AV341" i="1"/>
  <c r="AW341" i="1"/>
  <c r="AZ341" i="1"/>
  <c r="BA341" i="1"/>
  <c r="BB341" i="1"/>
  <c r="BC341" i="1"/>
  <c r="BF341" i="1"/>
  <c r="BG341" i="1"/>
  <c r="BJ341" i="1"/>
  <c r="BK341" i="1"/>
  <c r="BL341" i="1"/>
  <c r="BX341" i="1"/>
  <c r="BY341" i="1"/>
  <c r="BZ341" i="1"/>
  <c r="CA341" i="1"/>
  <c r="CB341" i="1"/>
  <c r="CE341" i="1"/>
  <c r="CF341" i="1"/>
  <c r="CG341" i="1"/>
  <c r="CH341" i="1"/>
  <c r="CK341" i="1"/>
  <c r="CL341" i="1"/>
  <c r="CO341" i="1"/>
  <c r="CP341" i="1"/>
  <c r="CQ341" i="1"/>
  <c r="DC341" i="1"/>
  <c r="DD341" i="1"/>
  <c r="DE341" i="1"/>
  <c r="DF341" i="1"/>
  <c r="DG341" i="1"/>
  <c r="DJ341" i="1"/>
  <c r="DK341" i="1"/>
  <c r="DL341" i="1"/>
  <c r="DM341" i="1"/>
  <c r="DP341" i="1"/>
  <c r="DQ341" i="1"/>
  <c r="DT341" i="1"/>
  <c r="DU341" i="1"/>
  <c r="DV341" i="1"/>
  <c r="EH341" i="1"/>
  <c r="EI341" i="1"/>
  <c r="EJ341" i="1"/>
  <c r="EK341" i="1"/>
  <c r="EL341" i="1"/>
  <c r="EO341" i="1"/>
  <c r="EP341" i="1"/>
  <c r="EQ341" i="1"/>
  <c r="ER341" i="1"/>
  <c r="EU341" i="1"/>
  <c r="EV341" i="1"/>
  <c r="EY341" i="1"/>
  <c r="EZ341" i="1"/>
  <c r="FA341" i="1"/>
  <c r="FM341" i="1"/>
  <c r="FN341" i="1"/>
  <c r="FO341" i="1"/>
  <c r="FP341" i="1"/>
  <c r="FQ341" i="1"/>
  <c r="FT341" i="1"/>
  <c r="FU341" i="1"/>
  <c r="FV341" i="1"/>
  <c r="FW341" i="1"/>
  <c r="FZ341" i="1"/>
  <c r="GA341" i="1"/>
  <c r="GD341" i="1"/>
  <c r="GE341" i="1"/>
  <c r="GF341" i="1"/>
  <c r="GR341" i="1"/>
  <c r="GS341" i="1"/>
  <c r="GT341" i="1"/>
  <c r="GU341" i="1"/>
  <c r="GV341" i="1"/>
  <c r="GY341" i="1"/>
  <c r="GZ341" i="1"/>
  <c r="HA341" i="1"/>
  <c r="HB341" i="1"/>
  <c r="HE341" i="1"/>
  <c r="HF341" i="1"/>
  <c r="HI341" i="1"/>
  <c r="HJ341" i="1"/>
  <c r="HK341" i="1"/>
  <c r="AS342" i="1"/>
  <c r="AT342" i="1"/>
  <c r="AU342" i="1"/>
  <c r="AV342" i="1"/>
  <c r="AW342" i="1"/>
  <c r="AZ342" i="1"/>
  <c r="BA342" i="1"/>
  <c r="BB342" i="1"/>
  <c r="BC342" i="1"/>
  <c r="BF342" i="1"/>
  <c r="BG342" i="1"/>
  <c r="BJ342" i="1"/>
  <c r="BK342" i="1"/>
  <c r="BL342" i="1"/>
  <c r="BX342" i="1"/>
  <c r="BY342" i="1"/>
  <c r="BZ342" i="1"/>
  <c r="CA342" i="1"/>
  <c r="CB342" i="1"/>
  <c r="CE342" i="1"/>
  <c r="CF342" i="1"/>
  <c r="CG342" i="1"/>
  <c r="CH342" i="1"/>
  <c r="CK342" i="1"/>
  <c r="CL342" i="1"/>
  <c r="CO342" i="1"/>
  <c r="CP342" i="1"/>
  <c r="CQ342" i="1"/>
  <c r="DC342" i="1"/>
  <c r="DD342" i="1"/>
  <c r="DE342" i="1"/>
  <c r="DF342" i="1"/>
  <c r="DG342" i="1"/>
  <c r="DJ342" i="1"/>
  <c r="DK342" i="1"/>
  <c r="DL342" i="1"/>
  <c r="DM342" i="1"/>
  <c r="DP342" i="1"/>
  <c r="DQ342" i="1"/>
  <c r="DT342" i="1"/>
  <c r="DU342" i="1"/>
  <c r="DV342" i="1"/>
  <c r="EH342" i="1"/>
  <c r="EI342" i="1"/>
  <c r="EJ342" i="1"/>
  <c r="EK342" i="1"/>
  <c r="EL342" i="1"/>
  <c r="EO342" i="1"/>
  <c r="EP342" i="1"/>
  <c r="EQ342" i="1"/>
  <c r="ER342" i="1"/>
  <c r="EU342" i="1"/>
  <c r="EV342" i="1"/>
  <c r="EY342" i="1"/>
  <c r="EZ342" i="1"/>
  <c r="FA342" i="1"/>
  <c r="FM342" i="1"/>
  <c r="FN342" i="1"/>
  <c r="FO342" i="1"/>
  <c r="FP342" i="1"/>
  <c r="FQ342" i="1"/>
  <c r="FT342" i="1"/>
  <c r="FU342" i="1"/>
  <c r="FV342" i="1"/>
  <c r="FW342" i="1"/>
  <c r="FZ342" i="1"/>
  <c r="GA342" i="1"/>
  <c r="GD342" i="1"/>
  <c r="GE342" i="1"/>
  <c r="GF342" i="1"/>
  <c r="GR342" i="1"/>
  <c r="GS342" i="1"/>
  <c r="GT342" i="1"/>
  <c r="GU342" i="1"/>
  <c r="GV342" i="1"/>
  <c r="GY342" i="1"/>
  <c r="GZ342" i="1"/>
  <c r="HA342" i="1"/>
  <c r="HB342" i="1"/>
  <c r="HE342" i="1"/>
  <c r="HF342" i="1"/>
  <c r="HI342" i="1"/>
  <c r="HJ342" i="1"/>
  <c r="HK342" i="1"/>
  <c r="AS343" i="1"/>
  <c r="AT343" i="1"/>
  <c r="AU343" i="1"/>
  <c r="AV343" i="1"/>
  <c r="AW343" i="1"/>
  <c r="AZ343" i="1"/>
  <c r="BA343" i="1"/>
  <c r="BB343" i="1"/>
  <c r="BC343" i="1"/>
  <c r="BF343" i="1"/>
  <c r="BG343" i="1"/>
  <c r="BJ343" i="1"/>
  <c r="BK343" i="1"/>
  <c r="BL343" i="1"/>
  <c r="BX343" i="1"/>
  <c r="BY343" i="1"/>
  <c r="BZ343" i="1"/>
  <c r="CA343" i="1"/>
  <c r="CB343" i="1"/>
  <c r="CE343" i="1"/>
  <c r="CF343" i="1"/>
  <c r="CG343" i="1"/>
  <c r="CH343" i="1"/>
  <c r="CK343" i="1"/>
  <c r="CL343" i="1"/>
  <c r="CO343" i="1"/>
  <c r="CP343" i="1"/>
  <c r="CQ343" i="1"/>
  <c r="DC343" i="1"/>
  <c r="DD343" i="1"/>
  <c r="DE343" i="1"/>
  <c r="DF343" i="1"/>
  <c r="DG343" i="1"/>
  <c r="DJ343" i="1"/>
  <c r="DK343" i="1"/>
  <c r="DL343" i="1"/>
  <c r="DM343" i="1"/>
  <c r="DP343" i="1"/>
  <c r="DQ343" i="1"/>
  <c r="DT343" i="1"/>
  <c r="DU343" i="1"/>
  <c r="DV343" i="1"/>
  <c r="EH343" i="1"/>
  <c r="EI343" i="1"/>
  <c r="EJ343" i="1"/>
  <c r="EK343" i="1"/>
  <c r="EL343" i="1"/>
  <c r="EO343" i="1"/>
  <c r="EP343" i="1"/>
  <c r="EQ343" i="1"/>
  <c r="ER343" i="1"/>
  <c r="EU343" i="1"/>
  <c r="EV343" i="1"/>
  <c r="EY343" i="1"/>
  <c r="EZ343" i="1"/>
  <c r="FA343" i="1"/>
  <c r="FM343" i="1"/>
  <c r="FN343" i="1"/>
  <c r="FO343" i="1"/>
  <c r="FP343" i="1"/>
  <c r="FQ343" i="1"/>
  <c r="FT343" i="1"/>
  <c r="FU343" i="1"/>
  <c r="FV343" i="1"/>
  <c r="FW343" i="1"/>
  <c r="FZ343" i="1"/>
  <c r="GA343" i="1"/>
  <c r="GD343" i="1"/>
  <c r="GE343" i="1"/>
  <c r="GF343" i="1"/>
  <c r="GR343" i="1"/>
  <c r="GS343" i="1"/>
  <c r="GT343" i="1"/>
  <c r="GU343" i="1"/>
  <c r="GV343" i="1"/>
  <c r="GY343" i="1"/>
  <c r="GZ343" i="1"/>
  <c r="HA343" i="1"/>
  <c r="HB343" i="1"/>
  <c r="HE343" i="1"/>
  <c r="HF343" i="1"/>
  <c r="HI343" i="1"/>
  <c r="HJ343" i="1"/>
  <c r="HK343" i="1"/>
  <c r="AS344" i="1"/>
  <c r="AT344" i="1"/>
  <c r="AU344" i="1"/>
  <c r="AV344" i="1"/>
  <c r="AW344" i="1"/>
  <c r="AZ344" i="1"/>
  <c r="BA344" i="1"/>
  <c r="BB344" i="1"/>
  <c r="BC344" i="1"/>
  <c r="BF344" i="1"/>
  <c r="BG344" i="1"/>
  <c r="BJ344" i="1"/>
  <c r="BK344" i="1"/>
  <c r="BL344" i="1"/>
  <c r="BX344" i="1"/>
  <c r="BY344" i="1"/>
  <c r="BZ344" i="1"/>
  <c r="CA344" i="1"/>
  <c r="CB344" i="1"/>
  <c r="CE344" i="1"/>
  <c r="CF344" i="1"/>
  <c r="CG344" i="1"/>
  <c r="CH344" i="1"/>
  <c r="CK344" i="1"/>
  <c r="CL344" i="1"/>
  <c r="CO344" i="1"/>
  <c r="CP344" i="1"/>
  <c r="CQ344" i="1"/>
  <c r="DC344" i="1"/>
  <c r="DD344" i="1"/>
  <c r="DE344" i="1"/>
  <c r="DF344" i="1"/>
  <c r="DG344" i="1"/>
  <c r="DJ344" i="1"/>
  <c r="DK344" i="1"/>
  <c r="DL344" i="1"/>
  <c r="DM344" i="1"/>
  <c r="DP344" i="1"/>
  <c r="DQ344" i="1"/>
  <c r="DT344" i="1"/>
  <c r="DU344" i="1"/>
  <c r="DV344" i="1"/>
  <c r="EH344" i="1"/>
  <c r="EI344" i="1"/>
  <c r="EJ344" i="1"/>
  <c r="EK344" i="1"/>
  <c r="EL344" i="1"/>
  <c r="EO344" i="1"/>
  <c r="EP344" i="1"/>
  <c r="EQ344" i="1"/>
  <c r="ER344" i="1"/>
  <c r="EU344" i="1"/>
  <c r="EV344" i="1"/>
  <c r="EY344" i="1"/>
  <c r="EZ344" i="1"/>
  <c r="FA344" i="1"/>
  <c r="FM344" i="1"/>
  <c r="FN344" i="1"/>
  <c r="FO344" i="1"/>
  <c r="FP344" i="1"/>
  <c r="FQ344" i="1"/>
  <c r="FT344" i="1"/>
  <c r="FU344" i="1"/>
  <c r="FV344" i="1"/>
  <c r="FW344" i="1"/>
  <c r="FZ344" i="1"/>
  <c r="GA344" i="1"/>
  <c r="GD344" i="1"/>
  <c r="GE344" i="1"/>
  <c r="GF344" i="1"/>
  <c r="GR344" i="1"/>
  <c r="GS344" i="1"/>
  <c r="GT344" i="1"/>
  <c r="GU344" i="1"/>
  <c r="GV344" i="1"/>
  <c r="GY344" i="1"/>
  <c r="GZ344" i="1"/>
  <c r="HA344" i="1"/>
  <c r="HB344" i="1"/>
  <c r="HE344" i="1"/>
  <c r="HF344" i="1"/>
  <c r="HI344" i="1"/>
  <c r="HJ344" i="1"/>
  <c r="HK344" i="1"/>
  <c r="AS345" i="1"/>
  <c r="AT345" i="1"/>
  <c r="AU345" i="1"/>
  <c r="AV345" i="1"/>
  <c r="AW345" i="1"/>
  <c r="AZ345" i="1"/>
  <c r="BA345" i="1"/>
  <c r="BB345" i="1"/>
  <c r="BC345" i="1"/>
  <c r="BF345" i="1"/>
  <c r="BG345" i="1"/>
  <c r="BH345" i="1"/>
  <c r="BJ345" i="1"/>
  <c r="BK345" i="1"/>
  <c r="BL345" i="1"/>
  <c r="BX345" i="1"/>
  <c r="BY345" i="1"/>
  <c r="BZ345" i="1"/>
  <c r="CA345" i="1"/>
  <c r="CB345" i="1"/>
  <c r="CE345" i="1"/>
  <c r="CF345" i="1"/>
  <c r="CG345" i="1"/>
  <c r="CH345" i="1"/>
  <c r="CK345" i="1"/>
  <c r="CL345" i="1"/>
  <c r="CM345" i="1"/>
  <c r="CO345" i="1"/>
  <c r="CP345" i="1"/>
  <c r="CQ345" i="1"/>
  <c r="DC345" i="1"/>
  <c r="DD345" i="1"/>
  <c r="DE345" i="1"/>
  <c r="DF345" i="1"/>
  <c r="DG345" i="1"/>
  <c r="DJ345" i="1"/>
  <c r="DK345" i="1"/>
  <c r="DL345" i="1"/>
  <c r="DM345" i="1"/>
  <c r="DP345" i="1"/>
  <c r="DQ345" i="1"/>
  <c r="DR345" i="1"/>
  <c r="DT345" i="1"/>
  <c r="DU345" i="1"/>
  <c r="DV345" i="1"/>
  <c r="EH345" i="1"/>
  <c r="EI345" i="1"/>
  <c r="EJ345" i="1"/>
  <c r="EK345" i="1"/>
  <c r="EL345" i="1"/>
  <c r="EO345" i="1"/>
  <c r="EP345" i="1"/>
  <c r="EQ345" i="1"/>
  <c r="ER345" i="1"/>
  <c r="EU345" i="1"/>
  <c r="EV345" i="1"/>
  <c r="EW345" i="1"/>
  <c r="EY345" i="1"/>
  <c r="EZ345" i="1"/>
  <c r="FA345" i="1"/>
  <c r="FM345" i="1"/>
  <c r="FN345" i="1"/>
  <c r="FO345" i="1"/>
  <c r="FP345" i="1"/>
  <c r="FQ345" i="1"/>
  <c r="FT345" i="1"/>
  <c r="FU345" i="1"/>
  <c r="FV345" i="1"/>
  <c r="FW345" i="1"/>
  <c r="FZ345" i="1"/>
  <c r="GA345" i="1"/>
  <c r="GB345" i="1"/>
  <c r="GD345" i="1"/>
  <c r="GE345" i="1"/>
  <c r="GF345" i="1"/>
  <c r="GR345" i="1"/>
  <c r="GS345" i="1"/>
  <c r="GT345" i="1"/>
  <c r="GU345" i="1"/>
  <c r="GV345" i="1"/>
  <c r="GY345" i="1"/>
  <c r="GZ345" i="1"/>
  <c r="HA345" i="1"/>
  <c r="HB345" i="1"/>
  <c r="HE345" i="1"/>
  <c r="HF345" i="1"/>
  <c r="HG345" i="1"/>
  <c r="HI345" i="1"/>
  <c r="HJ345" i="1"/>
  <c r="HK345" i="1"/>
  <c r="AS346" i="1"/>
  <c r="AT346" i="1"/>
  <c r="AU346" i="1"/>
  <c r="AV346" i="1"/>
  <c r="AW346" i="1"/>
  <c r="AZ346" i="1"/>
  <c r="BA346" i="1"/>
  <c r="BB346" i="1"/>
  <c r="BC346" i="1"/>
  <c r="BF346" i="1"/>
  <c r="BG346" i="1"/>
  <c r="BJ346" i="1"/>
  <c r="BK346" i="1"/>
  <c r="BL346" i="1"/>
  <c r="BM346" i="1"/>
  <c r="BX346" i="1"/>
  <c r="BY346" i="1"/>
  <c r="BZ346" i="1"/>
  <c r="CA346" i="1"/>
  <c r="CB346" i="1"/>
  <c r="CE346" i="1"/>
  <c r="CF346" i="1"/>
  <c r="CG346" i="1"/>
  <c r="CH346" i="1"/>
  <c r="CK346" i="1"/>
  <c r="CL346" i="1"/>
  <c r="CO346" i="1"/>
  <c r="CP346" i="1"/>
  <c r="CQ346" i="1"/>
  <c r="CR346" i="1"/>
  <c r="DC346" i="1"/>
  <c r="DD346" i="1"/>
  <c r="DE346" i="1"/>
  <c r="DF346" i="1"/>
  <c r="DG346" i="1"/>
  <c r="DJ346" i="1"/>
  <c r="DK346" i="1"/>
  <c r="DL346" i="1"/>
  <c r="DM346" i="1"/>
  <c r="DP346" i="1"/>
  <c r="DQ346" i="1"/>
  <c r="DT346" i="1"/>
  <c r="DU346" i="1"/>
  <c r="DV346" i="1"/>
  <c r="DW346" i="1"/>
  <c r="EH346" i="1"/>
  <c r="EI346" i="1"/>
  <c r="EJ346" i="1"/>
  <c r="EK346" i="1"/>
  <c r="EL346" i="1"/>
  <c r="EO346" i="1"/>
  <c r="EP346" i="1"/>
  <c r="EQ346" i="1"/>
  <c r="ER346" i="1"/>
  <c r="EU346" i="1"/>
  <c r="EV346" i="1"/>
  <c r="EY346" i="1"/>
  <c r="EZ346" i="1"/>
  <c r="FA346" i="1"/>
  <c r="FB346" i="1"/>
  <c r="FM346" i="1"/>
  <c r="FN346" i="1"/>
  <c r="FO346" i="1"/>
  <c r="FP346" i="1"/>
  <c r="FQ346" i="1"/>
  <c r="FT346" i="1"/>
  <c r="FU346" i="1"/>
  <c r="FV346" i="1"/>
  <c r="FW346" i="1"/>
  <c r="FZ346" i="1"/>
  <c r="GA346" i="1"/>
  <c r="GD346" i="1"/>
  <c r="GE346" i="1"/>
  <c r="GF346" i="1"/>
  <c r="GG346" i="1"/>
  <c r="GR346" i="1"/>
  <c r="GS346" i="1"/>
  <c r="GT346" i="1"/>
  <c r="GU346" i="1"/>
  <c r="GV346" i="1"/>
  <c r="GY346" i="1"/>
  <c r="GZ346" i="1"/>
  <c r="HA346" i="1"/>
  <c r="HB346" i="1"/>
  <c r="HE346" i="1"/>
  <c r="HF346" i="1"/>
  <c r="HI346" i="1"/>
  <c r="HJ346" i="1"/>
  <c r="HK346" i="1"/>
  <c r="HL346" i="1"/>
  <c r="AS347" i="1"/>
  <c r="AT347" i="1"/>
  <c r="AU347" i="1"/>
  <c r="AV347" i="1"/>
  <c r="AW347" i="1"/>
  <c r="AZ347" i="1"/>
  <c r="BA347" i="1"/>
  <c r="BB347" i="1"/>
  <c r="BC347" i="1"/>
  <c r="BF347" i="1"/>
  <c r="BG347" i="1"/>
  <c r="BJ347" i="1"/>
  <c r="BK347" i="1"/>
  <c r="BL347" i="1"/>
  <c r="BX347" i="1"/>
  <c r="BY347" i="1"/>
  <c r="BZ347" i="1"/>
  <c r="CA347" i="1"/>
  <c r="CB347" i="1"/>
  <c r="CE347" i="1"/>
  <c r="CF347" i="1"/>
  <c r="CG347" i="1"/>
  <c r="CH347" i="1"/>
  <c r="CK347" i="1"/>
  <c r="CL347" i="1"/>
  <c r="CO347" i="1"/>
  <c r="CP347" i="1"/>
  <c r="CQ347" i="1"/>
  <c r="DC347" i="1"/>
  <c r="DD347" i="1"/>
  <c r="DE347" i="1"/>
  <c r="DF347" i="1"/>
  <c r="DG347" i="1"/>
  <c r="DJ347" i="1"/>
  <c r="DK347" i="1"/>
  <c r="DL347" i="1"/>
  <c r="DM347" i="1"/>
  <c r="DP347" i="1"/>
  <c r="DQ347" i="1"/>
  <c r="DT347" i="1"/>
  <c r="DU347" i="1"/>
  <c r="DV347" i="1"/>
  <c r="EH347" i="1"/>
  <c r="EI347" i="1"/>
  <c r="EJ347" i="1"/>
  <c r="EK347" i="1"/>
  <c r="EL347" i="1"/>
  <c r="EO347" i="1"/>
  <c r="EP347" i="1"/>
  <c r="EQ347" i="1"/>
  <c r="ER347" i="1"/>
  <c r="EU347" i="1"/>
  <c r="EV347" i="1"/>
  <c r="EY347" i="1"/>
  <c r="EZ347" i="1"/>
  <c r="FA347" i="1"/>
  <c r="FM347" i="1"/>
  <c r="FN347" i="1"/>
  <c r="FO347" i="1"/>
  <c r="FP347" i="1"/>
  <c r="FQ347" i="1"/>
  <c r="FT347" i="1"/>
  <c r="FU347" i="1"/>
  <c r="FV347" i="1"/>
  <c r="FW347" i="1"/>
  <c r="FZ347" i="1"/>
  <c r="GA347" i="1"/>
  <c r="GD347" i="1"/>
  <c r="GE347" i="1"/>
  <c r="GF347" i="1"/>
  <c r="GR347" i="1"/>
  <c r="GS347" i="1"/>
  <c r="GT347" i="1"/>
  <c r="GU347" i="1"/>
  <c r="GV347" i="1"/>
  <c r="GY347" i="1"/>
  <c r="GZ347" i="1"/>
  <c r="HA347" i="1"/>
  <c r="HB347" i="1"/>
  <c r="HE347" i="1"/>
  <c r="HF347" i="1"/>
  <c r="HI347" i="1"/>
  <c r="HJ347" i="1"/>
  <c r="HK347" i="1"/>
  <c r="AS348" i="1"/>
  <c r="AT348" i="1"/>
  <c r="AU348" i="1"/>
  <c r="AV348" i="1"/>
  <c r="AW348" i="1"/>
  <c r="AZ348" i="1"/>
  <c r="BA348" i="1"/>
  <c r="BB348" i="1"/>
  <c r="BC348" i="1"/>
  <c r="BF348" i="1"/>
  <c r="BG348" i="1"/>
  <c r="BJ348" i="1"/>
  <c r="BK348" i="1"/>
  <c r="BL348" i="1"/>
  <c r="BX348" i="1"/>
  <c r="BY348" i="1"/>
  <c r="BZ348" i="1"/>
  <c r="CA348" i="1"/>
  <c r="CB348" i="1"/>
  <c r="CE348" i="1"/>
  <c r="CF348" i="1"/>
  <c r="CG348" i="1"/>
  <c r="CH348" i="1"/>
  <c r="CK348" i="1"/>
  <c r="CL348" i="1"/>
  <c r="CO348" i="1"/>
  <c r="CP348" i="1"/>
  <c r="CQ348" i="1"/>
  <c r="DC348" i="1"/>
  <c r="DD348" i="1"/>
  <c r="DE348" i="1"/>
  <c r="DF348" i="1"/>
  <c r="DG348" i="1"/>
  <c r="DJ348" i="1"/>
  <c r="DK348" i="1"/>
  <c r="DL348" i="1"/>
  <c r="DM348" i="1"/>
  <c r="DP348" i="1"/>
  <c r="DQ348" i="1"/>
  <c r="DT348" i="1"/>
  <c r="DU348" i="1"/>
  <c r="DV348" i="1"/>
  <c r="EH348" i="1"/>
  <c r="EI348" i="1"/>
  <c r="EJ348" i="1"/>
  <c r="EK348" i="1"/>
  <c r="EL348" i="1"/>
  <c r="EO348" i="1"/>
  <c r="EP348" i="1"/>
  <c r="EQ348" i="1"/>
  <c r="ER348" i="1"/>
  <c r="EU348" i="1"/>
  <c r="EV348" i="1"/>
  <c r="EY348" i="1"/>
  <c r="EZ348" i="1"/>
  <c r="FA348" i="1"/>
  <c r="FM348" i="1"/>
  <c r="FN348" i="1"/>
  <c r="FO348" i="1"/>
  <c r="FP348" i="1"/>
  <c r="FQ348" i="1"/>
  <c r="FT348" i="1"/>
  <c r="FU348" i="1"/>
  <c r="FV348" i="1"/>
  <c r="FW348" i="1"/>
  <c r="FZ348" i="1"/>
  <c r="GA348" i="1"/>
  <c r="GD348" i="1"/>
  <c r="GE348" i="1"/>
  <c r="GF348" i="1"/>
  <c r="GR348" i="1"/>
  <c r="GS348" i="1"/>
  <c r="GT348" i="1"/>
  <c r="GU348" i="1"/>
  <c r="GV348" i="1"/>
  <c r="GY348" i="1"/>
  <c r="GZ348" i="1"/>
  <c r="HA348" i="1"/>
  <c r="HB348" i="1"/>
  <c r="HE348" i="1"/>
  <c r="HF348" i="1"/>
  <c r="HI348" i="1"/>
  <c r="HJ348" i="1"/>
  <c r="HK348" i="1"/>
  <c r="AS349" i="1"/>
  <c r="AT349" i="1"/>
  <c r="AU349" i="1"/>
  <c r="AV349" i="1"/>
  <c r="AW349" i="1"/>
  <c r="AZ349" i="1"/>
  <c r="BA349" i="1"/>
  <c r="BB349" i="1"/>
  <c r="BC349" i="1"/>
  <c r="BF349" i="1"/>
  <c r="BG349" i="1"/>
  <c r="BJ349" i="1"/>
  <c r="BK349" i="1"/>
  <c r="BL349" i="1"/>
  <c r="BX349" i="1"/>
  <c r="BY349" i="1"/>
  <c r="BZ349" i="1"/>
  <c r="CA349" i="1"/>
  <c r="CB349" i="1"/>
  <c r="CE349" i="1"/>
  <c r="CF349" i="1"/>
  <c r="CG349" i="1"/>
  <c r="CH349" i="1"/>
  <c r="CK349" i="1"/>
  <c r="CL349" i="1"/>
  <c r="CO349" i="1"/>
  <c r="CP349" i="1"/>
  <c r="CQ349" i="1"/>
  <c r="DC349" i="1"/>
  <c r="DD349" i="1"/>
  <c r="DE349" i="1"/>
  <c r="DF349" i="1"/>
  <c r="DG349" i="1"/>
  <c r="DJ349" i="1"/>
  <c r="DK349" i="1"/>
  <c r="DL349" i="1"/>
  <c r="DM349" i="1"/>
  <c r="DP349" i="1"/>
  <c r="DQ349" i="1"/>
  <c r="DT349" i="1"/>
  <c r="DU349" i="1"/>
  <c r="DV349" i="1"/>
  <c r="EH349" i="1"/>
  <c r="EI349" i="1"/>
  <c r="EJ349" i="1"/>
  <c r="EK349" i="1"/>
  <c r="EL349" i="1"/>
  <c r="EO349" i="1"/>
  <c r="EP349" i="1"/>
  <c r="EQ349" i="1"/>
  <c r="ER349" i="1"/>
  <c r="EU349" i="1"/>
  <c r="EV349" i="1"/>
  <c r="EY349" i="1"/>
  <c r="EZ349" i="1"/>
  <c r="FA349" i="1"/>
  <c r="FM349" i="1"/>
  <c r="FN349" i="1"/>
  <c r="FO349" i="1"/>
  <c r="FP349" i="1"/>
  <c r="FQ349" i="1"/>
  <c r="FT349" i="1"/>
  <c r="FU349" i="1"/>
  <c r="FV349" i="1"/>
  <c r="FW349" i="1"/>
  <c r="FZ349" i="1"/>
  <c r="GA349" i="1"/>
  <c r="GD349" i="1"/>
  <c r="GE349" i="1"/>
  <c r="GF349" i="1"/>
  <c r="GR349" i="1"/>
  <c r="GS349" i="1"/>
  <c r="GT349" i="1"/>
  <c r="GU349" i="1"/>
  <c r="GV349" i="1"/>
  <c r="GY349" i="1"/>
  <c r="GZ349" i="1"/>
  <c r="HA349" i="1"/>
  <c r="HB349" i="1"/>
  <c r="HE349" i="1"/>
  <c r="HF349" i="1"/>
  <c r="HI349" i="1"/>
  <c r="HJ349" i="1"/>
  <c r="HK349" i="1"/>
  <c r="AS350" i="1"/>
  <c r="AT350" i="1"/>
  <c r="AU350" i="1"/>
  <c r="AV350" i="1"/>
  <c r="AW350" i="1"/>
  <c r="AZ350" i="1"/>
  <c r="BA350" i="1"/>
  <c r="BB350" i="1"/>
  <c r="BC350" i="1"/>
  <c r="BF350" i="1"/>
  <c r="BG350" i="1"/>
  <c r="BJ350" i="1"/>
  <c r="BK350" i="1"/>
  <c r="BL350" i="1"/>
  <c r="BX350" i="1"/>
  <c r="BY350" i="1"/>
  <c r="BZ350" i="1"/>
  <c r="CA350" i="1"/>
  <c r="CB350" i="1"/>
  <c r="CE350" i="1"/>
  <c r="CF350" i="1"/>
  <c r="CG350" i="1"/>
  <c r="CH350" i="1"/>
  <c r="CK350" i="1"/>
  <c r="CL350" i="1"/>
  <c r="CO350" i="1"/>
  <c r="CP350" i="1"/>
  <c r="CQ350" i="1"/>
  <c r="DC350" i="1"/>
  <c r="DD350" i="1"/>
  <c r="DE350" i="1"/>
  <c r="DF350" i="1"/>
  <c r="DG350" i="1"/>
  <c r="DJ350" i="1"/>
  <c r="DK350" i="1"/>
  <c r="DL350" i="1"/>
  <c r="DM350" i="1"/>
  <c r="DP350" i="1"/>
  <c r="DQ350" i="1"/>
  <c r="DT350" i="1"/>
  <c r="DU350" i="1"/>
  <c r="DV350" i="1"/>
  <c r="EH350" i="1"/>
  <c r="EI350" i="1"/>
  <c r="EJ350" i="1"/>
  <c r="EK350" i="1"/>
  <c r="EL350" i="1"/>
  <c r="EO350" i="1"/>
  <c r="EP350" i="1"/>
  <c r="EQ350" i="1"/>
  <c r="ER350" i="1"/>
  <c r="EU350" i="1"/>
  <c r="EV350" i="1"/>
  <c r="EY350" i="1"/>
  <c r="EZ350" i="1"/>
  <c r="FA350" i="1"/>
  <c r="FM350" i="1"/>
  <c r="FN350" i="1"/>
  <c r="FO350" i="1"/>
  <c r="FP350" i="1"/>
  <c r="FQ350" i="1"/>
  <c r="FT350" i="1"/>
  <c r="FU350" i="1"/>
  <c r="FV350" i="1"/>
  <c r="FW350" i="1"/>
  <c r="FZ350" i="1"/>
  <c r="GA350" i="1"/>
  <c r="GD350" i="1"/>
  <c r="GE350" i="1"/>
  <c r="GF350" i="1"/>
  <c r="GR350" i="1"/>
  <c r="GS350" i="1"/>
  <c r="GT350" i="1"/>
  <c r="GU350" i="1"/>
  <c r="GV350" i="1"/>
  <c r="GY350" i="1"/>
  <c r="GZ350" i="1"/>
  <c r="HA350" i="1"/>
  <c r="HB350" i="1"/>
  <c r="HE350" i="1"/>
  <c r="HF350" i="1"/>
  <c r="HI350" i="1"/>
  <c r="HJ350" i="1"/>
  <c r="HK350" i="1"/>
  <c r="AS351" i="1"/>
  <c r="AT351" i="1"/>
  <c r="AU351" i="1"/>
  <c r="AV351" i="1"/>
  <c r="AW351" i="1"/>
  <c r="AZ351" i="1"/>
  <c r="BA351" i="1"/>
  <c r="BB351" i="1"/>
  <c r="BC351" i="1"/>
  <c r="BF351" i="1"/>
  <c r="BG351" i="1"/>
  <c r="BJ351" i="1"/>
  <c r="BK351" i="1"/>
  <c r="BL351" i="1"/>
  <c r="BX351" i="1"/>
  <c r="BY351" i="1"/>
  <c r="BZ351" i="1"/>
  <c r="CA351" i="1"/>
  <c r="CB351" i="1"/>
  <c r="CE351" i="1"/>
  <c r="CF351" i="1"/>
  <c r="CG351" i="1"/>
  <c r="CH351" i="1"/>
  <c r="CK351" i="1"/>
  <c r="CL351" i="1"/>
  <c r="CO351" i="1"/>
  <c r="CP351" i="1"/>
  <c r="CQ351" i="1"/>
  <c r="DC351" i="1"/>
  <c r="DD351" i="1"/>
  <c r="DE351" i="1"/>
  <c r="DF351" i="1"/>
  <c r="DG351" i="1"/>
  <c r="DJ351" i="1"/>
  <c r="DK351" i="1"/>
  <c r="DL351" i="1"/>
  <c r="DM351" i="1"/>
  <c r="DP351" i="1"/>
  <c r="DQ351" i="1"/>
  <c r="DT351" i="1"/>
  <c r="DU351" i="1"/>
  <c r="DV351" i="1"/>
  <c r="EH351" i="1"/>
  <c r="EI351" i="1"/>
  <c r="EJ351" i="1"/>
  <c r="EK351" i="1"/>
  <c r="EL351" i="1"/>
  <c r="EO351" i="1"/>
  <c r="EP351" i="1"/>
  <c r="EQ351" i="1"/>
  <c r="ER351" i="1"/>
  <c r="EU351" i="1"/>
  <c r="EV351" i="1"/>
  <c r="EY351" i="1"/>
  <c r="EZ351" i="1"/>
  <c r="FA351" i="1"/>
  <c r="FM351" i="1"/>
  <c r="FN351" i="1"/>
  <c r="FO351" i="1"/>
  <c r="FP351" i="1"/>
  <c r="FQ351" i="1"/>
  <c r="FT351" i="1"/>
  <c r="FU351" i="1"/>
  <c r="FV351" i="1"/>
  <c r="FW351" i="1"/>
  <c r="FZ351" i="1"/>
  <c r="GA351" i="1"/>
  <c r="GD351" i="1"/>
  <c r="GE351" i="1"/>
  <c r="GF351" i="1"/>
  <c r="GR351" i="1"/>
  <c r="GS351" i="1"/>
  <c r="GT351" i="1"/>
  <c r="GU351" i="1"/>
  <c r="GV351" i="1"/>
  <c r="GY351" i="1"/>
  <c r="GZ351" i="1"/>
  <c r="HA351" i="1"/>
  <c r="HB351" i="1"/>
  <c r="HE351" i="1"/>
  <c r="HF351" i="1"/>
  <c r="HI351" i="1"/>
  <c r="HJ351" i="1"/>
  <c r="HK351" i="1"/>
  <c r="AS352" i="1"/>
  <c r="AT352" i="1"/>
  <c r="AU352" i="1"/>
  <c r="AV352" i="1"/>
  <c r="AW352" i="1"/>
  <c r="AZ352" i="1"/>
  <c r="BA352" i="1"/>
  <c r="BB352" i="1"/>
  <c r="BC352" i="1"/>
  <c r="BF352" i="1"/>
  <c r="BG352" i="1"/>
  <c r="BJ352" i="1"/>
  <c r="BK352" i="1"/>
  <c r="BL352" i="1"/>
  <c r="BX352" i="1"/>
  <c r="BY352" i="1"/>
  <c r="BZ352" i="1"/>
  <c r="CA352" i="1"/>
  <c r="CB352" i="1"/>
  <c r="CE352" i="1"/>
  <c r="CF352" i="1"/>
  <c r="CG352" i="1"/>
  <c r="CH352" i="1"/>
  <c r="CK352" i="1"/>
  <c r="CL352" i="1"/>
  <c r="CO352" i="1"/>
  <c r="CP352" i="1"/>
  <c r="CQ352" i="1"/>
  <c r="DC352" i="1"/>
  <c r="DD352" i="1"/>
  <c r="DE352" i="1"/>
  <c r="DF352" i="1"/>
  <c r="DG352" i="1"/>
  <c r="DJ352" i="1"/>
  <c r="DK352" i="1"/>
  <c r="DL352" i="1"/>
  <c r="DM352" i="1"/>
  <c r="DP352" i="1"/>
  <c r="DQ352" i="1"/>
  <c r="DT352" i="1"/>
  <c r="DU352" i="1"/>
  <c r="DV352" i="1"/>
  <c r="EH352" i="1"/>
  <c r="EI352" i="1"/>
  <c r="EJ352" i="1"/>
  <c r="EK352" i="1"/>
  <c r="EL352" i="1"/>
  <c r="EO352" i="1"/>
  <c r="EP352" i="1"/>
  <c r="EQ352" i="1"/>
  <c r="ER352" i="1"/>
  <c r="EU352" i="1"/>
  <c r="EV352" i="1"/>
  <c r="EY352" i="1"/>
  <c r="EZ352" i="1"/>
  <c r="FA352" i="1"/>
  <c r="FM352" i="1"/>
  <c r="FN352" i="1"/>
  <c r="FO352" i="1"/>
  <c r="FP352" i="1"/>
  <c r="FQ352" i="1"/>
  <c r="FT352" i="1"/>
  <c r="FU352" i="1"/>
  <c r="FV352" i="1"/>
  <c r="FW352" i="1"/>
  <c r="FZ352" i="1"/>
  <c r="GA352" i="1"/>
  <c r="GD352" i="1"/>
  <c r="GE352" i="1"/>
  <c r="GF352" i="1"/>
  <c r="GR352" i="1"/>
  <c r="GS352" i="1"/>
  <c r="GT352" i="1"/>
  <c r="GU352" i="1"/>
  <c r="GV352" i="1"/>
  <c r="GY352" i="1"/>
  <c r="GZ352" i="1"/>
  <c r="HA352" i="1"/>
  <c r="HB352" i="1"/>
  <c r="HE352" i="1"/>
  <c r="HF352" i="1"/>
  <c r="HI352" i="1"/>
  <c r="HJ352" i="1"/>
  <c r="HK352" i="1"/>
  <c r="AS353" i="1"/>
  <c r="AT353" i="1"/>
  <c r="AU353" i="1"/>
  <c r="AV353" i="1"/>
  <c r="AW353" i="1"/>
  <c r="AZ353" i="1"/>
  <c r="BA353" i="1"/>
  <c r="BB353" i="1"/>
  <c r="BC353" i="1"/>
  <c r="BF353" i="1"/>
  <c r="BG353" i="1"/>
  <c r="BJ353" i="1"/>
  <c r="BK353" i="1"/>
  <c r="BL353" i="1"/>
  <c r="BX353" i="1"/>
  <c r="BY353" i="1"/>
  <c r="BZ353" i="1"/>
  <c r="CA353" i="1"/>
  <c r="CB353" i="1"/>
  <c r="CE353" i="1"/>
  <c r="CF353" i="1"/>
  <c r="CG353" i="1"/>
  <c r="CH353" i="1"/>
  <c r="CK353" i="1"/>
  <c r="CL353" i="1"/>
  <c r="CO353" i="1"/>
  <c r="CP353" i="1"/>
  <c r="CQ353" i="1"/>
  <c r="DC353" i="1"/>
  <c r="DD353" i="1"/>
  <c r="DE353" i="1"/>
  <c r="DF353" i="1"/>
  <c r="DG353" i="1"/>
  <c r="DJ353" i="1"/>
  <c r="DK353" i="1"/>
  <c r="DL353" i="1"/>
  <c r="DM353" i="1"/>
  <c r="DP353" i="1"/>
  <c r="DQ353" i="1"/>
  <c r="DT353" i="1"/>
  <c r="DU353" i="1"/>
  <c r="DV353" i="1"/>
  <c r="EH353" i="1"/>
  <c r="EI353" i="1"/>
  <c r="EJ353" i="1"/>
  <c r="EK353" i="1"/>
  <c r="EL353" i="1"/>
  <c r="EO353" i="1"/>
  <c r="EP353" i="1"/>
  <c r="EQ353" i="1"/>
  <c r="ER353" i="1"/>
  <c r="EU353" i="1"/>
  <c r="EV353" i="1"/>
  <c r="EY353" i="1"/>
  <c r="EZ353" i="1"/>
  <c r="FA353" i="1"/>
  <c r="FM353" i="1"/>
  <c r="FN353" i="1"/>
  <c r="FO353" i="1"/>
  <c r="FP353" i="1"/>
  <c r="FQ353" i="1"/>
  <c r="FT353" i="1"/>
  <c r="FU353" i="1"/>
  <c r="FV353" i="1"/>
  <c r="FW353" i="1"/>
  <c r="FZ353" i="1"/>
  <c r="GA353" i="1"/>
  <c r="GD353" i="1"/>
  <c r="GE353" i="1"/>
  <c r="GF353" i="1"/>
  <c r="GR353" i="1"/>
  <c r="GS353" i="1"/>
  <c r="GT353" i="1"/>
  <c r="GU353" i="1"/>
  <c r="GV353" i="1"/>
  <c r="GY353" i="1"/>
  <c r="GZ353" i="1"/>
  <c r="HA353" i="1"/>
  <c r="HB353" i="1"/>
  <c r="HE353" i="1"/>
  <c r="HF353" i="1"/>
  <c r="HI353" i="1"/>
  <c r="HJ353" i="1"/>
  <c r="HK353" i="1"/>
  <c r="AS354" i="1"/>
  <c r="AT354" i="1"/>
  <c r="AU354" i="1"/>
  <c r="AV354" i="1"/>
  <c r="AW354" i="1"/>
  <c r="AZ354" i="1"/>
  <c r="BA354" i="1"/>
  <c r="BB354" i="1"/>
  <c r="BC354" i="1"/>
  <c r="BF354" i="1"/>
  <c r="BG354" i="1"/>
  <c r="BJ354" i="1"/>
  <c r="BK354" i="1"/>
  <c r="BL354" i="1"/>
  <c r="BX354" i="1"/>
  <c r="BY354" i="1"/>
  <c r="BZ354" i="1"/>
  <c r="CA354" i="1"/>
  <c r="CB354" i="1"/>
  <c r="CE354" i="1"/>
  <c r="CF354" i="1"/>
  <c r="CG354" i="1"/>
  <c r="CH354" i="1"/>
  <c r="CK354" i="1"/>
  <c r="CL354" i="1"/>
  <c r="CO354" i="1"/>
  <c r="CP354" i="1"/>
  <c r="CQ354" i="1"/>
  <c r="DC354" i="1"/>
  <c r="DD354" i="1"/>
  <c r="DE354" i="1"/>
  <c r="DF354" i="1"/>
  <c r="DG354" i="1"/>
  <c r="DJ354" i="1"/>
  <c r="DK354" i="1"/>
  <c r="DL354" i="1"/>
  <c r="DM354" i="1"/>
  <c r="DP354" i="1"/>
  <c r="DQ354" i="1"/>
  <c r="DT354" i="1"/>
  <c r="DU354" i="1"/>
  <c r="DV354" i="1"/>
  <c r="EH354" i="1"/>
  <c r="EI354" i="1"/>
  <c r="EJ354" i="1"/>
  <c r="EK354" i="1"/>
  <c r="EL354" i="1"/>
  <c r="EO354" i="1"/>
  <c r="EP354" i="1"/>
  <c r="EQ354" i="1"/>
  <c r="ER354" i="1"/>
  <c r="EU354" i="1"/>
  <c r="EV354" i="1"/>
  <c r="EY354" i="1"/>
  <c r="EZ354" i="1"/>
  <c r="FA354" i="1"/>
  <c r="FM354" i="1"/>
  <c r="FN354" i="1"/>
  <c r="FO354" i="1"/>
  <c r="FP354" i="1"/>
  <c r="FQ354" i="1"/>
  <c r="FT354" i="1"/>
  <c r="FU354" i="1"/>
  <c r="FV354" i="1"/>
  <c r="FW354" i="1"/>
  <c r="FZ354" i="1"/>
  <c r="GA354" i="1"/>
  <c r="GD354" i="1"/>
  <c r="GE354" i="1"/>
  <c r="GF354" i="1"/>
  <c r="GR354" i="1"/>
  <c r="GS354" i="1"/>
  <c r="GT354" i="1"/>
  <c r="GU354" i="1"/>
  <c r="GV354" i="1"/>
  <c r="GY354" i="1"/>
  <c r="GZ354" i="1"/>
  <c r="HA354" i="1"/>
  <c r="HB354" i="1"/>
  <c r="HE354" i="1"/>
  <c r="HF354" i="1"/>
  <c r="HI354" i="1"/>
  <c r="HJ354" i="1"/>
  <c r="HK354" i="1"/>
  <c r="AS355" i="1"/>
  <c r="AT355" i="1"/>
  <c r="AU355" i="1"/>
  <c r="AV355" i="1"/>
  <c r="AW355" i="1"/>
  <c r="AZ355" i="1"/>
  <c r="BA355" i="1"/>
  <c r="BB355" i="1"/>
  <c r="BC355" i="1"/>
  <c r="BF355" i="1"/>
  <c r="BG355" i="1"/>
  <c r="BJ355" i="1"/>
  <c r="BK355" i="1"/>
  <c r="BL355" i="1"/>
  <c r="BX355" i="1"/>
  <c r="BY355" i="1"/>
  <c r="BZ355" i="1"/>
  <c r="CA355" i="1"/>
  <c r="CB355" i="1"/>
  <c r="CE355" i="1"/>
  <c r="CF355" i="1"/>
  <c r="CG355" i="1"/>
  <c r="CH355" i="1"/>
  <c r="CK355" i="1"/>
  <c r="CL355" i="1"/>
  <c r="CO355" i="1"/>
  <c r="CP355" i="1"/>
  <c r="CQ355" i="1"/>
  <c r="DC355" i="1"/>
  <c r="DD355" i="1"/>
  <c r="DE355" i="1"/>
  <c r="DF355" i="1"/>
  <c r="DG355" i="1"/>
  <c r="DJ355" i="1"/>
  <c r="DK355" i="1"/>
  <c r="DL355" i="1"/>
  <c r="DM355" i="1"/>
  <c r="DP355" i="1"/>
  <c r="DQ355" i="1"/>
  <c r="DT355" i="1"/>
  <c r="DU355" i="1"/>
  <c r="DV355" i="1"/>
  <c r="EH355" i="1"/>
  <c r="EI355" i="1"/>
  <c r="EJ355" i="1"/>
  <c r="EK355" i="1"/>
  <c r="EL355" i="1"/>
  <c r="EO355" i="1"/>
  <c r="EP355" i="1"/>
  <c r="EQ355" i="1"/>
  <c r="ER355" i="1"/>
  <c r="EU355" i="1"/>
  <c r="EV355" i="1"/>
  <c r="EY355" i="1"/>
  <c r="EZ355" i="1"/>
  <c r="FA355" i="1"/>
  <c r="FM355" i="1"/>
  <c r="FN355" i="1"/>
  <c r="FO355" i="1"/>
  <c r="FP355" i="1"/>
  <c r="FQ355" i="1"/>
  <c r="FT355" i="1"/>
  <c r="FU355" i="1"/>
  <c r="FV355" i="1"/>
  <c r="FW355" i="1"/>
  <c r="FZ355" i="1"/>
  <c r="GA355" i="1"/>
  <c r="GD355" i="1"/>
  <c r="GE355" i="1"/>
  <c r="GF355" i="1"/>
  <c r="GR355" i="1"/>
  <c r="GS355" i="1"/>
  <c r="GT355" i="1"/>
  <c r="GU355" i="1"/>
  <c r="GV355" i="1"/>
  <c r="GY355" i="1"/>
  <c r="GZ355" i="1"/>
  <c r="HA355" i="1"/>
  <c r="HB355" i="1"/>
  <c r="HE355" i="1"/>
  <c r="HF355" i="1"/>
  <c r="HI355" i="1"/>
  <c r="HJ355" i="1"/>
  <c r="HK355" i="1"/>
  <c r="AS356" i="1"/>
  <c r="AT356" i="1"/>
  <c r="AU356" i="1"/>
  <c r="AV356" i="1"/>
  <c r="AW356" i="1"/>
  <c r="AZ356" i="1"/>
  <c r="BA356" i="1"/>
  <c r="BB356" i="1"/>
  <c r="BC356" i="1"/>
  <c r="BF356" i="1"/>
  <c r="BG356" i="1"/>
  <c r="BJ356" i="1"/>
  <c r="BK356" i="1"/>
  <c r="BL356" i="1"/>
  <c r="BX356" i="1"/>
  <c r="BY356" i="1"/>
  <c r="BZ356" i="1"/>
  <c r="CA356" i="1"/>
  <c r="CB356" i="1"/>
  <c r="CE356" i="1"/>
  <c r="CF356" i="1"/>
  <c r="CG356" i="1"/>
  <c r="CH356" i="1"/>
  <c r="CK356" i="1"/>
  <c r="CL356" i="1"/>
  <c r="CO356" i="1"/>
  <c r="CP356" i="1"/>
  <c r="CQ356" i="1"/>
  <c r="DC356" i="1"/>
  <c r="DD356" i="1"/>
  <c r="DE356" i="1"/>
  <c r="DF356" i="1"/>
  <c r="DG356" i="1"/>
  <c r="DJ356" i="1"/>
  <c r="DK356" i="1"/>
  <c r="DL356" i="1"/>
  <c r="DM356" i="1"/>
  <c r="DP356" i="1"/>
  <c r="DQ356" i="1"/>
  <c r="DT356" i="1"/>
  <c r="DU356" i="1"/>
  <c r="DV356" i="1"/>
  <c r="EH356" i="1"/>
  <c r="EI356" i="1"/>
  <c r="EJ356" i="1"/>
  <c r="EK356" i="1"/>
  <c r="EL356" i="1"/>
  <c r="EO356" i="1"/>
  <c r="EP356" i="1"/>
  <c r="EQ356" i="1"/>
  <c r="ER356" i="1"/>
  <c r="EU356" i="1"/>
  <c r="EV356" i="1"/>
  <c r="EY356" i="1"/>
  <c r="EZ356" i="1"/>
  <c r="FA356" i="1"/>
  <c r="FM356" i="1"/>
  <c r="FN356" i="1"/>
  <c r="FO356" i="1"/>
  <c r="FP356" i="1"/>
  <c r="FQ356" i="1"/>
  <c r="FT356" i="1"/>
  <c r="FU356" i="1"/>
  <c r="FV356" i="1"/>
  <c r="FW356" i="1"/>
  <c r="FZ356" i="1"/>
  <c r="GA356" i="1"/>
  <c r="GD356" i="1"/>
  <c r="GE356" i="1"/>
  <c r="GF356" i="1"/>
  <c r="GR356" i="1"/>
  <c r="GS356" i="1"/>
  <c r="GT356" i="1"/>
  <c r="GU356" i="1"/>
  <c r="GV356" i="1"/>
  <c r="GY356" i="1"/>
  <c r="GZ356" i="1"/>
  <c r="HA356" i="1"/>
  <c r="HB356" i="1"/>
  <c r="HE356" i="1"/>
  <c r="HF356" i="1"/>
  <c r="HI356" i="1"/>
  <c r="HJ356" i="1"/>
  <c r="HK356" i="1"/>
  <c r="AS357" i="1"/>
  <c r="AT357" i="1"/>
  <c r="AU357" i="1"/>
  <c r="AV357" i="1"/>
  <c r="AW357" i="1"/>
  <c r="AZ357" i="1"/>
  <c r="BA357" i="1"/>
  <c r="BB357" i="1"/>
  <c r="BC357" i="1"/>
  <c r="BF357" i="1"/>
  <c r="BG357" i="1"/>
  <c r="BH357" i="1"/>
  <c r="BJ357" i="1"/>
  <c r="BK357" i="1"/>
  <c r="BL357" i="1"/>
  <c r="BX357" i="1"/>
  <c r="BY357" i="1"/>
  <c r="BZ357" i="1"/>
  <c r="CA357" i="1"/>
  <c r="CB357" i="1"/>
  <c r="CE357" i="1"/>
  <c r="CF357" i="1"/>
  <c r="CG357" i="1"/>
  <c r="CH357" i="1"/>
  <c r="CK357" i="1"/>
  <c r="CL357" i="1"/>
  <c r="CM357" i="1"/>
  <c r="CO357" i="1"/>
  <c r="CP357" i="1"/>
  <c r="CQ357" i="1"/>
  <c r="DC357" i="1"/>
  <c r="DD357" i="1"/>
  <c r="DE357" i="1"/>
  <c r="DF357" i="1"/>
  <c r="DG357" i="1"/>
  <c r="DJ357" i="1"/>
  <c r="DK357" i="1"/>
  <c r="DL357" i="1"/>
  <c r="DM357" i="1"/>
  <c r="DP357" i="1"/>
  <c r="DQ357" i="1"/>
  <c r="DR357" i="1"/>
  <c r="DT357" i="1"/>
  <c r="DU357" i="1"/>
  <c r="DV357" i="1"/>
  <c r="EH357" i="1"/>
  <c r="EI357" i="1"/>
  <c r="EJ357" i="1"/>
  <c r="EK357" i="1"/>
  <c r="EL357" i="1"/>
  <c r="EO357" i="1"/>
  <c r="EP357" i="1"/>
  <c r="EQ357" i="1"/>
  <c r="ER357" i="1"/>
  <c r="EU357" i="1"/>
  <c r="EV357" i="1"/>
  <c r="EW357" i="1"/>
  <c r="EY357" i="1"/>
  <c r="EZ357" i="1"/>
  <c r="FA357" i="1"/>
  <c r="FM357" i="1"/>
  <c r="FN357" i="1"/>
  <c r="FO357" i="1"/>
  <c r="FP357" i="1"/>
  <c r="FQ357" i="1"/>
  <c r="FT357" i="1"/>
  <c r="FU357" i="1"/>
  <c r="FV357" i="1"/>
  <c r="FW357" i="1"/>
  <c r="FZ357" i="1"/>
  <c r="GA357" i="1"/>
  <c r="GB357" i="1"/>
  <c r="GD357" i="1"/>
  <c r="GE357" i="1"/>
  <c r="GF357" i="1"/>
  <c r="GR357" i="1"/>
  <c r="GS357" i="1"/>
  <c r="GT357" i="1"/>
  <c r="GU357" i="1"/>
  <c r="GV357" i="1"/>
  <c r="GY357" i="1"/>
  <c r="GZ357" i="1"/>
  <c r="HA357" i="1"/>
  <c r="HB357" i="1"/>
  <c r="HE357" i="1"/>
  <c r="HF357" i="1"/>
  <c r="HG357" i="1"/>
  <c r="HI357" i="1"/>
  <c r="HJ357" i="1"/>
  <c r="HK357" i="1"/>
  <c r="AS358" i="1"/>
  <c r="AT358" i="1"/>
  <c r="AU358" i="1"/>
  <c r="AV358" i="1"/>
  <c r="AW358" i="1"/>
  <c r="AZ358" i="1"/>
  <c r="BA358" i="1"/>
  <c r="BB358" i="1"/>
  <c r="BC358" i="1"/>
  <c r="BF358" i="1"/>
  <c r="BG358" i="1"/>
  <c r="BJ358" i="1"/>
  <c r="BK358" i="1"/>
  <c r="BL358" i="1"/>
  <c r="BM358" i="1"/>
  <c r="BX358" i="1"/>
  <c r="BY358" i="1"/>
  <c r="BZ358" i="1"/>
  <c r="CA358" i="1"/>
  <c r="CB358" i="1"/>
  <c r="CE358" i="1"/>
  <c r="CF358" i="1"/>
  <c r="CG358" i="1"/>
  <c r="CH358" i="1"/>
  <c r="CK358" i="1"/>
  <c r="CL358" i="1"/>
  <c r="CO358" i="1"/>
  <c r="CP358" i="1"/>
  <c r="CQ358" i="1"/>
  <c r="CR358" i="1"/>
  <c r="DC358" i="1"/>
  <c r="DD358" i="1"/>
  <c r="DE358" i="1"/>
  <c r="DF358" i="1"/>
  <c r="DG358" i="1"/>
  <c r="DJ358" i="1"/>
  <c r="DK358" i="1"/>
  <c r="DL358" i="1"/>
  <c r="DM358" i="1"/>
  <c r="DP358" i="1"/>
  <c r="DQ358" i="1"/>
  <c r="DT358" i="1"/>
  <c r="DU358" i="1"/>
  <c r="DV358" i="1"/>
  <c r="DW358" i="1"/>
  <c r="EH358" i="1"/>
  <c r="EI358" i="1"/>
  <c r="EJ358" i="1"/>
  <c r="EK358" i="1"/>
  <c r="EL358" i="1"/>
  <c r="EO358" i="1"/>
  <c r="EP358" i="1"/>
  <c r="EQ358" i="1"/>
  <c r="ER358" i="1"/>
  <c r="EU358" i="1"/>
  <c r="EV358" i="1"/>
  <c r="EY358" i="1"/>
  <c r="EZ358" i="1"/>
  <c r="FA358" i="1"/>
  <c r="FB358" i="1"/>
  <c r="FM358" i="1"/>
  <c r="FN358" i="1"/>
  <c r="FO358" i="1"/>
  <c r="FP358" i="1"/>
  <c r="FQ358" i="1"/>
  <c r="FT358" i="1"/>
  <c r="FU358" i="1"/>
  <c r="FV358" i="1"/>
  <c r="FW358" i="1"/>
  <c r="FZ358" i="1"/>
  <c r="GA358" i="1"/>
  <c r="GD358" i="1"/>
  <c r="GE358" i="1"/>
  <c r="GF358" i="1"/>
  <c r="GG358" i="1"/>
  <c r="GR358" i="1"/>
  <c r="GS358" i="1"/>
  <c r="GT358" i="1"/>
  <c r="GU358" i="1"/>
  <c r="GV358" i="1"/>
  <c r="GY358" i="1"/>
  <c r="GZ358" i="1"/>
  <c r="HA358" i="1"/>
  <c r="HB358" i="1"/>
  <c r="HE358" i="1"/>
  <c r="HF358" i="1"/>
  <c r="HI358" i="1"/>
  <c r="HJ358" i="1"/>
  <c r="HK358" i="1"/>
  <c r="HL358" i="1"/>
  <c r="AS359" i="1"/>
  <c r="AT359" i="1"/>
  <c r="AU359" i="1"/>
  <c r="AV359" i="1"/>
  <c r="AW359" i="1"/>
  <c r="AZ359" i="1"/>
  <c r="BA359" i="1"/>
  <c r="BB359" i="1"/>
  <c r="BC359" i="1"/>
  <c r="BF359" i="1"/>
  <c r="BG359" i="1"/>
  <c r="BJ359" i="1"/>
  <c r="BK359" i="1"/>
  <c r="BL359" i="1"/>
  <c r="BX359" i="1"/>
  <c r="BY359" i="1"/>
  <c r="BZ359" i="1"/>
  <c r="CA359" i="1"/>
  <c r="CB359" i="1"/>
  <c r="CE359" i="1"/>
  <c r="CF359" i="1"/>
  <c r="CG359" i="1"/>
  <c r="CH359" i="1"/>
  <c r="CK359" i="1"/>
  <c r="CL359" i="1"/>
  <c r="CO359" i="1"/>
  <c r="CP359" i="1"/>
  <c r="CQ359" i="1"/>
  <c r="DC359" i="1"/>
  <c r="DD359" i="1"/>
  <c r="DE359" i="1"/>
  <c r="DF359" i="1"/>
  <c r="DG359" i="1"/>
  <c r="DJ359" i="1"/>
  <c r="DK359" i="1"/>
  <c r="DL359" i="1"/>
  <c r="DM359" i="1"/>
  <c r="DP359" i="1"/>
  <c r="DQ359" i="1"/>
  <c r="DT359" i="1"/>
  <c r="DU359" i="1"/>
  <c r="DV359" i="1"/>
  <c r="EH359" i="1"/>
  <c r="EI359" i="1"/>
  <c r="EJ359" i="1"/>
  <c r="EK359" i="1"/>
  <c r="EL359" i="1"/>
  <c r="EO359" i="1"/>
  <c r="EP359" i="1"/>
  <c r="EQ359" i="1"/>
  <c r="ER359" i="1"/>
  <c r="EU359" i="1"/>
  <c r="EV359" i="1"/>
  <c r="EY359" i="1"/>
  <c r="EZ359" i="1"/>
  <c r="FA359" i="1"/>
  <c r="FM359" i="1"/>
  <c r="FN359" i="1"/>
  <c r="FO359" i="1"/>
  <c r="FP359" i="1"/>
  <c r="FQ359" i="1"/>
  <c r="FT359" i="1"/>
  <c r="FU359" i="1"/>
  <c r="FV359" i="1"/>
  <c r="FW359" i="1"/>
  <c r="FZ359" i="1"/>
  <c r="GA359" i="1"/>
  <c r="GD359" i="1"/>
  <c r="GE359" i="1"/>
  <c r="GF359" i="1"/>
  <c r="GR359" i="1"/>
  <c r="GS359" i="1"/>
  <c r="GT359" i="1"/>
  <c r="GU359" i="1"/>
  <c r="GV359" i="1"/>
  <c r="GY359" i="1"/>
  <c r="GZ359" i="1"/>
  <c r="HA359" i="1"/>
  <c r="HB359" i="1"/>
  <c r="HE359" i="1"/>
  <c r="HF359" i="1"/>
  <c r="HI359" i="1"/>
  <c r="HJ359" i="1"/>
  <c r="HK359" i="1"/>
  <c r="AS360" i="1"/>
  <c r="AT360" i="1"/>
  <c r="AU360" i="1"/>
  <c r="AV360" i="1"/>
  <c r="AW360" i="1"/>
  <c r="AZ360" i="1"/>
  <c r="BA360" i="1"/>
  <c r="BB360" i="1"/>
  <c r="BC360" i="1"/>
  <c r="BF360" i="1"/>
  <c r="BG360" i="1"/>
  <c r="BJ360" i="1"/>
  <c r="BK360" i="1"/>
  <c r="BL360" i="1"/>
  <c r="BX360" i="1"/>
  <c r="BY360" i="1"/>
  <c r="BZ360" i="1"/>
  <c r="CA360" i="1"/>
  <c r="CB360" i="1"/>
  <c r="CE360" i="1"/>
  <c r="CF360" i="1"/>
  <c r="CG360" i="1"/>
  <c r="CH360" i="1"/>
  <c r="CK360" i="1"/>
  <c r="CL360" i="1"/>
  <c r="CO360" i="1"/>
  <c r="CP360" i="1"/>
  <c r="CQ360" i="1"/>
  <c r="DC360" i="1"/>
  <c r="DD360" i="1"/>
  <c r="DE360" i="1"/>
  <c r="DF360" i="1"/>
  <c r="DG360" i="1"/>
  <c r="DJ360" i="1"/>
  <c r="DK360" i="1"/>
  <c r="DL360" i="1"/>
  <c r="DM360" i="1"/>
  <c r="DP360" i="1"/>
  <c r="DQ360" i="1"/>
  <c r="DT360" i="1"/>
  <c r="DU360" i="1"/>
  <c r="DV360" i="1"/>
  <c r="EH360" i="1"/>
  <c r="EI360" i="1"/>
  <c r="EJ360" i="1"/>
  <c r="EK360" i="1"/>
  <c r="EL360" i="1"/>
  <c r="EO360" i="1"/>
  <c r="EP360" i="1"/>
  <c r="EQ360" i="1"/>
  <c r="ER360" i="1"/>
  <c r="EU360" i="1"/>
  <c r="EV360" i="1"/>
  <c r="EY360" i="1"/>
  <c r="EZ360" i="1"/>
  <c r="FA360" i="1"/>
  <c r="FM360" i="1"/>
  <c r="FN360" i="1"/>
  <c r="FO360" i="1"/>
  <c r="FP360" i="1"/>
  <c r="FQ360" i="1"/>
  <c r="FT360" i="1"/>
  <c r="FU360" i="1"/>
  <c r="FV360" i="1"/>
  <c r="FW360" i="1"/>
  <c r="FZ360" i="1"/>
  <c r="GA360" i="1"/>
  <c r="GD360" i="1"/>
  <c r="GE360" i="1"/>
  <c r="GF360" i="1"/>
  <c r="GR360" i="1"/>
  <c r="GS360" i="1"/>
  <c r="GT360" i="1"/>
  <c r="GU360" i="1"/>
  <c r="GV360" i="1"/>
  <c r="GY360" i="1"/>
  <c r="GZ360" i="1"/>
  <c r="HA360" i="1"/>
  <c r="HB360" i="1"/>
  <c r="HE360" i="1"/>
  <c r="HF360" i="1"/>
  <c r="HI360" i="1"/>
  <c r="HJ360" i="1"/>
  <c r="HK360" i="1"/>
  <c r="AS361" i="1"/>
  <c r="AT361" i="1"/>
  <c r="AU361" i="1"/>
  <c r="AV361" i="1"/>
  <c r="AW361" i="1"/>
  <c r="AZ361" i="1"/>
  <c r="BA361" i="1"/>
  <c r="BB361" i="1"/>
  <c r="BC361" i="1"/>
  <c r="BF361" i="1"/>
  <c r="BG361" i="1"/>
  <c r="BJ361" i="1"/>
  <c r="BK361" i="1"/>
  <c r="BL361" i="1"/>
  <c r="BX361" i="1"/>
  <c r="BY361" i="1"/>
  <c r="BZ361" i="1"/>
  <c r="CA361" i="1"/>
  <c r="CB361" i="1"/>
  <c r="CE361" i="1"/>
  <c r="CF361" i="1"/>
  <c r="CG361" i="1"/>
  <c r="CH361" i="1"/>
  <c r="CK361" i="1"/>
  <c r="CL361" i="1"/>
  <c r="CO361" i="1"/>
  <c r="CP361" i="1"/>
  <c r="CQ361" i="1"/>
  <c r="DC361" i="1"/>
  <c r="DD361" i="1"/>
  <c r="DE361" i="1"/>
  <c r="DF361" i="1"/>
  <c r="DG361" i="1"/>
  <c r="DJ361" i="1"/>
  <c r="DK361" i="1"/>
  <c r="DL361" i="1"/>
  <c r="DM361" i="1"/>
  <c r="DP361" i="1"/>
  <c r="DQ361" i="1"/>
  <c r="DT361" i="1"/>
  <c r="DU361" i="1"/>
  <c r="DV361" i="1"/>
  <c r="EH361" i="1"/>
  <c r="EI361" i="1"/>
  <c r="EJ361" i="1"/>
  <c r="EK361" i="1"/>
  <c r="EL361" i="1"/>
  <c r="EO361" i="1"/>
  <c r="EP361" i="1"/>
  <c r="EQ361" i="1"/>
  <c r="ER361" i="1"/>
  <c r="EU361" i="1"/>
  <c r="EV361" i="1"/>
  <c r="EY361" i="1"/>
  <c r="EZ361" i="1"/>
  <c r="FA361" i="1"/>
  <c r="FM361" i="1"/>
  <c r="FN361" i="1"/>
  <c r="FO361" i="1"/>
  <c r="FP361" i="1"/>
  <c r="FQ361" i="1"/>
  <c r="FT361" i="1"/>
  <c r="FU361" i="1"/>
  <c r="FV361" i="1"/>
  <c r="FW361" i="1"/>
  <c r="FZ361" i="1"/>
  <c r="GA361" i="1"/>
  <c r="GD361" i="1"/>
  <c r="GE361" i="1"/>
  <c r="GF361" i="1"/>
  <c r="GR361" i="1"/>
  <c r="GS361" i="1"/>
  <c r="GT361" i="1"/>
  <c r="GU361" i="1"/>
  <c r="GV361" i="1"/>
  <c r="GY361" i="1"/>
  <c r="GZ361" i="1"/>
  <c r="HA361" i="1"/>
  <c r="HB361" i="1"/>
  <c r="HE361" i="1"/>
  <c r="HF361" i="1"/>
  <c r="HI361" i="1"/>
  <c r="HJ361" i="1"/>
  <c r="HK361" i="1"/>
  <c r="AS362" i="1"/>
  <c r="AT362" i="1"/>
  <c r="AU362" i="1"/>
  <c r="AV362" i="1"/>
  <c r="AW362" i="1"/>
  <c r="AZ362" i="1"/>
  <c r="BA362" i="1"/>
  <c r="BB362" i="1"/>
  <c r="BC362" i="1"/>
  <c r="BF362" i="1"/>
  <c r="BG362" i="1"/>
  <c r="BJ362" i="1"/>
  <c r="BK362" i="1"/>
  <c r="BL362" i="1"/>
  <c r="BX362" i="1"/>
  <c r="BY362" i="1"/>
  <c r="BZ362" i="1"/>
  <c r="CA362" i="1"/>
  <c r="CB362" i="1"/>
  <c r="CE362" i="1"/>
  <c r="CF362" i="1"/>
  <c r="CG362" i="1"/>
  <c r="CH362" i="1"/>
  <c r="CK362" i="1"/>
  <c r="CL362" i="1"/>
  <c r="CO362" i="1"/>
  <c r="CP362" i="1"/>
  <c r="CQ362" i="1"/>
  <c r="DC362" i="1"/>
  <c r="DD362" i="1"/>
  <c r="DE362" i="1"/>
  <c r="DF362" i="1"/>
  <c r="DG362" i="1"/>
  <c r="DJ362" i="1"/>
  <c r="DK362" i="1"/>
  <c r="DL362" i="1"/>
  <c r="DM362" i="1"/>
  <c r="DP362" i="1"/>
  <c r="DQ362" i="1"/>
  <c r="DT362" i="1"/>
  <c r="DU362" i="1"/>
  <c r="DV362" i="1"/>
  <c r="EH362" i="1"/>
  <c r="EI362" i="1"/>
  <c r="EJ362" i="1"/>
  <c r="EK362" i="1"/>
  <c r="EL362" i="1"/>
  <c r="EO362" i="1"/>
  <c r="EP362" i="1"/>
  <c r="EQ362" i="1"/>
  <c r="ER362" i="1"/>
  <c r="EU362" i="1"/>
  <c r="EV362" i="1"/>
  <c r="EY362" i="1"/>
  <c r="EZ362" i="1"/>
  <c r="FA362" i="1"/>
  <c r="FM362" i="1"/>
  <c r="FN362" i="1"/>
  <c r="FO362" i="1"/>
  <c r="FP362" i="1"/>
  <c r="FQ362" i="1"/>
  <c r="FT362" i="1"/>
  <c r="FU362" i="1"/>
  <c r="FV362" i="1"/>
  <c r="FW362" i="1"/>
  <c r="FZ362" i="1"/>
  <c r="GA362" i="1"/>
  <c r="GD362" i="1"/>
  <c r="GE362" i="1"/>
  <c r="GF362" i="1"/>
  <c r="GR362" i="1"/>
  <c r="GS362" i="1"/>
  <c r="GT362" i="1"/>
  <c r="GU362" i="1"/>
  <c r="GV362" i="1"/>
  <c r="GY362" i="1"/>
  <c r="GZ362" i="1"/>
  <c r="HA362" i="1"/>
  <c r="HB362" i="1"/>
  <c r="HE362" i="1"/>
  <c r="HF362" i="1"/>
  <c r="HI362" i="1"/>
  <c r="HJ362" i="1"/>
  <c r="HK362" i="1"/>
  <c r="AS363" i="1"/>
  <c r="AT363" i="1"/>
  <c r="AU363" i="1"/>
  <c r="AV363" i="1"/>
  <c r="AW363" i="1"/>
  <c r="AZ363" i="1"/>
  <c r="BA363" i="1"/>
  <c r="BB363" i="1"/>
  <c r="BC363" i="1"/>
  <c r="BF363" i="1"/>
  <c r="BG363" i="1"/>
  <c r="BJ363" i="1"/>
  <c r="BK363" i="1"/>
  <c r="BL363" i="1"/>
  <c r="BX363" i="1"/>
  <c r="BY363" i="1"/>
  <c r="BZ363" i="1"/>
  <c r="CA363" i="1"/>
  <c r="CB363" i="1"/>
  <c r="CE363" i="1"/>
  <c r="CF363" i="1"/>
  <c r="CG363" i="1"/>
  <c r="CH363" i="1"/>
  <c r="CK363" i="1"/>
  <c r="CL363" i="1"/>
  <c r="CO363" i="1"/>
  <c r="CP363" i="1"/>
  <c r="CQ363" i="1"/>
  <c r="DC363" i="1"/>
  <c r="DD363" i="1"/>
  <c r="DE363" i="1"/>
  <c r="DF363" i="1"/>
  <c r="DG363" i="1"/>
  <c r="DJ363" i="1"/>
  <c r="DK363" i="1"/>
  <c r="DL363" i="1"/>
  <c r="DM363" i="1"/>
  <c r="DP363" i="1"/>
  <c r="DQ363" i="1"/>
  <c r="DT363" i="1"/>
  <c r="DU363" i="1"/>
  <c r="DV363" i="1"/>
  <c r="EH363" i="1"/>
  <c r="EI363" i="1"/>
  <c r="EJ363" i="1"/>
  <c r="EK363" i="1"/>
  <c r="EL363" i="1"/>
  <c r="EO363" i="1"/>
  <c r="EP363" i="1"/>
  <c r="EQ363" i="1"/>
  <c r="ER363" i="1"/>
  <c r="EU363" i="1"/>
  <c r="EV363" i="1"/>
  <c r="EY363" i="1"/>
  <c r="EZ363" i="1"/>
  <c r="FA363" i="1"/>
  <c r="FM363" i="1"/>
  <c r="FN363" i="1"/>
  <c r="FO363" i="1"/>
  <c r="FP363" i="1"/>
  <c r="FQ363" i="1"/>
  <c r="FT363" i="1"/>
  <c r="FU363" i="1"/>
  <c r="FV363" i="1"/>
  <c r="FW363" i="1"/>
  <c r="FZ363" i="1"/>
  <c r="GA363" i="1"/>
  <c r="GD363" i="1"/>
  <c r="GE363" i="1"/>
  <c r="GF363" i="1"/>
  <c r="GR363" i="1"/>
  <c r="GS363" i="1"/>
  <c r="GT363" i="1"/>
  <c r="GU363" i="1"/>
  <c r="GV363" i="1"/>
  <c r="GY363" i="1"/>
  <c r="GZ363" i="1"/>
  <c r="HA363" i="1"/>
  <c r="HB363" i="1"/>
  <c r="HE363" i="1"/>
  <c r="HF363" i="1"/>
  <c r="HI363" i="1"/>
  <c r="HJ363" i="1"/>
  <c r="HK363" i="1"/>
  <c r="AS364" i="1"/>
  <c r="AT364" i="1"/>
  <c r="AU364" i="1"/>
  <c r="AV364" i="1"/>
  <c r="AW364" i="1"/>
  <c r="AZ364" i="1"/>
  <c r="BA364" i="1"/>
  <c r="BB364" i="1"/>
  <c r="BC364" i="1"/>
  <c r="BF364" i="1"/>
  <c r="BG364" i="1"/>
  <c r="BJ364" i="1"/>
  <c r="BK364" i="1"/>
  <c r="BL364" i="1"/>
  <c r="BX364" i="1"/>
  <c r="BY364" i="1"/>
  <c r="BZ364" i="1"/>
  <c r="CA364" i="1"/>
  <c r="CB364" i="1"/>
  <c r="CE364" i="1"/>
  <c r="CF364" i="1"/>
  <c r="CG364" i="1"/>
  <c r="CH364" i="1"/>
  <c r="CK364" i="1"/>
  <c r="CL364" i="1"/>
  <c r="CO364" i="1"/>
  <c r="CP364" i="1"/>
  <c r="CQ364" i="1"/>
  <c r="DC364" i="1"/>
  <c r="DD364" i="1"/>
  <c r="DE364" i="1"/>
  <c r="DF364" i="1"/>
  <c r="DG364" i="1"/>
  <c r="DJ364" i="1"/>
  <c r="DK364" i="1"/>
  <c r="DL364" i="1"/>
  <c r="DM364" i="1"/>
  <c r="DP364" i="1"/>
  <c r="DQ364" i="1"/>
  <c r="DT364" i="1"/>
  <c r="DU364" i="1"/>
  <c r="DV364" i="1"/>
  <c r="EH364" i="1"/>
  <c r="EI364" i="1"/>
  <c r="EJ364" i="1"/>
  <c r="EK364" i="1"/>
  <c r="EL364" i="1"/>
  <c r="EO364" i="1"/>
  <c r="EP364" i="1"/>
  <c r="EQ364" i="1"/>
  <c r="ER364" i="1"/>
  <c r="EU364" i="1"/>
  <c r="EV364" i="1"/>
  <c r="EY364" i="1"/>
  <c r="EZ364" i="1"/>
  <c r="FA364" i="1"/>
  <c r="FM364" i="1"/>
  <c r="FN364" i="1"/>
  <c r="FO364" i="1"/>
  <c r="FP364" i="1"/>
  <c r="FQ364" i="1"/>
  <c r="FT364" i="1"/>
  <c r="FU364" i="1"/>
  <c r="FV364" i="1"/>
  <c r="FW364" i="1"/>
  <c r="FZ364" i="1"/>
  <c r="GA364" i="1"/>
  <c r="GD364" i="1"/>
  <c r="GE364" i="1"/>
  <c r="GF364" i="1"/>
  <c r="GR364" i="1"/>
  <c r="GS364" i="1"/>
  <c r="GT364" i="1"/>
  <c r="GU364" i="1"/>
  <c r="GV364" i="1"/>
  <c r="GY364" i="1"/>
  <c r="GZ364" i="1"/>
  <c r="HA364" i="1"/>
  <c r="HB364" i="1"/>
  <c r="HE364" i="1"/>
  <c r="HF364" i="1"/>
  <c r="HI364" i="1"/>
  <c r="HJ364" i="1"/>
  <c r="HK364" i="1"/>
  <c r="AS365" i="1"/>
  <c r="AT365" i="1"/>
  <c r="AU365" i="1"/>
  <c r="AV365" i="1"/>
  <c r="AW365" i="1"/>
  <c r="AZ365" i="1"/>
  <c r="BA365" i="1"/>
  <c r="BB365" i="1"/>
  <c r="BC365" i="1"/>
  <c r="BF365" i="1"/>
  <c r="BG365" i="1"/>
  <c r="BJ365" i="1"/>
  <c r="BK365" i="1"/>
  <c r="BL365" i="1"/>
  <c r="BX365" i="1"/>
  <c r="BY365" i="1"/>
  <c r="BZ365" i="1"/>
  <c r="CA365" i="1"/>
  <c r="CB365" i="1"/>
  <c r="CE365" i="1"/>
  <c r="CF365" i="1"/>
  <c r="CG365" i="1"/>
  <c r="CH365" i="1"/>
  <c r="CK365" i="1"/>
  <c r="CL365" i="1"/>
  <c r="CO365" i="1"/>
  <c r="CP365" i="1"/>
  <c r="CQ365" i="1"/>
  <c r="DC365" i="1"/>
  <c r="DD365" i="1"/>
  <c r="DE365" i="1"/>
  <c r="DF365" i="1"/>
  <c r="DG365" i="1"/>
  <c r="DJ365" i="1"/>
  <c r="DK365" i="1"/>
  <c r="DL365" i="1"/>
  <c r="DM365" i="1"/>
  <c r="DP365" i="1"/>
  <c r="DQ365" i="1"/>
  <c r="DT365" i="1"/>
  <c r="DU365" i="1"/>
  <c r="DV365" i="1"/>
  <c r="EH365" i="1"/>
  <c r="EI365" i="1"/>
  <c r="EJ365" i="1"/>
  <c r="EK365" i="1"/>
  <c r="EL365" i="1"/>
  <c r="EO365" i="1"/>
  <c r="EP365" i="1"/>
  <c r="EQ365" i="1"/>
  <c r="ER365" i="1"/>
  <c r="EU365" i="1"/>
  <c r="EV365" i="1"/>
  <c r="EY365" i="1"/>
  <c r="EZ365" i="1"/>
  <c r="FA365" i="1"/>
  <c r="FM365" i="1"/>
  <c r="FN365" i="1"/>
  <c r="FO365" i="1"/>
  <c r="FP365" i="1"/>
  <c r="FQ365" i="1"/>
  <c r="FT365" i="1"/>
  <c r="FU365" i="1"/>
  <c r="FV365" i="1"/>
  <c r="FW365" i="1"/>
  <c r="FZ365" i="1"/>
  <c r="GA365" i="1"/>
  <c r="GD365" i="1"/>
  <c r="GE365" i="1"/>
  <c r="GF365" i="1"/>
  <c r="GR365" i="1"/>
  <c r="GS365" i="1"/>
  <c r="GT365" i="1"/>
  <c r="GU365" i="1"/>
  <c r="GV365" i="1"/>
  <c r="GY365" i="1"/>
  <c r="GZ365" i="1"/>
  <c r="HA365" i="1"/>
  <c r="HB365" i="1"/>
  <c r="HE365" i="1"/>
  <c r="HF365" i="1"/>
  <c r="HI365" i="1"/>
  <c r="HJ365" i="1"/>
  <c r="HK365" i="1"/>
  <c r="AS366" i="1"/>
  <c r="AT366" i="1"/>
  <c r="AU366" i="1"/>
  <c r="AV366" i="1"/>
  <c r="AW366" i="1"/>
  <c r="AZ366" i="1"/>
  <c r="BA366" i="1"/>
  <c r="BB366" i="1"/>
  <c r="BC366" i="1"/>
  <c r="BF366" i="1"/>
  <c r="BG366" i="1"/>
  <c r="BJ366" i="1"/>
  <c r="BK366" i="1"/>
  <c r="BL366" i="1"/>
  <c r="BX366" i="1"/>
  <c r="BY366" i="1"/>
  <c r="BZ366" i="1"/>
  <c r="CA366" i="1"/>
  <c r="CB366" i="1"/>
  <c r="CE366" i="1"/>
  <c r="CF366" i="1"/>
  <c r="CG366" i="1"/>
  <c r="CH366" i="1"/>
  <c r="CK366" i="1"/>
  <c r="CL366" i="1"/>
  <c r="CO366" i="1"/>
  <c r="CP366" i="1"/>
  <c r="CQ366" i="1"/>
  <c r="DC366" i="1"/>
  <c r="DD366" i="1"/>
  <c r="DE366" i="1"/>
  <c r="DF366" i="1"/>
  <c r="DG366" i="1"/>
  <c r="DJ366" i="1"/>
  <c r="DK366" i="1"/>
  <c r="DL366" i="1"/>
  <c r="DM366" i="1"/>
  <c r="DP366" i="1"/>
  <c r="DQ366" i="1"/>
  <c r="DT366" i="1"/>
  <c r="DU366" i="1"/>
  <c r="DV366" i="1"/>
  <c r="EH366" i="1"/>
  <c r="EI366" i="1"/>
  <c r="EJ366" i="1"/>
  <c r="EK366" i="1"/>
  <c r="EL366" i="1"/>
  <c r="EO366" i="1"/>
  <c r="EP366" i="1"/>
  <c r="EQ366" i="1"/>
  <c r="ER366" i="1"/>
  <c r="EU366" i="1"/>
  <c r="EV366" i="1"/>
  <c r="EY366" i="1"/>
  <c r="EZ366" i="1"/>
  <c r="FA366" i="1"/>
  <c r="FM366" i="1"/>
  <c r="FN366" i="1"/>
  <c r="FO366" i="1"/>
  <c r="FP366" i="1"/>
  <c r="FQ366" i="1"/>
  <c r="FT366" i="1"/>
  <c r="FU366" i="1"/>
  <c r="FV366" i="1"/>
  <c r="FW366" i="1"/>
  <c r="FZ366" i="1"/>
  <c r="GA366" i="1"/>
  <c r="GD366" i="1"/>
  <c r="GE366" i="1"/>
  <c r="GF366" i="1"/>
  <c r="GR366" i="1"/>
  <c r="GS366" i="1"/>
  <c r="GT366" i="1"/>
  <c r="GU366" i="1"/>
  <c r="GV366" i="1"/>
  <c r="GY366" i="1"/>
  <c r="GZ366" i="1"/>
  <c r="HA366" i="1"/>
  <c r="HB366" i="1"/>
  <c r="HE366" i="1"/>
  <c r="HF366" i="1"/>
  <c r="HI366" i="1"/>
  <c r="HJ366" i="1"/>
  <c r="HK366" i="1"/>
  <c r="AS367" i="1"/>
  <c r="AT367" i="1"/>
  <c r="AU367" i="1"/>
  <c r="AV367" i="1"/>
  <c r="AW367" i="1"/>
  <c r="AZ367" i="1"/>
  <c r="BA367" i="1"/>
  <c r="BB367" i="1"/>
  <c r="BC367" i="1"/>
  <c r="BF367" i="1"/>
  <c r="BG367" i="1"/>
  <c r="BJ367" i="1"/>
  <c r="BK367" i="1"/>
  <c r="BL367" i="1"/>
  <c r="BX367" i="1"/>
  <c r="BY367" i="1"/>
  <c r="BZ367" i="1"/>
  <c r="CA367" i="1"/>
  <c r="CB367" i="1"/>
  <c r="CE367" i="1"/>
  <c r="CF367" i="1"/>
  <c r="CG367" i="1"/>
  <c r="CH367" i="1"/>
  <c r="CK367" i="1"/>
  <c r="CL367" i="1"/>
  <c r="CO367" i="1"/>
  <c r="CP367" i="1"/>
  <c r="CQ367" i="1"/>
  <c r="DC367" i="1"/>
  <c r="DD367" i="1"/>
  <c r="DE367" i="1"/>
  <c r="DF367" i="1"/>
  <c r="DG367" i="1"/>
  <c r="DJ367" i="1"/>
  <c r="DK367" i="1"/>
  <c r="DL367" i="1"/>
  <c r="DM367" i="1"/>
  <c r="DP367" i="1"/>
  <c r="DQ367" i="1"/>
  <c r="DT367" i="1"/>
  <c r="DU367" i="1"/>
  <c r="DV367" i="1"/>
  <c r="EH367" i="1"/>
  <c r="EI367" i="1"/>
  <c r="EJ367" i="1"/>
  <c r="EK367" i="1"/>
  <c r="EL367" i="1"/>
  <c r="EO367" i="1"/>
  <c r="EP367" i="1"/>
  <c r="EQ367" i="1"/>
  <c r="ER367" i="1"/>
  <c r="EU367" i="1"/>
  <c r="EV367" i="1"/>
  <c r="EY367" i="1"/>
  <c r="EZ367" i="1"/>
  <c r="FA367" i="1"/>
  <c r="FM367" i="1"/>
  <c r="FN367" i="1"/>
  <c r="FO367" i="1"/>
  <c r="FP367" i="1"/>
  <c r="FQ367" i="1"/>
  <c r="FT367" i="1"/>
  <c r="FU367" i="1"/>
  <c r="FV367" i="1"/>
  <c r="FW367" i="1"/>
  <c r="FZ367" i="1"/>
  <c r="GA367" i="1"/>
  <c r="GD367" i="1"/>
  <c r="GE367" i="1"/>
  <c r="GF367" i="1"/>
  <c r="GR367" i="1"/>
  <c r="GS367" i="1"/>
  <c r="GT367" i="1"/>
  <c r="GU367" i="1"/>
  <c r="GV367" i="1"/>
  <c r="GY367" i="1"/>
  <c r="GZ367" i="1"/>
  <c r="HA367" i="1"/>
  <c r="HB367" i="1"/>
  <c r="HE367" i="1"/>
  <c r="HF367" i="1"/>
  <c r="HI367" i="1"/>
  <c r="HJ367" i="1"/>
  <c r="HK367" i="1"/>
  <c r="AS368" i="1"/>
  <c r="AT368" i="1"/>
  <c r="AU368" i="1"/>
  <c r="AV368" i="1"/>
  <c r="AW368" i="1"/>
  <c r="AZ368" i="1"/>
  <c r="BA368" i="1"/>
  <c r="BB368" i="1"/>
  <c r="BC368" i="1"/>
  <c r="BF368" i="1"/>
  <c r="BG368" i="1"/>
  <c r="BJ368" i="1"/>
  <c r="BK368" i="1"/>
  <c r="BL368" i="1"/>
  <c r="BX368" i="1"/>
  <c r="BY368" i="1"/>
  <c r="BZ368" i="1"/>
  <c r="CA368" i="1"/>
  <c r="CB368" i="1"/>
  <c r="CE368" i="1"/>
  <c r="CF368" i="1"/>
  <c r="CG368" i="1"/>
  <c r="CH368" i="1"/>
  <c r="CK368" i="1"/>
  <c r="CL368" i="1"/>
  <c r="CO368" i="1"/>
  <c r="CP368" i="1"/>
  <c r="CQ368" i="1"/>
  <c r="DC368" i="1"/>
  <c r="DD368" i="1"/>
  <c r="DE368" i="1"/>
  <c r="DF368" i="1"/>
  <c r="DG368" i="1"/>
  <c r="DJ368" i="1"/>
  <c r="DK368" i="1"/>
  <c r="DL368" i="1"/>
  <c r="DM368" i="1"/>
  <c r="DP368" i="1"/>
  <c r="DQ368" i="1"/>
  <c r="DT368" i="1"/>
  <c r="DU368" i="1"/>
  <c r="DV368" i="1"/>
  <c r="EH368" i="1"/>
  <c r="EI368" i="1"/>
  <c r="EJ368" i="1"/>
  <c r="EK368" i="1"/>
  <c r="EL368" i="1"/>
  <c r="EO368" i="1"/>
  <c r="EP368" i="1"/>
  <c r="EQ368" i="1"/>
  <c r="ER368" i="1"/>
  <c r="EU368" i="1"/>
  <c r="EV368" i="1"/>
  <c r="EY368" i="1"/>
  <c r="EZ368" i="1"/>
  <c r="FA368" i="1"/>
  <c r="FM368" i="1"/>
  <c r="FN368" i="1"/>
  <c r="FO368" i="1"/>
  <c r="FP368" i="1"/>
  <c r="FQ368" i="1"/>
  <c r="FT368" i="1"/>
  <c r="FU368" i="1"/>
  <c r="FV368" i="1"/>
  <c r="FW368" i="1"/>
  <c r="FZ368" i="1"/>
  <c r="GA368" i="1"/>
  <c r="GD368" i="1"/>
  <c r="GE368" i="1"/>
  <c r="GF368" i="1"/>
  <c r="GR368" i="1"/>
  <c r="GS368" i="1"/>
  <c r="GT368" i="1"/>
  <c r="GU368" i="1"/>
  <c r="GV368" i="1"/>
  <c r="GY368" i="1"/>
  <c r="GZ368" i="1"/>
  <c r="HA368" i="1"/>
  <c r="HB368" i="1"/>
  <c r="HE368" i="1"/>
  <c r="HF368" i="1"/>
  <c r="HI368" i="1"/>
  <c r="HJ368" i="1"/>
  <c r="HK368" i="1"/>
  <c r="AS369" i="1"/>
  <c r="AT369" i="1"/>
  <c r="AU369" i="1"/>
  <c r="AV369" i="1"/>
  <c r="AW369" i="1"/>
  <c r="AZ369" i="1"/>
  <c r="BA369" i="1"/>
  <c r="BB369" i="1"/>
  <c r="BC369" i="1"/>
  <c r="BF369" i="1"/>
  <c r="BG369" i="1"/>
  <c r="BH369" i="1"/>
  <c r="BJ369" i="1"/>
  <c r="BK369" i="1"/>
  <c r="BL369" i="1"/>
  <c r="BX369" i="1"/>
  <c r="BY369" i="1"/>
  <c r="BZ369" i="1"/>
  <c r="CA369" i="1"/>
  <c r="CB369" i="1"/>
  <c r="CE369" i="1"/>
  <c r="CF369" i="1"/>
  <c r="CG369" i="1"/>
  <c r="CH369" i="1"/>
  <c r="CK369" i="1"/>
  <c r="CL369" i="1"/>
  <c r="CM369" i="1"/>
  <c r="CO369" i="1"/>
  <c r="CP369" i="1"/>
  <c r="CQ369" i="1"/>
  <c r="DC369" i="1"/>
  <c r="DD369" i="1"/>
  <c r="DE369" i="1"/>
  <c r="DF369" i="1"/>
  <c r="DG369" i="1"/>
  <c r="DJ369" i="1"/>
  <c r="DK369" i="1"/>
  <c r="DL369" i="1"/>
  <c r="DM369" i="1"/>
  <c r="DP369" i="1"/>
  <c r="DQ369" i="1"/>
  <c r="DR369" i="1"/>
  <c r="DT369" i="1"/>
  <c r="DU369" i="1"/>
  <c r="DV369" i="1"/>
  <c r="EH369" i="1"/>
  <c r="EI369" i="1"/>
  <c r="EJ369" i="1"/>
  <c r="EK369" i="1"/>
  <c r="EL369" i="1"/>
  <c r="EO369" i="1"/>
  <c r="EP369" i="1"/>
  <c r="EQ369" i="1"/>
  <c r="ER369" i="1"/>
  <c r="EU369" i="1"/>
  <c r="EV369" i="1"/>
  <c r="EW369" i="1"/>
  <c r="EY369" i="1"/>
  <c r="EZ369" i="1"/>
  <c r="FA369" i="1"/>
  <c r="FM369" i="1"/>
  <c r="FN369" i="1"/>
  <c r="FO369" i="1"/>
  <c r="FP369" i="1"/>
  <c r="FQ369" i="1"/>
  <c r="FT369" i="1"/>
  <c r="FU369" i="1"/>
  <c r="FV369" i="1"/>
  <c r="FW369" i="1"/>
  <c r="FZ369" i="1"/>
  <c r="GA369" i="1"/>
  <c r="GB369" i="1"/>
  <c r="GD369" i="1"/>
  <c r="GE369" i="1"/>
  <c r="GF369" i="1"/>
  <c r="GR369" i="1"/>
  <c r="GS369" i="1"/>
  <c r="GT369" i="1"/>
  <c r="GU369" i="1"/>
  <c r="GV369" i="1"/>
  <c r="GY369" i="1"/>
  <c r="GZ369" i="1"/>
  <c r="HA369" i="1"/>
  <c r="HB369" i="1"/>
  <c r="HE369" i="1"/>
  <c r="HF369" i="1"/>
  <c r="HG369" i="1"/>
  <c r="HI369" i="1"/>
  <c r="HJ369" i="1"/>
  <c r="HK369" i="1"/>
  <c r="AS370" i="1"/>
  <c r="AT370" i="1"/>
  <c r="AU370" i="1"/>
  <c r="AV370" i="1"/>
  <c r="AW370" i="1"/>
  <c r="AZ370" i="1"/>
  <c r="BA370" i="1"/>
  <c r="BB370" i="1"/>
  <c r="BC370" i="1"/>
  <c r="BF370" i="1"/>
  <c r="BG370" i="1"/>
  <c r="BJ370" i="1"/>
  <c r="BK370" i="1"/>
  <c r="BL370" i="1"/>
  <c r="BM370" i="1"/>
  <c r="BX370" i="1"/>
  <c r="BY370" i="1"/>
  <c r="BZ370" i="1"/>
  <c r="CA370" i="1"/>
  <c r="CB370" i="1"/>
  <c r="CE370" i="1"/>
  <c r="CF370" i="1"/>
  <c r="CG370" i="1"/>
  <c r="CH370" i="1"/>
  <c r="CK370" i="1"/>
  <c r="CL370" i="1"/>
  <c r="CO370" i="1"/>
  <c r="CP370" i="1"/>
  <c r="CQ370" i="1"/>
  <c r="CR370" i="1"/>
  <c r="DC370" i="1"/>
  <c r="DD370" i="1"/>
  <c r="DE370" i="1"/>
  <c r="DF370" i="1"/>
  <c r="DG370" i="1"/>
  <c r="DJ370" i="1"/>
  <c r="DK370" i="1"/>
  <c r="DL370" i="1"/>
  <c r="DM370" i="1"/>
  <c r="DP370" i="1"/>
  <c r="DQ370" i="1"/>
  <c r="DT370" i="1"/>
  <c r="DU370" i="1"/>
  <c r="DV370" i="1"/>
  <c r="DW370" i="1"/>
  <c r="EH370" i="1"/>
  <c r="EI370" i="1"/>
  <c r="EJ370" i="1"/>
  <c r="EK370" i="1"/>
  <c r="EL370" i="1"/>
  <c r="EO370" i="1"/>
  <c r="EP370" i="1"/>
  <c r="EQ370" i="1"/>
  <c r="ER370" i="1"/>
  <c r="EU370" i="1"/>
  <c r="EV370" i="1"/>
  <c r="EY370" i="1"/>
  <c r="EZ370" i="1"/>
  <c r="FA370" i="1"/>
  <c r="FB370" i="1"/>
  <c r="FM370" i="1"/>
  <c r="FN370" i="1"/>
  <c r="FO370" i="1"/>
  <c r="FP370" i="1"/>
  <c r="FQ370" i="1"/>
  <c r="FT370" i="1"/>
  <c r="FU370" i="1"/>
  <c r="FV370" i="1"/>
  <c r="FW370" i="1"/>
  <c r="FZ370" i="1"/>
  <c r="GA370" i="1"/>
  <c r="GD370" i="1"/>
  <c r="GE370" i="1"/>
  <c r="GF370" i="1"/>
  <c r="GG370" i="1"/>
  <c r="GR370" i="1"/>
  <c r="GS370" i="1"/>
  <c r="GT370" i="1"/>
  <c r="GU370" i="1"/>
  <c r="GV370" i="1"/>
  <c r="GY370" i="1"/>
  <c r="GZ370" i="1"/>
  <c r="HA370" i="1"/>
  <c r="HB370" i="1"/>
  <c r="HE370" i="1"/>
  <c r="HF370" i="1"/>
  <c r="HI370" i="1"/>
  <c r="HJ370" i="1"/>
  <c r="HK370" i="1"/>
  <c r="HL370" i="1"/>
  <c r="AS371" i="1"/>
  <c r="AT371" i="1"/>
  <c r="AU371" i="1"/>
  <c r="AV371" i="1"/>
  <c r="AW371" i="1"/>
  <c r="AZ371" i="1"/>
  <c r="BA371" i="1"/>
  <c r="BB371" i="1"/>
  <c r="BC371" i="1"/>
  <c r="BF371" i="1"/>
  <c r="BG371" i="1"/>
  <c r="BJ371" i="1"/>
  <c r="BK371" i="1"/>
  <c r="BL371" i="1"/>
  <c r="BX371" i="1"/>
  <c r="BY371" i="1"/>
  <c r="BZ371" i="1"/>
  <c r="CA371" i="1"/>
  <c r="CB371" i="1"/>
  <c r="CE371" i="1"/>
  <c r="CF371" i="1"/>
  <c r="CG371" i="1"/>
  <c r="CH371" i="1"/>
  <c r="CK371" i="1"/>
  <c r="CL371" i="1"/>
  <c r="CO371" i="1"/>
  <c r="CP371" i="1"/>
  <c r="CQ371" i="1"/>
  <c r="DC371" i="1"/>
  <c r="DD371" i="1"/>
  <c r="DE371" i="1"/>
  <c r="DF371" i="1"/>
  <c r="DG371" i="1"/>
  <c r="DJ371" i="1"/>
  <c r="DK371" i="1"/>
  <c r="DL371" i="1"/>
  <c r="DM371" i="1"/>
  <c r="DP371" i="1"/>
  <c r="DQ371" i="1"/>
  <c r="DT371" i="1"/>
  <c r="DU371" i="1"/>
  <c r="DV371" i="1"/>
  <c r="EH371" i="1"/>
  <c r="EI371" i="1"/>
  <c r="EJ371" i="1"/>
  <c r="EK371" i="1"/>
  <c r="EL371" i="1"/>
  <c r="EO371" i="1"/>
  <c r="EP371" i="1"/>
  <c r="EQ371" i="1"/>
  <c r="ER371" i="1"/>
  <c r="EU371" i="1"/>
  <c r="EV371" i="1"/>
  <c r="EY371" i="1"/>
  <c r="EZ371" i="1"/>
  <c r="FA371" i="1"/>
  <c r="FM371" i="1"/>
  <c r="FN371" i="1"/>
  <c r="FO371" i="1"/>
  <c r="FP371" i="1"/>
  <c r="FQ371" i="1"/>
  <c r="FT371" i="1"/>
  <c r="FU371" i="1"/>
  <c r="FV371" i="1"/>
  <c r="FW371" i="1"/>
  <c r="FZ371" i="1"/>
  <c r="GA371" i="1"/>
  <c r="GD371" i="1"/>
  <c r="GE371" i="1"/>
  <c r="GF371" i="1"/>
  <c r="GR371" i="1"/>
  <c r="GS371" i="1"/>
  <c r="GT371" i="1"/>
  <c r="GU371" i="1"/>
  <c r="GV371" i="1"/>
  <c r="GY371" i="1"/>
  <c r="GZ371" i="1"/>
  <c r="HA371" i="1"/>
  <c r="HB371" i="1"/>
  <c r="HE371" i="1"/>
  <c r="HF371" i="1"/>
  <c r="HI371" i="1"/>
  <c r="HJ371" i="1"/>
  <c r="HK371" i="1"/>
  <c r="AS372" i="1"/>
  <c r="AT372" i="1"/>
  <c r="AU372" i="1"/>
  <c r="AV372" i="1"/>
  <c r="AW372" i="1"/>
  <c r="AZ372" i="1"/>
  <c r="BA372" i="1"/>
  <c r="BB372" i="1"/>
  <c r="BC372" i="1"/>
  <c r="BF372" i="1"/>
  <c r="BG372" i="1"/>
  <c r="BJ372" i="1"/>
  <c r="BK372" i="1"/>
  <c r="BL372" i="1"/>
  <c r="BX372" i="1"/>
  <c r="BY372" i="1"/>
  <c r="BZ372" i="1"/>
  <c r="CA372" i="1"/>
  <c r="CB372" i="1"/>
  <c r="CE372" i="1"/>
  <c r="CF372" i="1"/>
  <c r="CG372" i="1"/>
  <c r="CH372" i="1"/>
  <c r="CK372" i="1"/>
  <c r="CL372" i="1"/>
  <c r="CO372" i="1"/>
  <c r="CP372" i="1"/>
  <c r="CQ372" i="1"/>
  <c r="DC372" i="1"/>
  <c r="DD372" i="1"/>
  <c r="DE372" i="1"/>
  <c r="DF372" i="1"/>
  <c r="DG372" i="1"/>
  <c r="DJ372" i="1"/>
  <c r="DK372" i="1"/>
  <c r="DL372" i="1"/>
  <c r="DM372" i="1"/>
  <c r="DP372" i="1"/>
  <c r="DQ372" i="1"/>
  <c r="DT372" i="1"/>
  <c r="DU372" i="1"/>
  <c r="DV372" i="1"/>
  <c r="EH372" i="1"/>
  <c r="EI372" i="1"/>
  <c r="EJ372" i="1"/>
  <c r="EK372" i="1"/>
  <c r="EL372" i="1"/>
  <c r="EO372" i="1"/>
  <c r="EP372" i="1"/>
  <c r="EQ372" i="1"/>
  <c r="ER372" i="1"/>
  <c r="EU372" i="1"/>
  <c r="EV372" i="1"/>
  <c r="EY372" i="1"/>
  <c r="EZ372" i="1"/>
  <c r="FA372" i="1"/>
  <c r="FM372" i="1"/>
  <c r="FN372" i="1"/>
  <c r="FO372" i="1"/>
  <c r="FP372" i="1"/>
  <c r="FQ372" i="1"/>
  <c r="FT372" i="1"/>
  <c r="FU372" i="1"/>
  <c r="FV372" i="1"/>
  <c r="FW372" i="1"/>
  <c r="FZ372" i="1"/>
  <c r="GA372" i="1"/>
  <c r="GD372" i="1"/>
  <c r="GE372" i="1"/>
  <c r="GF372" i="1"/>
  <c r="GR372" i="1"/>
  <c r="GS372" i="1"/>
  <c r="GT372" i="1"/>
  <c r="GU372" i="1"/>
  <c r="GV372" i="1"/>
  <c r="GY372" i="1"/>
  <c r="GZ372" i="1"/>
  <c r="HA372" i="1"/>
  <c r="HB372" i="1"/>
  <c r="HE372" i="1"/>
  <c r="HF372" i="1"/>
  <c r="HI372" i="1"/>
  <c r="HJ372" i="1"/>
  <c r="HK372" i="1"/>
  <c r="AS373" i="1"/>
  <c r="AT373" i="1"/>
  <c r="AU373" i="1"/>
  <c r="AV373" i="1"/>
  <c r="AW373" i="1"/>
  <c r="AZ373" i="1"/>
  <c r="BA373" i="1"/>
  <c r="BB373" i="1"/>
  <c r="BC373" i="1"/>
  <c r="BF373" i="1"/>
  <c r="BG373" i="1"/>
  <c r="BJ373" i="1"/>
  <c r="BK373" i="1"/>
  <c r="BL373" i="1"/>
  <c r="BX373" i="1"/>
  <c r="BY373" i="1"/>
  <c r="BZ373" i="1"/>
  <c r="CA373" i="1"/>
  <c r="CB373" i="1"/>
  <c r="CE373" i="1"/>
  <c r="CF373" i="1"/>
  <c r="CG373" i="1"/>
  <c r="CH373" i="1"/>
  <c r="CK373" i="1"/>
  <c r="CL373" i="1"/>
  <c r="CO373" i="1"/>
  <c r="CP373" i="1"/>
  <c r="CQ373" i="1"/>
  <c r="DC373" i="1"/>
  <c r="DD373" i="1"/>
  <c r="DE373" i="1"/>
  <c r="DF373" i="1"/>
  <c r="DG373" i="1"/>
  <c r="DJ373" i="1"/>
  <c r="DK373" i="1"/>
  <c r="DL373" i="1"/>
  <c r="DM373" i="1"/>
  <c r="DP373" i="1"/>
  <c r="DQ373" i="1"/>
  <c r="DT373" i="1"/>
  <c r="DU373" i="1"/>
  <c r="DV373" i="1"/>
  <c r="EH373" i="1"/>
  <c r="EI373" i="1"/>
  <c r="EJ373" i="1"/>
  <c r="EK373" i="1"/>
  <c r="EL373" i="1"/>
  <c r="EO373" i="1"/>
  <c r="EP373" i="1"/>
  <c r="EQ373" i="1"/>
  <c r="ER373" i="1"/>
  <c r="EU373" i="1"/>
  <c r="EV373" i="1"/>
  <c r="EY373" i="1"/>
  <c r="EZ373" i="1"/>
  <c r="FA373" i="1"/>
  <c r="FM373" i="1"/>
  <c r="FN373" i="1"/>
  <c r="FO373" i="1"/>
  <c r="FP373" i="1"/>
  <c r="FQ373" i="1"/>
  <c r="FT373" i="1"/>
  <c r="FU373" i="1"/>
  <c r="FV373" i="1"/>
  <c r="FW373" i="1"/>
  <c r="FZ373" i="1"/>
  <c r="GA373" i="1"/>
  <c r="GD373" i="1"/>
  <c r="GE373" i="1"/>
  <c r="GF373" i="1"/>
  <c r="GR373" i="1"/>
  <c r="GS373" i="1"/>
  <c r="GT373" i="1"/>
  <c r="GU373" i="1"/>
  <c r="GV373" i="1"/>
  <c r="GY373" i="1"/>
  <c r="GZ373" i="1"/>
  <c r="HA373" i="1"/>
  <c r="HB373" i="1"/>
  <c r="HE373" i="1"/>
  <c r="HF373" i="1"/>
  <c r="HI373" i="1"/>
  <c r="HJ373" i="1"/>
  <c r="HK373" i="1"/>
  <c r="AS374" i="1"/>
  <c r="AT374" i="1"/>
  <c r="AU374" i="1"/>
  <c r="AV374" i="1"/>
  <c r="AW374" i="1"/>
  <c r="AZ374" i="1"/>
  <c r="BA374" i="1"/>
  <c r="BB374" i="1"/>
  <c r="BC374" i="1"/>
  <c r="BF374" i="1"/>
  <c r="BG374" i="1"/>
  <c r="BJ374" i="1"/>
  <c r="BK374" i="1"/>
  <c r="BL374" i="1"/>
  <c r="BX374" i="1"/>
  <c r="BY374" i="1"/>
  <c r="BZ374" i="1"/>
  <c r="CA374" i="1"/>
  <c r="CB374" i="1"/>
  <c r="CE374" i="1"/>
  <c r="CF374" i="1"/>
  <c r="CG374" i="1"/>
  <c r="CH374" i="1"/>
  <c r="CK374" i="1"/>
  <c r="CL374" i="1"/>
  <c r="CO374" i="1"/>
  <c r="CP374" i="1"/>
  <c r="CQ374" i="1"/>
  <c r="DC374" i="1"/>
  <c r="DD374" i="1"/>
  <c r="DE374" i="1"/>
  <c r="DF374" i="1"/>
  <c r="DG374" i="1"/>
  <c r="DJ374" i="1"/>
  <c r="DK374" i="1"/>
  <c r="DL374" i="1"/>
  <c r="DM374" i="1"/>
  <c r="DP374" i="1"/>
  <c r="DQ374" i="1"/>
  <c r="DT374" i="1"/>
  <c r="DU374" i="1"/>
  <c r="DV374" i="1"/>
  <c r="EH374" i="1"/>
  <c r="EI374" i="1"/>
  <c r="EJ374" i="1"/>
  <c r="EK374" i="1"/>
  <c r="EL374" i="1"/>
  <c r="EO374" i="1"/>
  <c r="EP374" i="1"/>
  <c r="EQ374" i="1"/>
  <c r="ER374" i="1"/>
  <c r="EU374" i="1"/>
  <c r="EV374" i="1"/>
  <c r="EY374" i="1"/>
  <c r="EZ374" i="1"/>
  <c r="FA374" i="1"/>
  <c r="FM374" i="1"/>
  <c r="FN374" i="1"/>
  <c r="FO374" i="1"/>
  <c r="FP374" i="1"/>
  <c r="FQ374" i="1"/>
  <c r="FT374" i="1"/>
  <c r="FU374" i="1"/>
  <c r="FV374" i="1"/>
  <c r="FW374" i="1"/>
  <c r="FZ374" i="1"/>
  <c r="GA374" i="1"/>
  <c r="GD374" i="1"/>
  <c r="GE374" i="1"/>
  <c r="GF374" i="1"/>
  <c r="GR374" i="1"/>
  <c r="GS374" i="1"/>
  <c r="GT374" i="1"/>
  <c r="GU374" i="1"/>
  <c r="GV374" i="1"/>
  <c r="GY374" i="1"/>
  <c r="GZ374" i="1"/>
  <c r="HA374" i="1"/>
  <c r="HB374" i="1"/>
  <c r="HE374" i="1"/>
  <c r="HF374" i="1"/>
  <c r="HI374" i="1"/>
  <c r="HJ374" i="1"/>
  <c r="HK374" i="1"/>
  <c r="AS375" i="1"/>
  <c r="AT375" i="1"/>
  <c r="AU375" i="1"/>
  <c r="AV375" i="1"/>
  <c r="AW375" i="1"/>
  <c r="AZ375" i="1"/>
  <c r="BA375" i="1"/>
  <c r="BB375" i="1"/>
  <c r="BC375" i="1"/>
  <c r="BF375" i="1"/>
  <c r="BG375" i="1"/>
  <c r="BJ375" i="1"/>
  <c r="BK375" i="1"/>
  <c r="BL375" i="1"/>
  <c r="BX375" i="1"/>
  <c r="BY375" i="1"/>
  <c r="BZ375" i="1"/>
  <c r="CA375" i="1"/>
  <c r="CB375" i="1"/>
  <c r="CE375" i="1"/>
  <c r="CF375" i="1"/>
  <c r="CG375" i="1"/>
  <c r="CH375" i="1"/>
  <c r="CK375" i="1"/>
  <c r="CL375" i="1"/>
  <c r="CO375" i="1"/>
  <c r="CP375" i="1"/>
  <c r="CQ375" i="1"/>
  <c r="DC375" i="1"/>
  <c r="DD375" i="1"/>
  <c r="DE375" i="1"/>
  <c r="DF375" i="1"/>
  <c r="DG375" i="1"/>
  <c r="DJ375" i="1"/>
  <c r="DK375" i="1"/>
  <c r="DL375" i="1"/>
  <c r="DM375" i="1"/>
  <c r="DP375" i="1"/>
  <c r="DQ375" i="1"/>
  <c r="DT375" i="1"/>
  <c r="DU375" i="1"/>
  <c r="DV375" i="1"/>
  <c r="EH375" i="1"/>
  <c r="EI375" i="1"/>
  <c r="EJ375" i="1"/>
  <c r="EK375" i="1"/>
  <c r="EL375" i="1"/>
  <c r="EO375" i="1"/>
  <c r="EP375" i="1"/>
  <c r="EQ375" i="1"/>
  <c r="ER375" i="1"/>
  <c r="EU375" i="1"/>
  <c r="EV375" i="1"/>
  <c r="EY375" i="1"/>
  <c r="EZ375" i="1"/>
  <c r="FA375" i="1"/>
  <c r="FM375" i="1"/>
  <c r="FN375" i="1"/>
  <c r="FO375" i="1"/>
  <c r="FP375" i="1"/>
  <c r="FQ375" i="1"/>
  <c r="FT375" i="1"/>
  <c r="FU375" i="1"/>
  <c r="FV375" i="1"/>
  <c r="FW375" i="1"/>
  <c r="FZ375" i="1"/>
  <c r="GA375" i="1"/>
  <c r="GD375" i="1"/>
  <c r="GE375" i="1"/>
  <c r="GF375" i="1"/>
  <c r="GR375" i="1"/>
  <c r="GS375" i="1"/>
  <c r="GT375" i="1"/>
  <c r="GU375" i="1"/>
  <c r="GV375" i="1"/>
  <c r="GY375" i="1"/>
  <c r="GZ375" i="1"/>
  <c r="HA375" i="1"/>
  <c r="HB375" i="1"/>
  <c r="HE375" i="1"/>
  <c r="HF375" i="1"/>
  <c r="HI375" i="1"/>
  <c r="HJ375" i="1"/>
  <c r="HK375" i="1"/>
  <c r="AS376" i="1"/>
  <c r="AT376" i="1"/>
  <c r="AU376" i="1"/>
  <c r="AV376" i="1"/>
  <c r="AW376" i="1"/>
  <c r="AZ376" i="1"/>
  <c r="BA376" i="1"/>
  <c r="BB376" i="1"/>
  <c r="BC376" i="1"/>
  <c r="BF376" i="1"/>
  <c r="BG376" i="1"/>
  <c r="BJ376" i="1"/>
  <c r="BK376" i="1"/>
  <c r="BL376" i="1"/>
  <c r="BX376" i="1"/>
  <c r="BY376" i="1"/>
  <c r="BZ376" i="1"/>
  <c r="CA376" i="1"/>
  <c r="CB376" i="1"/>
  <c r="CE376" i="1"/>
  <c r="CF376" i="1"/>
  <c r="CG376" i="1"/>
  <c r="CH376" i="1"/>
  <c r="CK376" i="1"/>
  <c r="CL376" i="1"/>
  <c r="CO376" i="1"/>
  <c r="CP376" i="1"/>
  <c r="CQ376" i="1"/>
  <c r="DC376" i="1"/>
  <c r="DD376" i="1"/>
  <c r="DE376" i="1"/>
  <c r="DF376" i="1"/>
  <c r="DG376" i="1"/>
  <c r="DJ376" i="1"/>
  <c r="DK376" i="1"/>
  <c r="DL376" i="1"/>
  <c r="DM376" i="1"/>
  <c r="DP376" i="1"/>
  <c r="DQ376" i="1"/>
  <c r="DT376" i="1"/>
  <c r="DU376" i="1"/>
  <c r="DV376" i="1"/>
  <c r="EH376" i="1"/>
  <c r="EI376" i="1"/>
  <c r="EJ376" i="1"/>
  <c r="EK376" i="1"/>
  <c r="EL376" i="1"/>
  <c r="EO376" i="1"/>
  <c r="EP376" i="1"/>
  <c r="EQ376" i="1"/>
  <c r="ER376" i="1"/>
  <c r="EU376" i="1"/>
  <c r="EV376" i="1"/>
  <c r="EY376" i="1"/>
  <c r="EZ376" i="1"/>
  <c r="FA376" i="1"/>
  <c r="FM376" i="1"/>
  <c r="FN376" i="1"/>
  <c r="FO376" i="1"/>
  <c r="FP376" i="1"/>
  <c r="FQ376" i="1"/>
  <c r="FT376" i="1"/>
  <c r="FU376" i="1"/>
  <c r="FV376" i="1"/>
  <c r="FW376" i="1"/>
  <c r="FZ376" i="1"/>
  <c r="GA376" i="1"/>
  <c r="GD376" i="1"/>
  <c r="GE376" i="1"/>
  <c r="GF376" i="1"/>
  <c r="GR376" i="1"/>
  <c r="GS376" i="1"/>
  <c r="GT376" i="1"/>
  <c r="GU376" i="1"/>
  <c r="GV376" i="1"/>
  <c r="GY376" i="1"/>
  <c r="GZ376" i="1"/>
  <c r="HA376" i="1"/>
  <c r="HB376" i="1"/>
  <c r="HE376" i="1"/>
  <c r="HF376" i="1"/>
  <c r="HI376" i="1"/>
  <c r="HJ376" i="1"/>
  <c r="HK376" i="1"/>
  <c r="AS377" i="1"/>
  <c r="AT377" i="1"/>
  <c r="AU377" i="1"/>
  <c r="AV377" i="1"/>
  <c r="AW377" i="1"/>
  <c r="AZ377" i="1"/>
  <c r="BA377" i="1"/>
  <c r="BB377" i="1"/>
  <c r="BC377" i="1"/>
  <c r="BF377" i="1"/>
  <c r="BG377" i="1"/>
  <c r="BJ377" i="1"/>
  <c r="BK377" i="1"/>
  <c r="BL377" i="1"/>
  <c r="BX377" i="1"/>
  <c r="BY377" i="1"/>
  <c r="BZ377" i="1"/>
  <c r="CA377" i="1"/>
  <c r="CB377" i="1"/>
  <c r="CE377" i="1"/>
  <c r="CF377" i="1"/>
  <c r="CG377" i="1"/>
  <c r="CH377" i="1"/>
  <c r="CK377" i="1"/>
  <c r="CL377" i="1"/>
  <c r="CO377" i="1"/>
  <c r="CP377" i="1"/>
  <c r="CQ377" i="1"/>
  <c r="DC377" i="1"/>
  <c r="DD377" i="1"/>
  <c r="DE377" i="1"/>
  <c r="DF377" i="1"/>
  <c r="DG377" i="1"/>
  <c r="DJ377" i="1"/>
  <c r="DK377" i="1"/>
  <c r="DL377" i="1"/>
  <c r="DM377" i="1"/>
  <c r="DP377" i="1"/>
  <c r="DQ377" i="1"/>
  <c r="DT377" i="1"/>
  <c r="DU377" i="1"/>
  <c r="DV377" i="1"/>
  <c r="EH377" i="1"/>
  <c r="EI377" i="1"/>
  <c r="EJ377" i="1"/>
  <c r="EK377" i="1"/>
  <c r="EL377" i="1"/>
  <c r="EO377" i="1"/>
  <c r="EP377" i="1"/>
  <c r="EQ377" i="1"/>
  <c r="ER377" i="1"/>
  <c r="EU377" i="1"/>
  <c r="EV377" i="1"/>
  <c r="EY377" i="1"/>
  <c r="EZ377" i="1"/>
  <c r="FA377" i="1"/>
  <c r="FM377" i="1"/>
  <c r="FN377" i="1"/>
  <c r="FO377" i="1"/>
  <c r="FP377" i="1"/>
  <c r="FQ377" i="1"/>
  <c r="FT377" i="1"/>
  <c r="FU377" i="1"/>
  <c r="FV377" i="1"/>
  <c r="FW377" i="1"/>
  <c r="FZ377" i="1"/>
  <c r="GA377" i="1"/>
  <c r="GD377" i="1"/>
  <c r="GE377" i="1"/>
  <c r="GF377" i="1"/>
  <c r="GR377" i="1"/>
  <c r="GS377" i="1"/>
  <c r="GT377" i="1"/>
  <c r="GU377" i="1"/>
  <c r="GV377" i="1"/>
  <c r="GY377" i="1"/>
  <c r="GZ377" i="1"/>
  <c r="HA377" i="1"/>
  <c r="HB377" i="1"/>
  <c r="HE377" i="1"/>
  <c r="HF377" i="1"/>
  <c r="HI377" i="1"/>
  <c r="HJ377" i="1"/>
  <c r="HK377" i="1"/>
  <c r="AS378" i="1"/>
  <c r="AT378" i="1"/>
  <c r="AU378" i="1"/>
  <c r="AV378" i="1"/>
  <c r="AW378" i="1"/>
  <c r="AZ378" i="1"/>
  <c r="BA378" i="1"/>
  <c r="BB378" i="1"/>
  <c r="BC378" i="1"/>
  <c r="BF378" i="1"/>
  <c r="BG378" i="1"/>
  <c r="BJ378" i="1"/>
  <c r="BK378" i="1"/>
  <c r="BL378" i="1"/>
  <c r="BX378" i="1"/>
  <c r="BY378" i="1"/>
  <c r="BZ378" i="1"/>
  <c r="CA378" i="1"/>
  <c r="CB378" i="1"/>
  <c r="CE378" i="1"/>
  <c r="CF378" i="1"/>
  <c r="CG378" i="1"/>
  <c r="CH378" i="1"/>
  <c r="CK378" i="1"/>
  <c r="CL378" i="1"/>
  <c r="CO378" i="1"/>
  <c r="CP378" i="1"/>
  <c r="CQ378" i="1"/>
  <c r="DC378" i="1"/>
  <c r="DD378" i="1"/>
  <c r="DE378" i="1"/>
  <c r="DF378" i="1"/>
  <c r="DG378" i="1"/>
  <c r="DJ378" i="1"/>
  <c r="DK378" i="1"/>
  <c r="DL378" i="1"/>
  <c r="DM378" i="1"/>
  <c r="DP378" i="1"/>
  <c r="DQ378" i="1"/>
  <c r="DT378" i="1"/>
  <c r="DU378" i="1"/>
  <c r="DV378" i="1"/>
  <c r="EH378" i="1"/>
  <c r="EI378" i="1"/>
  <c r="EJ378" i="1"/>
  <c r="EK378" i="1"/>
  <c r="EL378" i="1"/>
  <c r="EO378" i="1"/>
  <c r="EP378" i="1"/>
  <c r="EQ378" i="1"/>
  <c r="ER378" i="1"/>
  <c r="EU378" i="1"/>
  <c r="EV378" i="1"/>
  <c r="EY378" i="1"/>
  <c r="EZ378" i="1"/>
  <c r="FA378" i="1"/>
  <c r="FM378" i="1"/>
  <c r="FN378" i="1"/>
  <c r="FO378" i="1"/>
  <c r="FP378" i="1"/>
  <c r="FQ378" i="1"/>
  <c r="FT378" i="1"/>
  <c r="FU378" i="1"/>
  <c r="FV378" i="1"/>
  <c r="FW378" i="1"/>
  <c r="FZ378" i="1"/>
  <c r="GA378" i="1"/>
  <c r="GD378" i="1"/>
  <c r="GE378" i="1"/>
  <c r="GF378" i="1"/>
  <c r="GR378" i="1"/>
  <c r="GS378" i="1"/>
  <c r="GT378" i="1"/>
  <c r="GU378" i="1"/>
  <c r="GV378" i="1"/>
  <c r="GY378" i="1"/>
  <c r="GZ378" i="1"/>
  <c r="HA378" i="1"/>
  <c r="HB378" i="1"/>
  <c r="HE378" i="1"/>
  <c r="HF378" i="1"/>
  <c r="HI378" i="1"/>
  <c r="HJ378" i="1"/>
  <c r="HK378" i="1"/>
  <c r="AS379" i="1"/>
  <c r="AT379" i="1"/>
  <c r="AU379" i="1"/>
  <c r="AV379" i="1"/>
  <c r="AW379" i="1"/>
  <c r="AZ379" i="1"/>
  <c r="BA379" i="1"/>
  <c r="BB379" i="1"/>
  <c r="BC379" i="1"/>
  <c r="BF379" i="1"/>
  <c r="BG379" i="1"/>
  <c r="BJ379" i="1"/>
  <c r="BK379" i="1"/>
  <c r="BL379" i="1"/>
  <c r="BX379" i="1"/>
  <c r="BY379" i="1"/>
  <c r="BZ379" i="1"/>
  <c r="CA379" i="1"/>
  <c r="CB379" i="1"/>
  <c r="CE379" i="1"/>
  <c r="CF379" i="1"/>
  <c r="CG379" i="1"/>
  <c r="CH379" i="1"/>
  <c r="CK379" i="1"/>
  <c r="CL379" i="1"/>
  <c r="CO379" i="1"/>
  <c r="CP379" i="1"/>
  <c r="CQ379" i="1"/>
  <c r="DC379" i="1"/>
  <c r="DD379" i="1"/>
  <c r="DE379" i="1"/>
  <c r="DF379" i="1"/>
  <c r="DG379" i="1"/>
  <c r="DJ379" i="1"/>
  <c r="DK379" i="1"/>
  <c r="DL379" i="1"/>
  <c r="DM379" i="1"/>
  <c r="DP379" i="1"/>
  <c r="DQ379" i="1"/>
  <c r="DT379" i="1"/>
  <c r="DU379" i="1"/>
  <c r="DV379" i="1"/>
  <c r="EH379" i="1"/>
  <c r="EI379" i="1"/>
  <c r="EJ379" i="1"/>
  <c r="EK379" i="1"/>
  <c r="EL379" i="1"/>
  <c r="EO379" i="1"/>
  <c r="EP379" i="1"/>
  <c r="EQ379" i="1"/>
  <c r="ER379" i="1"/>
  <c r="EU379" i="1"/>
  <c r="EV379" i="1"/>
  <c r="EY379" i="1"/>
  <c r="EZ379" i="1"/>
  <c r="FA379" i="1"/>
  <c r="FM379" i="1"/>
  <c r="FN379" i="1"/>
  <c r="FO379" i="1"/>
  <c r="FP379" i="1"/>
  <c r="FQ379" i="1"/>
  <c r="FT379" i="1"/>
  <c r="FU379" i="1"/>
  <c r="FV379" i="1"/>
  <c r="FW379" i="1"/>
  <c r="FZ379" i="1"/>
  <c r="GA379" i="1"/>
  <c r="GD379" i="1"/>
  <c r="GE379" i="1"/>
  <c r="GF379" i="1"/>
  <c r="GR379" i="1"/>
  <c r="GS379" i="1"/>
  <c r="GT379" i="1"/>
  <c r="GU379" i="1"/>
  <c r="GV379" i="1"/>
  <c r="GY379" i="1"/>
  <c r="GZ379" i="1"/>
  <c r="HA379" i="1"/>
  <c r="HB379" i="1"/>
  <c r="HE379" i="1"/>
  <c r="HF379" i="1"/>
  <c r="HI379" i="1"/>
  <c r="HJ379" i="1"/>
  <c r="HK379" i="1"/>
  <c r="AS380" i="1"/>
  <c r="AT380" i="1"/>
  <c r="AU380" i="1"/>
  <c r="AV380" i="1"/>
  <c r="AW380" i="1"/>
  <c r="AZ380" i="1"/>
  <c r="BA380" i="1"/>
  <c r="BB380" i="1"/>
  <c r="BC380" i="1"/>
  <c r="BF380" i="1"/>
  <c r="BG380" i="1"/>
  <c r="BJ380" i="1"/>
  <c r="BK380" i="1"/>
  <c r="BL380" i="1"/>
  <c r="BX380" i="1"/>
  <c r="BY380" i="1"/>
  <c r="BZ380" i="1"/>
  <c r="CA380" i="1"/>
  <c r="CB380" i="1"/>
  <c r="CE380" i="1"/>
  <c r="CF380" i="1"/>
  <c r="CG380" i="1"/>
  <c r="CH380" i="1"/>
  <c r="CK380" i="1"/>
  <c r="CL380" i="1"/>
  <c r="CO380" i="1"/>
  <c r="CP380" i="1"/>
  <c r="CQ380" i="1"/>
  <c r="DC380" i="1"/>
  <c r="DD380" i="1"/>
  <c r="DE380" i="1"/>
  <c r="DF380" i="1"/>
  <c r="DG380" i="1"/>
  <c r="DJ380" i="1"/>
  <c r="DK380" i="1"/>
  <c r="DL380" i="1"/>
  <c r="DM380" i="1"/>
  <c r="DP380" i="1"/>
  <c r="DQ380" i="1"/>
  <c r="DT380" i="1"/>
  <c r="DU380" i="1"/>
  <c r="DV380" i="1"/>
  <c r="EH380" i="1"/>
  <c r="EI380" i="1"/>
  <c r="EJ380" i="1"/>
  <c r="EK380" i="1"/>
  <c r="EL380" i="1"/>
  <c r="EO380" i="1"/>
  <c r="EP380" i="1"/>
  <c r="EQ380" i="1"/>
  <c r="ER380" i="1"/>
  <c r="EU380" i="1"/>
  <c r="EV380" i="1"/>
  <c r="EY380" i="1"/>
  <c r="EZ380" i="1"/>
  <c r="FA380" i="1"/>
  <c r="FM380" i="1"/>
  <c r="FN380" i="1"/>
  <c r="FO380" i="1"/>
  <c r="FP380" i="1"/>
  <c r="FQ380" i="1"/>
  <c r="FT380" i="1"/>
  <c r="FU380" i="1"/>
  <c r="FV380" i="1"/>
  <c r="FW380" i="1"/>
  <c r="FZ380" i="1"/>
  <c r="GA380" i="1"/>
  <c r="GD380" i="1"/>
  <c r="GE380" i="1"/>
  <c r="GF380" i="1"/>
  <c r="GR380" i="1"/>
  <c r="GS380" i="1"/>
  <c r="GT380" i="1"/>
  <c r="GU380" i="1"/>
  <c r="GV380" i="1"/>
  <c r="GY380" i="1"/>
  <c r="GZ380" i="1"/>
  <c r="HA380" i="1"/>
  <c r="HB380" i="1"/>
  <c r="HE380" i="1"/>
  <c r="HF380" i="1"/>
  <c r="HI380" i="1"/>
  <c r="HJ380" i="1"/>
  <c r="HK380" i="1"/>
  <c r="AS381" i="1"/>
  <c r="AT381" i="1"/>
  <c r="AU381" i="1"/>
  <c r="AV381" i="1"/>
  <c r="AW381" i="1"/>
  <c r="AZ381" i="1"/>
  <c r="BA381" i="1"/>
  <c r="BB381" i="1"/>
  <c r="BC381" i="1"/>
  <c r="BF381" i="1"/>
  <c r="BG381" i="1"/>
  <c r="BH381" i="1"/>
  <c r="BJ381" i="1"/>
  <c r="BK381" i="1"/>
  <c r="BL381" i="1"/>
  <c r="BX381" i="1"/>
  <c r="BY381" i="1"/>
  <c r="BZ381" i="1"/>
  <c r="CA381" i="1"/>
  <c r="CB381" i="1"/>
  <c r="CE381" i="1"/>
  <c r="CF381" i="1"/>
  <c r="CG381" i="1"/>
  <c r="CH381" i="1"/>
  <c r="CK381" i="1"/>
  <c r="CL381" i="1"/>
  <c r="CM381" i="1"/>
  <c r="CO381" i="1"/>
  <c r="CP381" i="1"/>
  <c r="CQ381" i="1"/>
  <c r="DC381" i="1"/>
  <c r="DD381" i="1"/>
  <c r="DE381" i="1"/>
  <c r="DF381" i="1"/>
  <c r="DG381" i="1"/>
  <c r="DJ381" i="1"/>
  <c r="DK381" i="1"/>
  <c r="DL381" i="1"/>
  <c r="DM381" i="1"/>
  <c r="DP381" i="1"/>
  <c r="DQ381" i="1"/>
  <c r="DR381" i="1"/>
  <c r="DT381" i="1"/>
  <c r="DU381" i="1"/>
  <c r="DV381" i="1"/>
  <c r="EH381" i="1"/>
  <c r="EI381" i="1"/>
  <c r="EJ381" i="1"/>
  <c r="EK381" i="1"/>
  <c r="EL381" i="1"/>
  <c r="EO381" i="1"/>
  <c r="EP381" i="1"/>
  <c r="EQ381" i="1"/>
  <c r="ER381" i="1"/>
  <c r="EU381" i="1"/>
  <c r="EV381" i="1"/>
  <c r="EW381" i="1"/>
  <c r="EY381" i="1"/>
  <c r="EZ381" i="1"/>
  <c r="FA381" i="1"/>
  <c r="FM381" i="1"/>
  <c r="FN381" i="1"/>
  <c r="FO381" i="1"/>
  <c r="FP381" i="1"/>
  <c r="FQ381" i="1"/>
  <c r="FT381" i="1"/>
  <c r="FU381" i="1"/>
  <c r="FV381" i="1"/>
  <c r="FW381" i="1"/>
  <c r="FZ381" i="1"/>
  <c r="GA381" i="1"/>
  <c r="GB381" i="1"/>
  <c r="GD381" i="1"/>
  <c r="GE381" i="1"/>
  <c r="GF381" i="1"/>
  <c r="GR381" i="1"/>
  <c r="GS381" i="1"/>
  <c r="GT381" i="1"/>
  <c r="GU381" i="1"/>
  <c r="GV381" i="1"/>
  <c r="GY381" i="1"/>
  <c r="GZ381" i="1"/>
  <c r="HA381" i="1"/>
  <c r="HB381" i="1"/>
  <c r="HE381" i="1"/>
  <c r="HF381" i="1"/>
  <c r="HG381" i="1"/>
  <c r="HI381" i="1"/>
  <c r="HJ381" i="1"/>
  <c r="HK381" i="1"/>
  <c r="AS382" i="1"/>
  <c r="AT382" i="1"/>
  <c r="AU382" i="1"/>
  <c r="AV382" i="1"/>
  <c r="AW382" i="1"/>
  <c r="AZ382" i="1"/>
  <c r="BA382" i="1"/>
  <c r="BB382" i="1"/>
  <c r="BC382" i="1"/>
  <c r="BF382" i="1"/>
  <c r="BG382" i="1"/>
  <c r="BJ382" i="1"/>
  <c r="BK382" i="1"/>
  <c r="BL382" i="1"/>
  <c r="BM382" i="1"/>
  <c r="BX382" i="1"/>
  <c r="BY382" i="1"/>
  <c r="BZ382" i="1"/>
  <c r="CA382" i="1"/>
  <c r="CB382" i="1"/>
  <c r="CE382" i="1"/>
  <c r="CF382" i="1"/>
  <c r="CG382" i="1"/>
  <c r="CH382" i="1"/>
  <c r="CK382" i="1"/>
  <c r="CL382" i="1"/>
  <c r="CO382" i="1"/>
  <c r="CP382" i="1"/>
  <c r="CQ382" i="1"/>
  <c r="CR382" i="1"/>
  <c r="DC382" i="1"/>
  <c r="DD382" i="1"/>
  <c r="DE382" i="1"/>
  <c r="DF382" i="1"/>
  <c r="DG382" i="1"/>
  <c r="DJ382" i="1"/>
  <c r="DK382" i="1"/>
  <c r="DL382" i="1"/>
  <c r="DM382" i="1"/>
  <c r="DP382" i="1"/>
  <c r="DQ382" i="1"/>
  <c r="DT382" i="1"/>
  <c r="DU382" i="1"/>
  <c r="DV382" i="1"/>
  <c r="DW382" i="1"/>
  <c r="EH382" i="1"/>
  <c r="EI382" i="1"/>
  <c r="EJ382" i="1"/>
  <c r="EK382" i="1"/>
  <c r="EL382" i="1"/>
  <c r="EO382" i="1"/>
  <c r="EP382" i="1"/>
  <c r="EQ382" i="1"/>
  <c r="ER382" i="1"/>
  <c r="EU382" i="1"/>
  <c r="EV382" i="1"/>
  <c r="EY382" i="1"/>
  <c r="EZ382" i="1"/>
  <c r="FA382" i="1"/>
  <c r="FB382" i="1"/>
  <c r="FM382" i="1"/>
  <c r="FN382" i="1"/>
  <c r="FO382" i="1"/>
  <c r="FP382" i="1"/>
  <c r="FQ382" i="1"/>
  <c r="FT382" i="1"/>
  <c r="FU382" i="1"/>
  <c r="FV382" i="1"/>
  <c r="FW382" i="1"/>
  <c r="FZ382" i="1"/>
  <c r="GA382" i="1"/>
  <c r="GD382" i="1"/>
  <c r="GE382" i="1"/>
  <c r="GF382" i="1"/>
  <c r="GG382" i="1"/>
  <c r="GR382" i="1"/>
  <c r="GS382" i="1"/>
  <c r="GT382" i="1"/>
  <c r="GU382" i="1"/>
  <c r="GV382" i="1"/>
  <c r="GY382" i="1"/>
  <c r="GZ382" i="1"/>
  <c r="HA382" i="1"/>
  <c r="HB382" i="1"/>
  <c r="HE382" i="1"/>
  <c r="HF382" i="1"/>
  <c r="HI382" i="1"/>
  <c r="HJ382" i="1"/>
  <c r="HK382" i="1"/>
  <c r="HL382" i="1"/>
  <c r="AS383" i="1"/>
  <c r="AT383" i="1"/>
  <c r="AU383" i="1"/>
  <c r="AV383" i="1"/>
  <c r="AW383" i="1"/>
  <c r="AZ383" i="1"/>
  <c r="BA383" i="1"/>
  <c r="BB383" i="1"/>
  <c r="BC383" i="1"/>
  <c r="BF383" i="1"/>
  <c r="BG383" i="1"/>
  <c r="BJ383" i="1"/>
  <c r="BK383" i="1"/>
  <c r="BL383" i="1"/>
  <c r="BX383" i="1"/>
  <c r="BY383" i="1"/>
  <c r="BZ383" i="1"/>
  <c r="CA383" i="1"/>
  <c r="CB383" i="1"/>
  <c r="CE383" i="1"/>
  <c r="CF383" i="1"/>
  <c r="CG383" i="1"/>
  <c r="CH383" i="1"/>
  <c r="CK383" i="1"/>
  <c r="CL383" i="1"/>
  <c r="CO383" i="1"/>
  <c r="CP383" i="1"/>
  <c r="CQ383" i="1"/>
  <c r="DC383" i="1"/>
  <c r="DD383" i="1"/>
  <c r="DE383" i="1"/>
  <c r="DF383" i="1"/>
  <c r="DG383" i="1"/>
  <c r="DJ383" i="1"/>
  <c r="DK383" i="1"/>
  <c r="DL383" i="1"/>
  <c r="DM383" i="1"/>
  <c r="DP383" i="1"/>
  <c r="DQ383" i="1"/>
  <c r="DT383" i="1"/>
  <c r="DU383" i="1"/>
  <c r="DV383" i="1"/>
  <c r="EH383" i="1"/>
  <c r="EI383" i="1"/>
  <c r="EJ383" i="1"/>
  <c r="EK383" i="1"/>
  <c r="EL383" i="1"/>
  <c r="EO383" i="1"/>
  <c r="EP383" i="1"/>
  <c r="EQ383" i="1"/>
  <c r="ER383" i="1"/>
  <c r="EU383" i="1"/>
  <c r="EV383" i="1"/>
  <c r="EY383" i="1"/>
  <c r="EZ383" i="1"/>
  <c r="FA383" i="1"/>
  <c r="FM383" i="1"/>
  <c r="FN383" i="1"/>
  <c r="FO383" i="1"/>
  <c r="FP383" i="1"/>
  <c r="FQ383" i="1"/>
  <c r="FT383" i="1"/>
  <c r="FU383" i="1"/>
  <c r="FV383" i="1"/>
  <c r="FW383" i="1"/>
  <c r="FZ383" i="1"/>
  <c r="GA383" i="1"/>
  <c r="GD383" i="1"/>
  <c r="GE383" i="1"/>
  <c r="GF383" i="1"/>
  <c r="GR383" i="1"/>
  <c r="GS383" i="1"/>
  <c r="GT383" i="1"/>
  <c r="GU383" i="1"/>
  <c r="GV383" i="1"/>
  <c r="GY383" i="1"/>
  <c r="GZ383" i="1"/>
  <c r="HA383" i="1"/>
  <c r="HB383" i="1"/>
  <c r="HE383" i="1"/>
  <c r="HF383" i="1"/>
  <c r="HI383" i="1"/>
  <c r="HJ383" i="1"/>
  <c r="HK383" i="1"/>
  <c r="AS384" i="1"/>
  <c r="AT384" i="1"/>
  <c r="AU384" i="1"/>
  <c r="AV384" i="1"/>
  <c r="AW384" i="1"/>
  <c r="AZ384" i="1"/>
  <c r="BA384" i="1"/>
  <c r="BB384" i="1"/>
  <c r="BC384" i="1"/>
  <c r="BF384" i="1"/>
  <c r="BG384" i="1"/>
  <c r="BJ384" i="1"/>
  <c r="BK384" i="1"/>
  <c r="BL384" i="1"/>
  <c r="BX384" i="1"/>
  <c r="BY384" i="1"/>
  <c r="BZ384" i="1"/>
  <c r="CA384" i="1"/>
  <c r="CB384" i="1"/>
  <c r="CE384" i="1"/>
  <c r="CF384" i="1"/>
  <c r="CG384" i="1"/>
  <c r="CH384" i="1"/>
  <c r="CK384" i="1"/>
  <c r="CL384" i="1"/>
  <c r="CO384" i="1"/>
  <c r="CP384" i="1"/>
  <c r="CQ384" i="1"/>
  <c r="DC384" i="1"/>
  <c r="DD384" i="1"/>
  <c r="DE384" i="1"/>
  <c r="DF384" i="1"/>
  <c r="DG384" i="1"/>
  <c r="DJ384" i="1"/>
  <c r="DK384" i="1"/>
  <c r="DL384" i="1"/>
  <c r="DM384" i="1"/>
  <c r="DP384" i="1"/>
  <c r="DQ384" i="1"/>
  <c r="DT384" i="1"/>
  <c r="DU384" i="1"/>
  <c r="DV384" i="1"/>
  <c r="EH384" i="1"/>
  <c r="EI384" i="1"/>
  <c r="EJ384" i="1"/>
  <c r="EK384" i="1"/>
  <c r="EL384" i="1"/>
  <c r="EO384" i="1"/>
  <c r="EP384" i="1"/>
  <c r="EQ384" i="1"/>
  <c r="ER384" i="1"/>
  <c r="EU384" i="1"/>
  <c r="EV384" i="1"/>
  <c r="EY384" i="1"/>
  <c r="EZ384" i="1"/>
  <c r="FA384" i="1"/>
  <c r="FM384" i="1"/>
  <c r="FN384" i="1"/>
  <c r="FO384" i="1"/>
  <c r="FP384" i="1"/>
  <c r="FQ384" i="1"/>
  <c r="FT384" i="1"/>
  <c r="FU384" i="1"/>
  <c r="FV384" i="1"/>
  <c r="FW384" i="1"/>
  <c r="FZ384" i="1"/>
  <c r="GA384" i="1"/>
  <c r="GD384" i="1"/>
  <c r="GE384" i="1"/>
  <c r="GF384" i="1"/>
  <c r="GR384" i="1"/>
  <c r="GS384" i="1"/>
  <c r="GT384" i="1"/>
  <c r="GU384" i="1"/>
  <c r="GV384" i="1"/>
  <c r="GY384" i="1"/>
  <c r="GZ384" i="1"/>
  <c r="HA384" i="1"/>
  <c r="HB384" i="1"/>
  <c r="HE384" i="1"/>
  <c r="HF384" i="1"/>
  <c r="HI384" i="1"/>
  <c r="HJ384" i="1"/>
  <c r="HK384" i="1"/>
  <c r="AS385" i="1"/>
  <c r="AT385" i="1"/>
  <c r="AU385" i="1"/>
  <c r="AV385" i="1"/>
  <c r="AW385" i="1"/>
  <c r="AZ385" i="1"/>
  <c r="BA385" i="1"/>
  <c r="BB385" i="1"/>
  <c r="BC385" i="1"/>
  <c r="BF385" i="1"/>
  <c r="BG385" i="1"/>
  <c r="BJ385" i="1"/>
  <c r="BK385" i="1"/>
  <c r="BL385" i="1"/>
  <c r="BX385" i="1"/>
  <c r="BY385" i="1"/>
  <c r="BZ385" i="1"/>
  <c r="CA385" i="1"/>
  <c r="CB385" i="1"/>
  <c r="CE385" i="1"/>
  <c r="CF385" i="1"/>
  <c r="CG385" i="1"/>
  <c r="CH385" i="1"/>
  <c r="CK385" i="1"/>
  <c r="CL385" i="1"/>
  <c r="CO385" i="1"/>
  <c r="CP385" i="1"/>
  <c r="CQ385" i="1"/>
  <c r="DC385" i="1"/>
  <c r="DD385" i="1"/>
  <c r="DE385" i="1"/>
  <c r="DF385" i="1"/>
  <c r="DG385" i="1"/>
  <c r="DJ385" i="1"/>
  <c r="DK385" i="1"/>
  <c r="DL385" i="1"/>
  <c r="DM385" i="1"/>
  <c r="DP385" i="1"/>
  <c r="DQ385" i="1"/>
  <c r="DT385" i="1"/>
  <c r="DU385" i="1"/>
  <c r="DV385" i="1"/>
  <c r="EH385" i="1"/>
  <c r="EI385" i="1"/>
  <c r="EJ385" i="1"/>
  <c r="EK385" i="1"/>
  <c r="EL385" i="1"/>
  <c r="EO385" i="1"/>
  <c r="EP385" i="1"/>
  <c r="EQ385" i="1"/>
  <c r="ER385" i="1"/>
  <c r="EU385" i="1"/>
  <c r="EV385" i="1"/>
  <c r="EY385" i="1"/>
  <c r="EZ385" i="1"/>
  <c r="FA385" i="1"/>
  <c r="FM385" i="1"/>
  <c r="FN385" i="1"/>
  <c r="FO385" i="1"/>
  <c r="FP385" i="1"/>
  <c r="FQ385" i="1"/>
  <c r="FT385" i="1"/>
  <c r="FU385" i="1"/>
  <c r="FV385" i="1"/>
  <c r="FW385" i="1"/>
  <c r="FZ385" i="1"/>
  <c r="GA385" i="1"/>
  <c r="GD385" i="1"/>
  <c r="GE385" i="1"/>
  <c r="GF385" i="1"/>
  <c r="GR385" i="1"/>
  <c r="GS385" i="1"/>
  <c r="GT385" i="1"/>
  <c r="GU385" i="1"/>
  <c r="GV385" i="1"/>
  <c r="GY385" i="1"/>
  <c r="GZ385" i="1"/>
  <c r="HA385" i="1"/>
  <c r="HB385" i="1"/>
  <c r="HE385" i="1"/>
  <c r="HF385" i="1"/>
  <c r="HI385" i="1"/>
  <c r="HJ385" i="1"/>
  <c r="HK385" i="1"/>
  <c r="AS386" i="1"/>
  <c r="AT386" i="1"/>
  <c r="AU386" i="1"/>
  <c r="AV386" i="1"/>
  <c r="AW386" i="1"/>
  <c r="AZ386" i="1"/>
  <c r="BA386" i="1"/>
  <c r="BB386" i="1"/>
  <c r="BC386" i="1"/>
  <c r="BF386" i="1"/>
  <c r="BG386" i="1"/>
  <c r="BJ386" i="1"/>
  <c r="BK386" i="1"/>
  <c r="BL386" i="1"/>
  <c r="BX386" i="1"/>
  <c r="BY386" i="1"/>
  <c r="BZ386" i="1"/>
  <c r="CA386" i="1"/>
  <c r="CB386" i="1"/>
  <c r="CE386" i="1"/>
  <c r="CF386" i="1"/>
  <c r="CG386" i="1"/>
  <c r="CH386" i="1"/>
  <c r="CK386" i="1"/>
  <c r="CL386" i="1"/>
  <c r="CO386" i="1"/>
  <c r="CP386" i="1"/>
  <c r="CQ386" i="1"/>
  <c r="DC386" i="1"/>
  <c r="DD386" i="1"/>
  <c r="DE386" i="1"/>
  <c r="DF386" i="1"/>
  <c r="DG386" i="1"/>
  <c r="DJ386" i="1"/>
  <c r="DK386" i="1"/>
  <c r="DL386" i="1"/>
  <c r="DM386" i="1"/>
  <c r="DP386" i="1"/>
  <c r="DQ386" i="1"/>
  <c r="DT386" i="1"/>
  <c r="DU386" i="1"/>
  <c r="DV386" i="1"/>
  <c r="EH386" i="1"/>
  <c r="EI386" i="1"/>
  <c r="EJ386" i="1"/>
  <c r="EK386" i="1"/>
  <c r="EL386" i="1"/>
  <c r="EO386" i="1"/>
  <c r="EP386" i="1"/>
  <c r="EQ386" i="1"/>
  <c r="ER386" i="1"/>
  <c r="EU386" i="1"/>
  <c r="EV386" i="1"/>
  <c r="EY386" i="1"/>
  <c r="EZ386" i="1"/>
  <c r="FA386" i="1"/>
  <c r="FM386" i="1"/>
  <c r="FN386" i="1"/>
  <c r="FO386" i="1"/>
  <c r="FP386" i="1"/>
  <c r="FQ386" i="1"/>
  <c r="FT386" i="1"/>
  <c r="FU386" i="1"/>
  <c r="FV386" i="1"/>
  <c r="FW386" i="1"/>
  <c r="FZ386" i="1"/>
  <c r="GA386" i="1"/>
  <c r="GD386" i="1"/>
  <c r="GE386" i="1"/>
  <c r="GF386" i="1"/>
  <c r="GR386" i="1"/>
  <c r="GS386" i="1"/>
  <c r="GT386" i="1"/>
  <c r="GU386" i="1"/>
  <c r="GV386" i="1"/>
  <c r="GY386" i="1"/>
  <c r="GZ386" i="1"/>
  <c r="HA386" i="1"/>
  <c r="HB386" i="1"/>
  <c r="HE386" i="1"/>
  <c r="HF386" i="1"/>
  <c r="HI386" i="1"/>
  <c r="HJ386" i="1"/>
  <c r="HK386" i="1"/>
  <c r="AS387" i="1"/>
  <c r="AT387" i="1"/>
  <c r="AU387" i="1"/>
  <c r="AV387" i="1"/>
  <c r="AW387" i="1"/>
  <c r="AZ387" i="1"/>
  <c r="BA387" i="1"/>
  <c r="BB387" i="1"/>
  <c r="BC387" i="1"/>
  <c r="BF387" i="1"/>
  <c r="BG387" i="1"/>
  <c r="BJ387" i="1"/>
  <c r="BK387" i="1"/>
  <c r="BL387" i="1"/>
  <c r="BX387" i="1"/>
  <c r="BY387" i="1"/>
  <c r="BZ387" i="1"/>
  <c r="CA387" i="1"/>
  <c r="CB387" i="1"/>
  <c r="CE387" i="1"/>
  <c r="CF387" i="1"/>
  <c r="CG387" i="1"/>
  <c r="CH387" i="1"/>
  <c r="CK387" i="1"/>
  <c r="CL387" i="1"/>
  <c r="CO387" i="1"/>
  <c r="CP387" i="1"/>
  <c r="CQ387" i="1"/>
  <c r="DC387" i="1"/>
  <c r="DD387" i="1"/>
  <c r="DE387" i="1"/>
  <c r="DF387" i="1"/>
  <c r="DG387" i="1"/>
  <c r="DJ387" i="1"/>
  <c r="DK387" i="1"/>
  <c r="DL387" i="1"/>
  <c r="DM387" i="1"/>
  <c r="DP387" i="1"/>
  <c r="DQ387" i="1"/>
  <c r="DT387" i="1"/>
  <c r="DU387" i="1"/>
  <c r="DV387" i="1"/>
  <c r="EH387" i="1"/>
  <c r="EI387" i="1"/>
  <c r="EJ387" i="1"/>
  <c r="EK387" i="1"/>
  <c r="EL387" i="1"/>
  <c r="EO387" i="1"/>
  <c r="EP387" i="1"/>
  <c r="EQ387" i="1"/>
  <c r="ER387" i="1"/>
  <c r="EU387" i="1"/>
  <c r="EV387" i="1"/>
  <c r="EY387" i="1"/>
  <c r="EZ387" i="1"/>
  <c r="FA387" i="1"/>
  <c r="FM387" i="1"/>
  <c r="FN387" i="1"/>
  <c r="FO387" i="1"/>
  <c r="FP387" i="1"/>
  <c r="FQ387" i="1"/>
  <c r="FT387" i="1"/>
  <c r="FU387" i="1"/>
  <c r="FV387" i="1"/>
  <c r="FW387" i="1"/>
  <c r="FZ387" i="1"/>
  <c r="GA387" i="1"/>
  <c r="GD387" i="1"/>
  <c r="GE387" i="1"/>
  <c r="GF387" i="1"/>
  <c r="GR387" i="1"/>
  <c r="GS387" i="1"/>
  <c r="GT387" i="1"/>
  <c r="GU387" i="1"/>
  <c r="GV387" i="1"/>
  <c r="GY387" i="1"/>
  <c r="GZ387" i="1"/>
  <c r="HA387" i="1"/>
  <c r="HB387" i="1"/>
  <c r="HE387" i="1"/>
  <c r="HF387" i="1"/>
  <c r="HI387" i="1"/>
  <c r="HJ387" i="1"/>
  <c r="HK387" i="1"/>
  <c r="AS388" i="1"/>
  <c r="AT388" i="1"/>
  <c r="AU388" i="1"/>
  <c r="AV388" i="1"/>
  <c r="AW388" i="1"/>
  <c r="AZ388" i="1"/>
  <c r="BA388" i="1"/>
  <c r="BB388" i="1"/>
  <c r="BC388" i="1"/>
  <c r="BF388" i="1"/>
  <c r="BG388" i="1"/>
  <c r="BJ388" i="1"/>
  <c r="BK388" i="1"/>
  <c r="BL388" i="1"/>
  <c r="BX388" i="1"/>
  <c r="BY388" i="1"/>
  <c r="BZ388" i="1"/>
  <c r="CA388" i="1"/>
  <c r="CB388" i="1"/>
  <c r="CE388" i="1"/>
  <c r="CF388" i="1"/>
  <c r="CG388" i="1"/>
  <c r="CH388" i="1"/>
  <c r="CK388" i="1"/>
  <c r="CL388" i="1"/>
  <c r="CO388" i="1"/>
  <c r="CP388" i="1"/>
  <c r="CQ388" i="1"/>
  <c r="DC388" i="1"/>
  <c r="DD388" i="1"/>
  <c r="DE388" i="1"/>
  <c r="DF388" i="1"/>
  <c r="DG388" i="1"/>
  <c r="DJ388" i="1"/>
  <c r="DK388" i="1"/>
  <c r="DL388" i="1"/>
  <c r="DM388" i="1"/>
  <c r="DP388" i="1"/>
  <c r="DQ388" i="1"/>
  <c r="DT388" i="1"/>
  <c r="DU388" i="1"/>
  <c r="DV388" i="1"/>
  <c r="EH388" i="1"/>
  <c r="EI388" i="1"/>
  <c r="EJ388" i="1"/>
  <c r="EK388" i="1"/>
  <c r="EL388" i="1"/>
  <c r="EO388" i="1"/>
  <c r="EP388" i="1"/>
  <c r="EQ388" i="1"/>
  <c r="ER388" i="1"/>
  <c r="EU388" i="1"/>
  <c r="EV388" i="1"/>
  <c r="EY388" i="1"/>
  <c r="EZ388" i="1"/>
  <c r="FA388" i="1"/>
  <c r="FM388" i="1"/>
  <c r="FN388" i="1"/>
  <c r="FO388" i="1"/>
  <c r="FP388" i="1"/>
  <c r="FQ388" i="1"/>
  <c r="FT388" i="1"/>
  <c r="FU388" i="1"/>
  <c r="FV388" i="1"/>
  <c r="FW388" i="1"/>
  <c r="FZ388" i="1"/>
  <c r="GA388" i="1"/>
  <c r="GD388" i="1"/>
  <c r="GE388" i="1"/>
  <c r="GF388" i="1"/>
  <c r="GR388" i="1"/>
  <c r="GS388" i="1"/>
  <c r="GT388" i="1"/>
  <c r="GU388" i="1"/>
  <c r="GV388" i="1"/>
  <c r="GY388" i="1"/>
  <c r="GZ388" i="1"/>
  <c r="HA388" i="1"/>
  <c r="HB388" i="1"/>
  <c r="HE388" i="1"/>
  <c r="HF388" i="1"/>
  <c r="HI388" i="1"/>
  <c r="HJ388" i="1"/>
  <c r="HK388" i="1"/>
  <c r="AS389" i="1"/>
  <c r="AT389" i="1"/>
  <c r="AU389" i="1"/>
  <c r="AV389" i="1"/>
  <c r="AW389" i="1"/>
  <c r="AZ389" i="1"/>
  <c r="BA389" i="1"/>
  <c r="BB389" i="1"/>
  <c r="BC389" i="1"/>
  <c r="BF389" i="1"/>
  <c r="BG389" i="1"/>
  <c r="BJ389" i="1"/>
  <c r="BK389" i="1"/>
  <c r="BL389" i="1"/>
  <c r="BX389" i="1"/>
  <c r="BY389" i="1"/>
  <c r="BZ389" i="1"/>
  <c r="CA389" i="1"/>
  <c r="CB389" i="1"/>
  <c r="CE389" i="1"/>
  <c r="CF389" i="1"/>
  <c r="CG389" i="1"/>
  <c r="CH389" i="1"/>
  <c r="CK389" i="1"/>
  <c r="CL389" i="1"/>
  <c r="CO389" i="1"/>
  <c r="CP389" i="1"/>
  <c r="CQ389" i="1"/>
  <c r="DC389" i="1"/>
  <c r="DD389" i="1"/>
  <c r="DE389" i="1"/>
  <c r="DF389" i="1"/>
  <c r="DG389" i="1"/>
  <c r="DJ389" i="1"/>
  <c r="DK389" i="1"/>
  <c r="DL389" i="1"/>
  <c r="DM389" i="1"/>
  <c r="DP389" i="1"/>
  <c r="DQ389" i="1"/>
  <c r="DT389" i="1"/>
  <c r="DU389" i="1"/>
  <c r="DV389" i="1"/>
  <c r="EH389" i="1"/>
  <c r="EI389" i="1"/>
  <c r="EJ389" i="1"/>
  <c r="EK389" i="1"/>
  <c r="EL389" i="1"/>
  <c r="EO389" i="1"/>
  <c r="EP389" i="1"/>
  <c r="EQ389" i="1"/>
  <c r="ER389" i="1"/>
  <c r="EU389" i="1"/>
  <c r="EV389" i="1"/>
  <c r="EY389" i="1"/>
  <c r="EZ389" i="1"/>
  <c r="FA389" i="1"/>
  <c r="FM389" i="1"/>
  <c r="FN389" i="1"/>
  <c r="FO389" i="1"/>
  <c r="FP389" i="1"/>
  <c r="FQ389" i="1"/>
  <c r="FT389" i="1"/>
  <c r="FU389" i="1"/>
  <c r="FV389" i="1"/>
  <c r="FW389" i="1"/>
  <c r="FZ389" i="1"/>
  <c r="GA389" i="1"/>
  <c r="GD389" i="1"/>
  <c r="GE389" i="1"/>
  <c r="GF389" i="1"/>
  <c r="GR389" i="1"/>
  <c r="GS389" i="1"/>
  <c r="GT389" i="1"/>
  <c r="GU389" i="1"/>
  <c r="GV389" i="1"/>
  <c r="GY389" i="1"/>
  <c r="GZ389" i="1"/>
  <c r="HA389" i="1"/>
  <c r="HB389" i="1"/>
  <c r="HE389" i="1"/>
  <c r="HF389" i="1"/>
  <c r="HI389" i="1"/>
  <c r="HJ389" i="1"/>
  <c r="HK389" i="1"/>
  <c r="AS390" i="1"/>
  <c r="AT390" i="1"/>
  <c r="AU390" i="1"/>
  <c r="AV390" i="1"/>
  <c r="AW390" i="1"/>
  <c r="AZ390" i="1"/>
  <c r="BA390" i="1"/>
  <c r="BB390" i="1"/>
  <c r="BC390" i="1"/>
  <c r="BF390" i="1"/>
  <c r="BG390" i="1"/>
  <c r="BJ390" i="1"/>
  <c r="BK390" i="1"/>
  <c r="BL390" i="1"/>
  <c r="BX390" i="1"/>
  <c r="BY390" i="1"/>
  <c r="BZ390" i="1"/>
  <c r="CA390" i="1"/>
  <c r="CB390" i="1"/>
  <c r="CE390" i="1"/>
  <c r="CF390" i="1"/>
  <c r="CG390" i="1"/>
  <c r="CH390" i="1"/>
  <c r="CK390" i="1"/>
  <c r="CL390" i="1"/>
  <c r="CO390" i="1"/>
  <c r="CP390" i="1"/>
  <c r="CQ390" i="1"/>
  <c r="DC390" i="1"/>
  <c r="DD390" i="1"/>
  <c r="DE390" i="1"/>
  <c r="DF390" i="1"/>
  <c r="DG390" i="1"/>
  <c r="DJ390" i="1"/>
  <c r="DK390" i="1"/>
  <c r="DL390" i="1"/>
  <c r="DM390" i="1"/>
  <c r="DP390" i="1"/>
  <c r="DQ390" i="1"/>
  <c r="DT390" i="1"/>
  <c r="DU390" i="1"/>
  <c r="DV390" i="1"/>
  <c r="EH390" i="1"/>
  <c r="EI390" i="1"/>
  <c r="EJ390" i="1"/>
  <c r="EK390" i="1"/>
  <c r="EL390" i="1"/>
  <c r="EO390" i="1"/>
  <c r="EP390" i="1"/>
  <c r="EQ390" i="1"/>
  <c r="ER390" i="1"/>
  <c r="EU390" i="1"/>
  <c r="EV390" i="1"/>
  <c r="EY390" i="1"/>
  <c r="EZ390" i="1"/>
  <c r="FA390" i="1"/>
  <c r="FM390" i="1"/>
  <c r="FN390" i="1"/>
  <c r="FO390" i="1"/>
  <c r="FP390" i="1"/>
  <c r="FQ390" i="1"/>
  <c r="FT390" i="1"/>
  <c r="FU390" i="1"/>
  <c r="FV390" i="1"/>
  <c r="FW390" i="1"/>
  <c r="FZ390" i="1"/>
  <c r="GA390" i="1"/>
  <c r="GD390" i="1"/>
  <c r="GE390" i="1"/>
  <c r="GF390" i="1"/>
  <c r="GR390" i="1"/>
  <c r="GS390" i="1"/>
  <c r="GT390" i="1"/>
  <c r="GU390" i="1"/>
  <c r="GV390" i="1"/>
  <c r="GY390" i="1"/>
  <c r="GZ390" i="1"/>
  <c r="HA390" i="1"/>
  <c r="HB390" i="1"/>
  <c r="HE390" i="1"/>
  <c r="HF390" i="1"/>
  <c r="HI390" i="1"/>
  <c r="HJ390" i="1"/>
  <c r="HK390" i="1"/>
  <c r="AS391" i="1"/>
  <c r="AT391" i="1"/>
  <c r="AU391" i="1"/>
  <c r="AV391" i="1"/>
  <c r="AW391" i="1"/>
  <c r="AZ391" i="1"/>
  <c r="BA391" i="1"/>
  <c r="BB391" i="1"/>
  <c r="BC391" i="1"/>
  <c r="BF391" i="1"/>
  <c r="BG391" i="1"/>
  <c r="BJ391" i="1"/>
  <c r="BK391" i="1"/>
  <c r="BL391" i="1"/>
  <c r="BX391" i="1"/>
  <c r="BY391" i="1"/>
  <c r="BZ391" i="1"/>
  <c r="CA391" i="1"/>
  <c r="CB391" i="1"/>
  <c r="CE391" i="1"/>
  <c r="CF391" i="1"/>
  <c r="CG391" i="1"/>
  <c r="CH391" i="1"/>
  <c r="CK391" i="1"/>
  <c r="CL391" i="1"/>
  <c r="CO391" i="1"/>
  <c r="CP391" i="1"/>
  <c r="CQ391" i="1"/>
  <c r="DC391" i="1"/>
  <c r="DD391" i="1"/>
  <c r="DE391" i="1"/>
  <c r="DF391" i="1"/>
  <c r="DG391" i="1"/>
  <c r="DJ391" i="1"/>
  <c r="DK391" i="1"/>
  <c r="DL391" i="1"/>
  <c r="DM391" i="1"/>
  <c r="DP391" i="1"/>
  <c r="DQ391" i="1"/>
  <c r="DT391" i="1"/>
  <c r="DU391" i="1"/>
  <c r="DV391" i="1"/>
  <c r="EH391" i="1"/>
  <c r="EI391" i="1"/>
  <c r="EJ391" i="1"/>
  <c r="EK391" i="1"/>
  <c r="EL391" i="1"/>
  <c r="EO391" i="1"/>
  <c r="EP391" i="1"/>
  <c r="EQ391" i="1"/>
  <c r="ER391" i="1"/>
  <c r="EU391" i="1"/>
  <c r="EV391" i="1"/>
  <c r="EY391" i="1"/>
  <c r="EZ391" i="1"/>
  <c r="FA391" i="1"/>
  <c r="FM391" i="1"/>
  <c r="FN391" i="1"/>
  <c r="FO391" i="1"/>
  <c r="FP391" i="1"/>
  <c r="FQ391" i="1"/>
  <c r="FT391" i="1"/>
  <c r="FU391" i="1"/>
  <c r="FV391" i="1"/>
  <c r="FW391" i="1"/>
  <c r="FZ391" i="1"/>
  <c r="GA391" i="1"/>
  <c r="GD391" i="1"/>
  <c r="GE391" i="1"/>
  <c r="GF391" i="1"/>
  <c r="GR391" i="1"/>
  <c r="GS391" i="1"/>
  <c r="GT391" i="1"/>
  <c r="GU391" i="1"/>
  <c r="GV391" i="1"/>
  <c r="GY391" i="1"/>
  <c r="GZ391" i="1"/>
  <c r="HA391" i="1"/>
  <c r="HB391" i="1"/>
  <c r="HE391" i="1"/>
  <c r="HF391" i="1"/>
  <c r="HI391" i="1"/>
  <c r="HJ391" i="1"/>
  <c r="HK391" i="1"/>
  <c r="AS392" i="1"/>
  <c r="AT392" i="1"/>
  <c r="AU392" i="1"/>
  <c r="AV392" i="1"/>
  <c r="AW392" i="1"/>
  <c r="AZ392" i="1"/>
  <c r="BA392" i="1"/>
  <c r="BB392" i="1"/>
  <c r="BC392" i="1"/>
  <c r="BF392" i="1"/>
  <c r="BG392" i="1"/>
  <c r="BJ392" i="1"/>
  <c r="BK392" i="1"/>
  <c r="BL392" i="1"/>
  <c r="BX392" i="1"/>
  <c r="BY392" i="1"/>
  <c r="BZ392" i="1"/>
  <c r="CA392" i="1"/>
  <c r="CB392" i="1"/>
  <c r="CE392" i="1"/>
  <c r="CF392" i="1"/>
  <c r="CG392" i="1"/>
  <c r="CH392" i="1"/>
  <c r="CK392" i="1"/>
  <c r="CL392" i="1"/>
  <c r="CO392" i="1"/>
  <c r="CP392" i="1"/>
  <c r="CQ392" i="1"/>
  <c r="DC392" i="1"/>
  <c r="DD392" i="1"/>
  <c r="DE392" i="1"/>
  <c r="DF392" i="1"/>
  <c r="DG392" i="1"/>
  <c r="DJ392" i="1"/>
  <c r="DK392" i="1"/>
  <c r="DL392" i="1"/>
  <c r="DM392" i="1"/>
  <c r="DP392" i="1"/>
  <c r="DQ392" i="1"/>
  <c r="DT392" i="1"/>
  <c r="DU392" i="1"/>
  <c r="DV392" i="1"/>
  <c r="EH392" i="1"/>
  <c r="EI392" i="1"/>
  <c r="EJ392" i="1"/>
  <c r="EK392" i="1"/>
  <c r="EL392" i="1"/>
  <c r="EO392" i="1"/>
  <c r="EP392" i="1"/>
  <c r="EQ392" i="1"/>
  <c r="ER392" i="1"/>
  <c r="EU392" i="1"/>
  <c r="EV392" i="1"/>
  <c r="EY392" i="1"/>
  <c r="EZ392" i="1"/>
  <c r="FA392" i="1"/>
  <c r="FM392" i="1"/>
  <c r="FN392" i="1"/>
  <c r="FO392" i="1"/>
  <c r="FP392" i="1"/>
  <c r="FQ392" i="1"/>
  <c r="FT392" i="1"/>
  <c r="FU392" i="1"/>
  <c r="FV392" i="1"/>
  <c r="FW392" i="1"/>
  <c r="FZ392" i="1"/>
  <c r="GA392" i="1"/>
  <c r="GD392" i="1"/>
  <c r="GE392" i="1"/>
  <c r="GF392" i="1"/>
  <c r="GR392" i="1"/>
  <c r="GS392" i="1"/>
  <c r="GT392" i="1"/>
  <c r="GU392" i="1"/>
  <c r="GV392" i="1"/>
  <c r="GY392" i="1"/>
  <c r="GZ392" i="1"/>
  <c r="HA392" i="1"/>
  <c r="HB392" i="1"/>
  <c r="HE392" i="1"/>
  <c r="HF392" i="1"/>
  <c r="HI392" i="1"/>
  <c r="HJ392" i="1"/>
  <c r="HK392" i="1"/>
  <c r="AS393" i="1"/>
  <c r="AT393" i="1"/>
  <c r="AU393" i="1"/>
  <c r="AV393" i="1"/>
  <c r="AW393" i="1"/>
  <c r="AZ393" i="1"/>
  <c r="BA393" i="1"/>
  <c r="BB393" i="1"/>
  <c r="BC393" i="1"/>
  <c r="BF393" i="1"/>
  <c r="BG393" i="1"/>
  <c r="BH393" i="1"/>
  <c r="BJ393" i="1"/>
  <c r="BK393" i="1"/>
  <c r="BL393" i="1"/>
  <c r="BX393" i="1"/>
  <c r="BY393" i="1"/>
  <c r="BZ393" i="1"/>
  <c r="CA393" i="1"/>
  <c r="CB393" i="1"/>
  <c r="CE393" i="1"/>
  <c r="CF393" i="1"/>
  <c r="CG393" i="1"/>
  <c r="CH393" i="1"/>
  <c r="CK393" i="1"/>
  <c r="CL393" i="1"/>
  <c r="CM393" i="1"/>
  <c r="CO393" i="1"/>
  <c r="CP393" i="1"/>
  <c r="CQ393" i="1"/>
  <c r="DC393" i="1"/>
  <c r="DD393" i="1"/>
  <c r="DE393" i="1"/>
  <c r="DF393" i="1"/>
  <c r="DG393" i="1"/>
  <c r="DJ393" i="1"/>
  <c r="DK393" i="1"/>
  <c r="DL393" i="1"/>
  <c r="DM393" i="1"/>
  <c r="DP393" i="1"/>
  <c r="DQ393" i="1"/>
  <c r="DR393" i="1"/>
  <c r="DT393" i="1"/>
  <c r="DU393" i="1"/>
  <c r="DV393" i="1"/>
  <c r="EH393" i="1"/>
  <c r="EI393" i="1"/>
  <c r="EJ393" i="1"/>
  <c r="EK393" i="1"/>
  <c r="EL393" i="1"/>
  <c r="EO393" i="1"/>
  <c r="EP393" i="1"/>
  <c r="EQ393" i="1"/>
  <c r="ER393" i="1"/>
  <c r="EU393" i="1"/>
  <c r="EV393" i="1"/>
  <c r="EW393" i="1"/>
  <c r="EY393" i="1"/>
  <c r="EZ393" i="1"/>
  <c r="FA393" i="1"/>
  <c r="FM393" i="1"/>
  <c r="FN393" i="1"/>
  <c r="FO393" i="1"/>
  <c r="FP393" i="1"/>
  <c r="FQ393" i="1"/>
  <c r="FT393" i="1"/>
  <c r="FU393" i="1"/>
  <c r="FV393" i="1"/>
  <c r="FW393" i="1"/>
  <c r="FZ393" i="1"/>
  <c r="GA393" i="1"/>
  <c r="GB393" i="1"/>
  <c r="GD393" i="1"/>
  <c r="GE393" i="1"/>
  <c r="GF393" i="1"/>
  <c r="GR393" i="1"/>
  <c r="GS393" i="1"/>
  <c r="GT393" i="1"/>
  <c r="GU393" i="1"/>
  <c r="GV393" i="1"/>
  <c r="GY393" i="1"/>
  <c r="GZ393" i="1"/>
  <c r="HA393" i="1"/>
  <c r="HB393" i="1"/>
  <c r="HE393" i="1"/>
  <c r="HF393" i="1"/>
  <c r="HG393" i="1"/>
  <c r="HI393" i="1"/>
  <c r="HJ393" i="1"/>
  <c r="HK393" i="1"/>
  <c r="AS394" i="1"/>
  <c r="AT394" i="1"/>
  <c r="AU394" i="1"/>
  <c r="AV394" i="1"/>
  <c r="AW394" i="1"/>
  <c r="AZ394" i="1"/>
  <c r="BA394" i="1"/>
  <c r="BB394" i="1"/>
  <c r="BC394" i="1"/>
  <c r="BF394" i="1"/>
  <c r="BG394" i="1"/>
  <c r="BJ394" i="1"/>
  <c r="BK394" i="1"/>
  <c r="BL394" i="1"/>
  <c r="BM394" i="1"/>
  <c r="BX394" i="1"/>
  <c r="BY394" i="1"/>
  <c r="BZ394" i="1"/>
  <c r="CA394" i="1"/>
  <c r="CB394" i="1"/>
  <c r="CE394" i="1"/>
  <c r="CF394" i="1"/>
  <c r="CG394" i="1"/>
  <c r="CH394" i="1"/>
  <c r="CK394" i="1"/>
  <c r="CL394" i="1"/>
  <c r="CO394" i="1"/>
  <c r="CP394" i="1"/>
  <c r="CQ394" i="1"/>
  <c r="CR394" i="1"/>
  <c r="DC394" i="1"/>
  <c r="DD394" i="1"/>
  <c r="DE394" i="1"/>
  <c r="DF394" i="1"/>
  <c r="DG394" i="1"/>
  <c r="DJ394" i="1"/>
  <c r="DK394" i="1"/>
  <c r="DL394" i="1"/>
  <c r="DM394" i="1"/>
  <c r="DP394" i="1"/>
  <c r="DQ394" i="1"/>
  <c r="DT394" i="1"/>
  <c r="DU394" i="1"/>
  <c r="DV394" i="1"/>
  <c r="DW394" i="1"/>
  <c r="EH394" i="1"/>
  <c r="EI394" i="1"/>
  <c r="EJ394" i="1"/>
  <c r="EK394" i="1"/>
  <c r="EL394" i="1"/>
  <c r="EO394" i="1"/>
  <c r="EP394" i="1"/>
  <c r="EQ394" i="1"/>
  <c r="ER394" i="1"/>
  <c r="EU394" i="1"/>
  <c r="EV394" i="1"/>
  <c r="EY394" i="1"/>
  <c r="EZ394" i="1"/>
  <c r="FA394" i="1"/>
  <c r="FB394" i="1"/>
  <c r="FM394" i="1"/>
  <c r="FN394" i="1"/>
  <c r="FO394" i="1"/>
  <c r="FP394" i="1"/>
  <c r="FQ394" i="1"/>
  <c r="FT394" i="1"/>
  <c r="FU394" i="1"/>
  <c r="FV394" i="1"/>
  <c r="FW394" i="1"/>
  <c r="FZ394" i="1"/>
  <c r="GA394" i="1"/>
  <c r="GD394" i="1"/>
  <c r="GE394" i="1"/>
  <c r="GF394" i="1"/>
  <c r="GG394" i="1"/>
  <c r="GR394" i="1"/>
  <c r="GS394" i="1"/>
  <c r="GT394" i="1"/>
  <c r="GU394" i="1"/>
  <c r="GV394" i="1"/>
  <c r="GY394" i="1"/>
  <c r="GZ394" i="1"/>
  <c r="HA394" i="1"/>
  <c r="HB394" i="1"/>
  <c r="HE394" i="1"/>
  <c r="HF394" i="1"/>
  <c r="HI394" i="1"/>
  <c r="HJ394" i="1"/>
  <c r="HK394" i="1"/>
  <c r="HL394" i="1"/>
  <c r="AS395" i="1"/>
  <c r="AT395" i="1"/>
  <c r="AU395" i="1"/>
  <c r="AV395" i="1"/>
  <c r="AW395" i="1"/>
  <c r="AZ395" i="1"/>
  <c r="BA395" i="1"/>
  <c r="BB395" i="1"/>
  <c r="BC395" i="1"/>
  <c r="BF395" i="1"/>
  <c r="BG395" i="1"/>
  <c r="BJ395" i="1"/>
  <c r="BK395" i="1"/>
  <c r="BL395" i="1"/>
  <c r="BX395" i="1"/>
  <c r="BY395" i="1"/>
  <c r="BZ395" i="1"/>
  <c r="CA395" i="1"/>
  <c r="CB395" i="1"/>
  <c r="CE395" i="1"/>
  <c r="CF395" i="1"/>
  <c r="CG395" i="1"/>
  <c r="CH395" i="1"/>
  <c r="CK395" i="1"/>
  <c r="CL395" i="1"/>
  <c r="CO395" i="1"/>
  <c r="CP395" i="1"/>
  <c r="CQ395" i="1"/>
  <c r="DC395" i="1"/>
  <c r="DD395" i="1"/>
  <c r="DE395" i="1"/>
  <c r="DF395" i="1"/>
  <c r="DG395" i="1"/>
  <c r="DJ395" i="1"/>
  <c r="DK395" i="1"/>
  <c r="DL395" i="1"/>
  <c r="DM395" i="1"/>
  <c r="DP395" i="1"/>
  <c r="DQ395" i="1"/>
  <c r="DT395" i="1"/>
  <c r="DU395" i="1"/>
  <c r="DV395" i="1"/>
  <c r="EH395" i="1"/>
  <c r="EI395" i="1"/>
  <c r="EJ395" i="1"/>
  <c r="EK395" i="1"/>
  <c r="EL395" i="1"/>
  <c r="EO395" i="1"/>
  <c r="EP395" i="1"/>
  <c r="EQ395" i="1"/>
  <c r="ER395" i="1"/>
  <c r="EU395" i="1"/>
  <c r="EV395" i="1"/>
  <c r="EY395" i="1"/>
  <c r="EZ395" i="1"/>
  <c r="FA395" i="1"/>
  <c r="FM395" i="1"/>
  <c r="FN395" i="1"/>
  <c r="FO395" i="1"/>
  <c r="FP395" i="1"/>
  <c r="FQ395" i="1"/>
  <c r="FT395" i="1"/>
  <c r="FU395" i="1"/>
  <c r="FV395" i="1"/>
  <c r="FW395" i="1"/>
  <c r="FZ395" i="1"/>
  <c r="GA395" i="1"/>
  <c r="GD395" i="1"/>
  <c r="GE395" i="1"/>
  <c r="GF395" i="1"/>
  <c r="GR395" i="1"/>
  <c r="GS395" i="1"/>
  <c r="GT395" i="1"/>
  <c r="GU395" i="1"/>
  <c r="GV395" i="1"/>
  <c r="GY395" i="1"/>
  <c r="GZ395" i="1"/>
  <c r="HA395" i="1"/>
  <c r="HB395" i="1"/>
  <c r="HE395" i="1"/>
  <c r="HF395" i="1"/>
  <c r="HI395" i="1"/>
  <c r="HJ395" i="1"/>
  <c r="HK395" i="1"/>
  <c r="AS396" i="1"/>
  <c r="AT396" i="1"/>
  <c r="AU396" i="1"/>
  <c r="AV396" i="1"/>
  <c r="AW396" i="1"/>
  <c r="AZ396" i="1"/>
  <c r="BA396" i="1"/>
  <c r="BB396" i="1"/>
  <c r="BC396" i="1"/>
  <c r="BF396" i="1"/>
  <c r="BG396" i="1"/>
  <c r="BJ396" i="1"/>
  <c r="BK396" i="1"/>
  <c r="BL396" i="1"/>
  <c r="BX396" i="1"/>
  <c r="BY396" i="1"/>
  <c r="BZ396" i="1"/>
  <c r="CA396" i="1"/>
  <c r="CB396" i="1"/>
  <c r="CE396" i="1"/>
  <c r="CF396" i="1"/>
  <c r="CG396" i="1"/>
  <c r="CH396" i="1"/>
  <c r="CK396" i="1"/>
  <c r="CL396" i="1"/>
  <c r="CO396" i="1"/>
  <c r="CP396" i="1"/>
  <c r="CQ396" i="1"/>
  <c r="DC396" i="1"/>
  <c r="DD396" i="1"/>
  <c r="DE396" i="1"/>
  <c r="DF396" i="1"/>
  <c r="DG396" i="1"/>
  <c r="DJ396" i="1"/>
  <c r="DK396" i="1"/>
  <c r="DL396" i="1"/>
  <c r="DM396" i="1"/>
  <c r="DP396" i="1"/>
  <c r="DQ396" i="1"/>
  <c r="DT396" i="1"/>
  <c r="DU396" i="1"/>
  <c r="DV396" i="1"/>
  <c r="EH396" i="1"/>
  <c r="EI396" i="1"/>
  <c r="EJ396" i="1"/>
  <c r="EK396" i="1"/>
  <c r="EL396" i="1"/>
  <c r="EO396" i="1"/>
  <c r="EP396" i="1"/>
  <c r="EQ396" i="1"/>
  <c r="ER396" i="1"/>
  <c r="EU396" i="1"/>
  <c r="EV396" i="1"/>
  <c r="EY396" i="1"/>
  <c r="EZ396" i="1"/>
  <c r="FA396" i="1"/>
  <c r="FM396" i="1"/>
  <c r="FN396" i="1"/>
  <c r="FO396" i="1"/>
  <c r="FP396" i="1"/>
  <c r="FQ396" i="1"/>
  <c r="FT396" i="1"/>
  <c r="FU396" i="1"/>
  <c r="FV396" i="1"/>
  <c r="FW396" i="1"/>
  <c r="FZ396" i="1"/>
  <c r="GA396" i="1"/>
  <c r="GD396" i="1"/>
  <c r="GE396" i="1"/>
  <c r="GF396" i="1"/>
  <c r="GR396" i="1"/>
  <c r="GS396" i="1"/>
  <c r="GT396" i="1"/>
  <c r="GU396" i="1"/>
  <c r="GV396" i="1"/>
  <c r="GY396" i="1"/>
  <c r="GZ396" i="1"/>
  <c r="HA396" i="1"/>
  <c r="HB396" i="1"/>
  <c r="HE396" i="1"/>
  <c r="HF396" i="1"/>
  <c r="HI396" i="1"/>
  <c r="HJ396" i="1"/>
  <c r="HK396" i="1"/>
  <c r="AS397" i="1"/>
  <c r="AT397" i="1"/>
  <c r="AU397" i="1"/>
  <c r="AV397" i="1"/>
  <c r="AW397" i="1"/>
  <c r="AZ397" i="1"/>
  <c r="BA397" i="1"/>
  <c r="BB397" i="1"/>
  <c r="BC397" i="1"/>
  <c r="BF397" i="1"/>
  <c r="BG397" i="1"/>
  <c r="BJ397" i="1"/>
  <c r="BK397" i="1"/>
  <c r="BL397" i="1"/>
  <c r="BX397" i="1"/>
  <c r="BY397" i="1"/>
  <c r="BZ397" i="1"/>
  <c r="CA397" i="1"/>
  <c r="CB397" i="1"/>
  <c r="CE397" i="1"/>
  <c r="CF397" i="1"/>
  <c r="CG397" i="1"/>
  <c r="CH397" i="1"/>
  <c r="CK397" i="1"/>
  <c r="CL397" i="1"/>
  <c r="CO397" i="1"/>
  <c r="CP397" i="1"/>
  <c r="CQ397" i="1"/>
  <c r="DC397" i="1"/>
  <c r="DD397" i="1"/>
  <c r="DE397" i="1"/>
  <c r="DF397" i="1"/>
  <c r="DG397" i="1"/>
  <c r="DJ397" i="1"/>
  <c r="DK397" i="1"/>
  <c r="DL397" i="1"/>
  <c r="DM397" i="1"/>
  <c r="DP397" i="1"/>
  <c r="DQ397" i="1"/>
  <c r="DT397" i="1"/>
  <c r="DU397" i="1"/>
  <c r="DV397" i="1"/>
  <c r="EH397" i="1"/>
  <c r="EI397" i="1"/>
  <c r="EJ397" i="1"/>
  <c r="EK397" i="1"/>
  <c r="EL397" i="1"/>
  <c r="EO397" i="1"/>
  <c r="EP397" i="1"/>
  <c r="EQ397" i="1"/>
  <c r="ER397" i="1"/>
  <c r="EU397" i="1"/>
  <c r="EV397" i="1"/>
  <c r="EY397" i="1"/>
  <c r="EZ397" i="1"/>
  <c r="FA397" i="1"/>
  <c r="FM397" i="1"/>
  <c r="FN397" i="1"/>
  <c r="FO397" i="1"/>
  <c r="FP397" i="1"/>
  <c r="FQ397" i="1"/>
  <c r="FT397" i="1"/>
  <c r="FU397" i="1"/>
  <c r="FV397" i="1"/>
  <c r="FW397" i="1"/>
  <c r="FZ397" i="1"/>
  <c r="GA397" i="1"/>
  <c r="GD397" i="1"/>
  <c r="GE397" i="1"/>
  <c r="GF397" i="1"/>
  <c r="GR397" i="1"/>
  <c r="GS397" i="1"/>
  <c r="GT397" i="1"/>
  <c r="GU397" i="1"/>
  <c r="GV397" i="1"/>
  <c r="GY397" i="1"/>
  <c r="GZ397" i="1"/>
  <c r="HA397" i="1"/>
  <c r="HB397" i="1"/>
  <c r="HE397" i="1"/>
  <c r="HF397" i="1"/>
  <c r="HI397" i="1"/>
  <c r="HJ397" i="1"/>
  <c r="HK397" i="1"/>
  <c r="AS398" i="1"/>
  <c r="AT398" i="1"/>
  <c r="AU398" i="1"/>
  <c r="AV398" i="1"/>
  <c r="AW398" i="1"/>
  <c r="AZ398" i="1"/>
  <c r="BA398" i="1"/>
  <c r="BB398" i="1"/>
  <c r="BC398" i="1"/>
  <c r="BF398" i="1"/>
  <c r="BG398" i="1"/>
  <c r="BJ398" i="1"/>
  <c r="BK398" i="1"/>
  <c r="BL398" i="1"/>
  <c r="BX398" i="1"/>
  <c r="BY398" i="1"/>
  <c r="BZ398" i="1"/>
  <c r="CA398" i="1"/>
  <c r="CB398" i="1"/>
  <c r="CE398" i="1"/>
  <c r="CF398" i="1"/>
  <c r="CG398" i="1"/>
  <c r="CH398" i="1"/>
  <c r="CK398" i="1"/>
  <c r="CL398" i="1"/>
  <c r="CO398" i="1"/>
  <c r="CP398" i="1"/>
  <c r="CQ398" i="1"/>
  <c r="DC398" i="1"/>
  <c r="DD398" i="1"/>
  <c r="DE398" i="1"/>
  <c r="DF398" i="1"/>
  <c r="DG398" i="1"/>
  <c r="DJ398" i="1"/>
  <c r="DK398" i="1"/>
  <c r="DL398" i="1"/>
  <c r="DM398" i="1"/>
  <c r="DP398" i="1"/>
  <c r="DQ398" i="1"/>
  <c r="DT398" i="1"/>
  <c r="DU398" i="1"/>
  <c r="DV398" i="1"/>
  <c r="EH398" i="1"/>
  <c r="EI398" i="1"/>
  <c r="EJ398" i="1"/>
  <c r="EK398" i="1"/>
  <c r="EL398" i="1"/>
  <c r="EO398" i="1"/>
  <c r="EP398" i="1"/>
  <c r="EQ398" i="1"/>
  <c r="ER398" i="1"/>
  <c r="EU398" i="1"/>
  <c r="EV398" i="1"/>
  <c r="EY398" i="1"/>
  <c r="EZ398" i="1"/>
  <c r="FA398" i="1"/>
  <c r="FM398" i="1"/>
  <c r="FN398" i="1"/>
  <c r="FO398" i="1"/>
  <c r="FP398" i="1"/>
  <c r="FQ398" i="1"/>
  <c r="FT398" i="1"/>
  <c r="FU398" i="1"/>
  <c r="FV398" i="1"/>
  <c r="FW398" i="1"/>
  <c r="FZ398" i="1"/>
  <c r="GA398" i="1"/>
  <c r="GD398" i="1"/>
  <c r="GE398" i="1"/>
  <c r="GF398" i="1"/>
  <c r="GR398" i="1"/>
  <c r="GS398" i="1"/>
  <c r="GT398" i="1"/>
  <c r="GU398" i="1"/>
  <c r="GV398" i="1"/>
  <c r="GY398" i="1"/>
  <c r="GZ398" i="1"/>
  <c r="HA398" i="1"/>
  <c r="HB398" i="1"/>
  <c r="HE398" i="1"/>
  <c r="HF398" i="1"/>
  <c r="HI398" i="1"/>
  <c r="HJ398" i="1"/>
  <c r="HK398" i="1"/>
  <c r="AS399" i="1"/>
  <c r="AT399" i="1"/>
  <c r="AU399" i="1"/>
  <c r="AV399" i="1"/>
  <c r="AW399" i="1"/>
  <c r="AZ399" i="1"/>
  <c r="BA399" i="1"/>
  <c r="BB399" i="1"/>
  <c r="BC399" i="1"/>
  <c r="BF399" i="1"/>
  <c r="BG399" i="1"/>
  <c r="BJ399" i="1"/>
  <c r="BK399" i="1"/>
  <c r="BL399" i="1"/>
  <c r="BX399" i="1"/>
  <c r="BY399" i="1"/>
  <c r="BZ399" i="1"/>
  <c r="CA399" i="1"/>
  <c r="CB399" i="1"/>
  <c r="CE399" i="1"/>
  <c r="CF399" i="1"/>
  <c r="CG399" i="1"/>
  <c r="CH399" i="1"/>
  <c r="CK399" i="1"/>
  <c r="CL399" i="1"/>
  <c r="CO399" i="1"/>
  <c r="CP399" i="1"/>
  <c r="CQ399" i="1"/>
  <c r="DC399" i="1"/>
  <c r="DD399" i="1"/>
  <c r="DE399" i="1"/>
  <c r="DF399" i="1"/>
  <c r="DG399" i="1"/>
  <c r="DJ399" i="1"/>
  <c r="DK399" i="1"/>
  <c r="DL399" i="1"/>
  <c r="DM399" i="1"/>
  <c r="DP399" i="1"/>
  <c r="DQ399" i="1"/>
  <c r="DT399" i="1"/>
  <c r="DU399" i="1"/>
  <c r="DV399" i="1"/>
  <c r="EH399" i="1"/>
  <c r="EI399" i="1"/>
  <c r="EJ399" i="1"/>
  <c r="EK399" i="1"/>
  <c r="EL399" i="1"/>
  <c r="EO399" i="1"/>
  <c r="EP399" i="1"/>
  <c r="EQ399" i="1"/>
  <c r="ER399" i="1"/>
  <c r="EU399" i="1"/>
  <c r="EV399" i="1"/>
  <c r="EY399" i="1"/>
  <c r="EZ399" i="1"/>
  <c r="FA399" i="1"/>
  <c r="FM399" i="1"/>
  <c r="FN399" i="1"/>
  <c r="FO399" i="1"/>
  <c r="FP399" i="1"/>
  <c r="FQ399" i="1"/>
  <c r="FT399" i="1"/>
  <c r="FU399" i="1"/>
  <c r="FV399" i="1"/>
  <c r="FW399" i="1"/>
  <c r="FZ399" i="1"/>
  <c r="GA399" i="1"/>
  <c r="GD399" i="1"/>
  <c r="GE399" i="1"/>
  <c r="GF399" i="1"/>
  <c r="GR399" i="1"/>
  <c r="GS399" i="1"/>
  <c r="GT399" i="1"/>
  <c r="GU399" i="1"/>
  <c r="GV399" i="1"/>
  <c r="GY399" i="1"/>
  <c r="GZ399" i="1"/>
  <c r="HA399" i="1"/>
  <c r="HB399" i="1"/>
  <c r="HE399" i="1"/>
  <c r="HF399" i="1"/>
  <c r="HI399" i="1"/>
  <c r="HJ399" i="1"/>
  <c r="HK399" i="1"/>
  <c r="AS400" i="1"/>
  <c r="AT400" i="1"/>
  <c r="AU400" i="1"/>
  <c r="AV400" i="1"/>
  <c r="AW400" i="1"/>
  <c r="AZ400" i="1"/>
  <c r="BA400" i="1"/>
  <c r="BB400" i="1"/>
  <c r="BC400" i="1"/>
  <c r="BF400" i="1"/>
  <c r="BG400" i="1"/>
  <c r="BJ400" i="1"/>
  <c r="BK400" i="1"/>
  <c r="BL400" i="1"/>
  <c r="BX400" i="1"/>
  <c r="BY400" i="1"/>
  <c r="BZ400" i="1"/>
  <c r="CA400" i="1"/>
  <c r="CB400" i="1"/>
  <c r="CE400" i="1"/>
  <c r="CF400" i="1"/>
  <c r="CG400" i="1"/>
  <c r="CH400" i="1"/>
  <c r="CK400" i="1"/>
  <c r="CL400" i="1"/>
  <c r="CO400" i="1"/>
  <c r="CP400" i="1"/>
  <c r="CQ400" i="1"/>
  <c r="DC400" i="1"/>
  <c r="DD400" i="1"/>
  <c r="DE400" i="1"/>
  <c r="DF400" i="1"/>
  <c r="DG400" i="1"/>
  <c r="DJ400" i="1"/>
  <c r="DK400" i="1"/>
  <c r="DL400" i="1"/>
  <c r="DM400" i="1"/>
  <c r="DP400" i="1"/>
  <c r="DQ400" i="1"/>
  <c r="DT400" i="1"/>
  <c r="DU400" i="1"/>
  <c r="DV400" i="1"/>
  <c r="EH400" i="1"/>
  <c r="EI400" i="1"/>
  <c r="EJ400" i="1"/>
  <c r="EK400" i="1"/>
  <c r="EL400" i="1"/>
  <c r="EO400" i="1"/>
  <c r="EP400" i="1"/>
  <c r="EQ400" i="1"/>
  <c r="ER400" i="1"/>
  <c r="EU400" i="1"/>
  <c r="EV400" i="1"/>
  <c r="EY400" i="1"/>
  <c r="EZ400" i="1"/>
  <c r="FA400" i="1"/>
  <c r="FM400" i="1"/>
  <c r="FN400" i="1"/>
  <c r="FO400" i="1"/>
  <c r="FP400" i="1"/>
  <c r="FQ400" i="1"/>
  <c r="FT400" i="1"/>
  <c r="FU400" i="1"/>
  <c r="FV400" i="1"/>
  <c r="FW400" i="1"/>
  <c r="FZ400" i="1"/>
  <c r="GA400" i="1"/>
  <c r="GD400" i="1"/>
  <c r="GE400" i="1"/>
  <c r="GF400" i="1"/>
  <c r="GR400" i="1"/>
  <c r="GS400" i="1"/>
  <c r="GT400" i="1"/>
  <c r="GU400" i="1"/>
  <c r="GV400" i="1"/>
  <c r="GY400" i="1"/>
  <c r="GZ400" i="1"/>
  <c r="HA400" i="1"/>
  <c r="HB400" i="1"/>
  <c r="HE400" i="1"/>
  <c r="HF400" i="1"/>
  <c r="HI400" i="1"/>
  <c r="HJ400" i="1"/>
  <c r="HK400" i="1"/>
  <c r="AS401" i="1"/>
  <c r="AT401" i="1"/>
  <c r="AU401" i="1"/>
  <c r="AV401" i="1"/>
  <c r="AW401" i="1"/>
  <c r="AZ401" i="1"/>
  <c r="BA401" i="1"/>
  <c r="BB401" i="1"/>
  <c r="BC401" i="1"/>
  <c r="BF401" i="1"/>
  <c r="BG401" i="1"/>
  <c r="BJ401" i="1"/>
  <c r="BK401" i="1"/>
  <c r="BL401" i="1"/>
  <c r="BX401" i="1"/>
  <c r="BY401" i="1"/>
  <c r="BZ401" i="1"/>
  <c r="CA401" i="1"/>
  <c r="CB401" i="1"/>
  <c r="CE401" i="1"/>
  <c r="CF401" i="1"/>
  <c r="CG401" i="1"/>
  <c r="CH401" i="1"/>
  <c r="CK401" i="1"/>
  <c r="CL401" i="1"/>
  <c r="CO401" i="1"/>
  <c r="CP401" i="1"/>
  <c r="CQ401" i="1"/>
  <c r="DC401" i="1"/>
  <c r="DD401" i="1"/>
  <c r="DE401" i="1"/>
  <c r="DF401" i="1"/>
  <c r="DG401" i="1"/>
  <c r="DJ401" i="1"/>
  <c r="DK401" i="1"/>
  <c r="DL401" i="1"/>
  <c r="DM401" i="1"/>
  <c r="DP401" i="1"/>
  <c r="DQ401" i="1"/>
  <c r="DT401" i="1"/>
  <c r="DU401" i="1"/>
  <c r="DV401" i="1"/>
  <c r="EH401" i="1"/>
  <c r="EI401" i="1"/>
  <c r="EJ401" i="1"/>
  <c r="EK401" i="1"/>
  <c r="EL401" i="1"/>
  <c r="EO401" i="1"/>
  <c r="EP401" i="1"/>
  <c r="EQ401" i="1"/>
  <c r="ER401" i="1"/>
  <c r="EU401" i="1"/>
  <c r="EV401" i="1"/>
  <c r="EY401" i="1"/>
  <c r="EZ401" i="1"/>
  <c r="FA401" i="1"/>
  <c r="FM401" i="1"/>
  <c r="FN401" i="1"/>
  <c r="FO401" i="1"/>
  <c r="FP401" i="1"/>
  <c r="FQ401" i="1"/>
  <c r="FT401" i="1"/>
  <c r="FU401" i="1"/>
  <c r="FV401" i="1"/>
  <c r="FW401" i="1"/>
  <c r="FZ401" i="1"/>
  <c r="GA401" i="1"/>
  <c r="GD401" i="1"/>
  <c r="GE401" i="1"/>
  <c r="GF401" i="1"/>
  <c r="GR401" i="1"/>
  <c r="GS401" i="1"/>
  <c r="GT401" i="1"/>
  <c r="GU401" i="1"/>
  <c r="GV401" i="1"/>
  <c r="GY401" i="1"/>
  <c r="GZ401" i="1"/>
  <c r="HA401" i="1"/>
  <c r="HB401" i="1"/>
  <c r="HE401" i="1"/>
  <c r="HF401" i="1"/>
  <c r="HI401" i="1"/>
  <c r="HJ401" i="1"/>
  <c r="HK401" i="1"/>
  <c r="AS402" i="1"/>
  <c r="AT402" i="1"/>
  <c r="AU402" i="1"/>
  <c r="AV402" i="1"/>
  <c r="AW402" i="1"/>
  <c r="AZ402" i="1"/>
  <c r="BA402" i="1"/>
  <c r="BB402" i="1"/>
  <c r="BC402" i="1"/>
  <c r="BF402" i="1"/>
  <c r="BG402" i="1"/>
  <c r="BJ402" i="1"/>
  <c r="BK402" i="1"/>
  <c r="BL402" i="1"/>
  <c r="BX402" i="1"/>
  <c r="BY402" i="1"/>
  <c r="BZ402" i="1"/>
  <c r="CA402" i="1"/>
  <c r="CB402" i="1"/>
  <c r="CE402" i="1"/>
  <c r="CF402" i="1"/>
  <c r="CG402" i="1"/>
  <c r="CH402" i="1"/>
  <c r="CK402" i="1"/>
  <c r="CL402" i="1"/>
  <c r="CO402" i="1"/>
  <c r="CP402" i="1"/>
  <c r="CQ402" i="1"/>
  <c r="DC402" i="1"/>
  <c r="DD402" i="1"/>
  <c r="DE402" i="1"/>
  <c r="DF402" i="1"/>
  <c r="DG402" i="1"/>
  <c r="DJ402" i="1"/>
  <c r="DK402" i="1"/>
  <c r="DL402" i="1"/>
  <c r="DM402" i="1"/>
  <c r="DP402" i="1"/>
  <c r="DQ402" i="1"/>
  <c r="DT402" i="1"/>
  <c r="DU402" i="1"/>
  <c r="DV402" i="1"/>
  <c r="EH402" i="1"/>
  <c r="EI402" i="1"/>
  <c r="EJ402" i="1"/>
  <c r="EK402" i="1"/>
  <c r="EL402" i="1"/>
  <c r="EO402" i="1"/>
  <c r="EP402" i="1"/>
  <c r="EQ402" i="1"/>
  <c r="ER402" i="1"/>
  <c r="EU402" i="1"/>
  <c r="EV402" i="1"/>
  <c r="EY402" i="1"/>
  <c r="EZ402" i="1"/>
  <c r="FA402" i="1"/>
  <c r="FM402" i="1"/>
  <c r="FN402" i="1"/>
  <c r="FO402" i="1"/>
  <c r="FP402" i="1"/>
  <c r="FQ402" i="1"/>
  <c r="FT402" i="1"/>
  <c r="FU402" i="1"/>
  <c r="FV402" i="1"/>
  <c r="FW402" i="1"/>
  <c r="FZ402" i="1"/>
  <c r="GA402" i="1"/>
  <c r="GD402" i="1"/>
  <c r="GE402" i="1"/>
  <c r="GF402" i="1"/>
  <c r="GR402" i="1"/>
  <c r="GS402" i="1"/>
  <c r="GT402" i="1"/>
  <c r="GU402" i="1"/>
  <c r="GV402" i="1"/>
  <c r="GY402" i="1"/>
  <c r="GZ402" i="1"/>
  <c r="HA402" i="1"/>
  <c r="HB402" i="1"/>
  <c r="HE402" i="1"/>
  <c r="HF402" i="1"/>
  <c r="HI402" i="1"/>
  <c r="HJ402" i="1"/>
  <c r="HK402" i="1"/>
  <c r="AS403" i="1"/>
  <c r="AT403" i="1"/>
  <c r="AU403" i="1"/>
  <c r="AV403" i="1"/>
  <c r="AW403" i="1"/>
  <c r="AZ403" i="1"/>
  <c r="BA403" i="1"/>
  <c r="BB403" i="1"/>
  <c r="BC403" i="1"/>
  <c r="BF403" i="1"/>
  <c r="BG403" i="1"/>
  <c r="BJ403" i="1"/>
  <c r="BK403" i="1"/>
  <c r="BL403" i="1"/>
  <c r="BX403" i="1"/>
  <c r="BY403" i="1"/>
  <c r="BZ403" i="1"/>
  <c r="CA403" i="1"/>
  <c r="CB403" i="1"/>
  <c r="CE403" i="1"/>
  <c r="CF403" i="1"/>
  <c r="CG403" i="1"/>
  <c r="CH403" i="1"/>
  <c r="CK403" i="1"/>
  <c r="CL403" i="1"/>
  <c r="CO403" i="1"/>
  <c r="CP403" i="1"/>
  <c r="CQ403" i="1"/>
  <c r="DC403" i="1"/>
  <c r="DD403" i="1"/>
  <c r="DE403" i="1"/>
  <c r="DF403" i="1"/>
  <c r="DG403" i="1"/>
  <c r="DJ403" i="1"/>
  <c r="DK403" i="1"/>
  <c r="DL403" i="1"/>
  <c r="DM403" i="1"/>
  <c r="DP403" i="1"/>
  <c r="DQ403" i="1"/>
  <c r="DT403" i="1"/>
  <c r="DU403" i="1"/>
  <c r="DV403" i="1"/>
  <c r="EH403" i="1"/>
  <c r="EI403" i="1"/>
  <c r="EJ403" i="1"/>
  <c r="EK403" i="1"/>
  <c r="EL403" i="1"/>
  <c r="EO403" i="1"/>
  <c r="EP403" i="1"/>
  <c r="EQ403" i="1"/>
  <c r="ER403" i="1"/>
  <c r="EU403" i="1"/>
  <c r="EV403" i="1"/>
  <c r="EY403" i="1"/>
  <c r="EZ403" i="1"/>
  <c r="FA403" i="1"/>
  <c r="FM403" i="1"/>
  <c r="FN403" i="1"/>
  <c r="FO403" i="1"/>
  <c r="FP403" i="1"/>
  <c r="FQ403" i="1"/>
  <c r="FT403" i="1"/>
  <c r="FU403" i="1"/>
  <c r="FV403" i="1"/>
  <c r="FW403" i="1"/>
  <c r="FZ403" i="1"/>
  <c r="GA403" i="1"/>
  <c r="GD403" i="1"/>
  <c r="GE403" i="1"/>
  <c r="GF403" i="1"/>
  <c r="GR403" i="1"/>
  <c r="GS403" i="1"/>
  <c r="GT403" i="1"/>
  <c r="GU403" i="1"/>
  <c r="GV403" i="1"/>
  <c r="GY403" i="1"/>
  <c r="GZ403" i="1"/>
  <c r="HA403" i="1"/>
  <c r="HB403" i="1"/>
  <c r="HE403" i="1"/>
  <c r="HF403" i="1"/>
  <c r="HI403" i="1"/>
  <c r="HJ403" i="1"/>
  <c r="HK403" i="1"/>
  <c r="AS404" i="1"/>
  <c r="AT404" i="1"/>
  <c r="AU404" i="1"/>
  <c r="AV404" i="1"/>
  <c r="AW404" i="1"/>
  <c r="AZ404" i="1"/>
  <c r="BA404" i="1"/>
  <c r="BB404" i="1"/>
  <c r="BC404" i="1"/>
  <c r="BF404" i="1"/>
  <c r="BG404" i="1"/>
  <c r="BJ404" i="1"/>
  <c r="BK404" i="1"/>
  <c r="BL404" i="1"/>
  <c r="BX404" i="1"/>
  <c r="BY404" i="1"/>
  <c r="BZ404" i="1"/>
  <c r="CA404" i="1"/>
  <c r="CB404" i="1"/>
  <c r="CE404" i="1"/>
  <c r="CF404" i="1"/>
  <c r="CG404" i="1"/>
  <c r="CH404" i="1"/>
  <c r="CK404" i="1"/>
  <c r="CL404" i="1"/>
  <c r="CO404" i="1"/>
  <c r="CP404" i="1"/>
  <c r="CQ404" i="1"/>
  <c r="DC404" i="1"/>
  <c r="DD404" i="1"/>
  <c r="DE404" i="1"/>
  <c r="DF404" i="1"/>
  <c r="DG404" i="1"/>
  <c r="DJ404" i="1"/>
  <c r="DK404" i="1"/>
  <c r="DL404" i="1"/>
  <c r="DM404" i="1"/>
  <c r="DP404" i="1"/>
  <c r="DQ404" i="1"/>
  <c r="DT404" i="1"/>
  <c r="DU404" i="1"/>
  <c r="DV404" i="1"/>
  <c r="EH404" i="1"/>
  <c r="EI404" i="1"/>
  <c r="EJ404" i="1"/>
  <c r="EK404" i="1"/>
  <c r="EL404" i="1"/>
  <c r="EO404" i="1"/>
  <c r="EP404" i="1"/>
  <c r="EQ404" i="1"/>
  <c r="ER404" i="1"/>
  <c r="EU404" i="1"/>
  <c r="EV404" i="1"/>
  <c r="EY404" i="1"/>
  <c r="EZ404" i="1"/>
  <c r="FA404" i="1"/>
  <c r="FM404" i="1"/>
  <c r="FN404" i="1"/>
  <c r="FO404" i="1"/>
  <c r="FP404" i="1"/>
  <c r="FQ404" i="1"/>
  <c r="FT404" i="1"/>
  <c r="FU404" i="1"/>
  <c r="FV404" i="1"/>
  <c r="FW404" i="1"/>
  <c r="FZ404" i="1"/>
  <c r="GA404" i="1"/>
  <c r="GD404" i="1"/>
  <c r="GE404" i="1"/>
  <c r="GF404" i="1"/>
  <c r="GR404" i="1"/>
  <c r="GS404" i="1"/>
  <c r="GT404" i="1"/>
  <c r="GU404" i="1"/>
  <c r="GV404" i="1"/>
  <c r="GY404" i="1"/>
  <c r="GZ404" i="1"/>
  <c r="HA404" i="1"/>
  <c r="HB404" i="1"/>
  <c r="HE404" i="1"/>
  <c r="HF404" i="1"/>
  <c r="HI404" i="1"/>
  <c r="HJ404" i="1"/>
  <c r="HK404" i="1"/>
  <c r="AS405" i="1"/>
  <c r="AT405" i="1"/>
  <c r="AU405" i="1"/>
  <c r="AV405" i="1"/>
  <c r="AW405" i="1"/>
  <c r="AZ405" i="1"/>
  <c r="BA405" i="1"/>
  <c r="BB405" i="1"/>
  <c r="BC405" i="1"/>
  <c r="BF405" i="1"/>
  <c r="BG405" i="1"/>
  <c r="BH405" i="1"/>
  <c r="BJ405" i="1"/>
  <c r="BK405" i="1"/>
  <c r="BL405" i="1"/>
  <c r="BX405" i="1"/>
  <c r="BY405" i="1"/>
  <c r="BZ405" i="1"/>
  <c r="CA405" i="1"/>
  <c r="CB405" i="1"/>
  <c r="CE405" i="1"/>
  <c r="CF405" i="1"/>
  <c r="CG405" i="1"/>
  <c r="CH405" i="1"/>
  <c r="CK405" i="1"/>
  <c r="CL405" i="1"/>
  <c r="CM405" i="1"/>
  <c r="CO405" i="1"/>
  <c r="CP405" i="1"/>
  <c r="CQ405" i="1"/>
  <c r="DC405" i="1"/>
  <c r="DD405" i="1"/>
  <c r="DE405" i="1"/>
  <c r="DF405" i="1"/>
  <c r="DG405" i="1"/>
  <c r="DJ405" i="1"/>
  <c r="DK405" i="1"/>
  <c r="DL405" i="1"/>
  <c r="DM405" i="1"/>
  <c r="DP405" i="1"/>
  <c r="DQ405" i="1"/>
  <c r="DR405" i="1"/>
  <c r="DT405" i="1"/>
  <c r="DU405" i="1"/>
  <c r="DV405" i="1"/>
  <c r="EH405" i="1"/>
  <c r="EI405" i="1"/>
  <c r="EJ405" i="1"/>
  <c r="EK405" i="1"/>
  <c r="EL405" i="1"/>
  <c r="EO405" i="1"/>
  <c r="EP405" i="1"/>
  <c r="EQ405" i="1"/>
  <c r="ER405" i="1"/>
  <c r="EU405" i="1"/>
  <c r="EV405" i="1"/>
  <c r="EW405" i="1"/>
  <c r="EY405" i="1"/>
  <c r="EZ405" i="1"/>
  <c r="FA405" i="1"/>
  <c r="FM405" i="1"/>
  <c r="FN405" i="1"/>
  <c r="FO405" i="1"/>
  <c r="FP405" i="1"/>
  <c r="FQ405" i="1"/>
  <c r="FT405" i="1"/>
  <c r="FU405" i="1"/>
  <c r="FV405" i="1"/>
  <c r="FW405" i="1"/>
  <c r="FZ405" i="1"/>
  <c r="GA405" i="1"/>
  <c r="GB405" i="1"/>
  <c r="GD405" i="1"/>
  <c r="GE405" i="1"/>
  <c r="GF405" i="1"/>
  <c r="GR405" i="1"/>
  <c r="GS405" i="1"/>
  <c r="GT405" i="1"/>
  <c r="GU405" i="1"/>
  <c r="GV405" i="1"/>
  <c r="GY405" i="1"/>
  <c r="GZ405" i="1"/>
  <c r="HA405" i="1"/>
  <c r="HB405" i="1"/>
  <c r="HE405" i="1"/>
  <c r="HF405" i="1"/>
  <c r="HG405" i="1"/>
  <c r="HI405" i="1"/>
  <c r="HJ405" i="1"/>
  <c r="HK405" i="1"/>
  <c r="AS406" i="1"/>
  <c r="AT406" i="1"/>
  <c r="AU406" i="1"/>
  <c r="AV406" i="1"/>
  <c r="AW406" i="1"/>
  <c r="AZ406" i="1"/>
  <c r="BA406" i="1"/>
  <c r="BB406" i="1"/>
  <c r="BC406" i="1"/>
  <c r="BF406" i="1"/>
  <c r="BG406" i="1"/>
  <c r="BJ406" i="1"/>
  <c r="BK406" i="1"/>
  <c r="BL406" i="1"/>
  <c r="BM406" i="1"/>
  <c r="BX406" i="1"/>
  <c r="BY406" i="1"/>
  <c r="BZ406" i="1"/>
  <c r="CA406" i="1"/>
  <c r="CB406" i="1"/>
  <c r="CE406" i="1"/>
  <c r="CF406" i="1"/>
  <c r="CG406" i="1"/>
  <c r="CH406" i="1"/>
  <c r="CK406" i="1"/>
  <c r="CL406" i="1"/>
  <c r="CO406" i="1"/>
  <c r="CP406" i="1"/>
  <c r="CQ406" i="1"/>
  <c r="CR406" i="1"/>
  <c r="DC406" i="1"/>
  <c r="DD406" i="1"/>
  <c r="DE406" i="1"/>
  <c r="DF406" i="1"/>
  <c r="DG406" i="1"/>
  <c r="DJ406" i="1"/>
  <c r="DK406" i="1"/>
  <c r="DL406" i="1"/>
  <c r="DM406" i="1"/>
  <c r="DP406" i="1"/>
  <c r="DQ406" i="1"/>
  <c r="DT406" i="1"/>
  <c r="DU406" i="1"/>
  <c r="DV406" i="1"/>
  <c r="DW406" i="1"/>
  <c r="EH406" i="1"/>
  <c r="EI406" i="1"/>
  <c r="EJ406" i="1"/>
  <c r="EK406" i="1"/>
  <c r="EL406" i="1"/>
  <c r="EO406" i="1"/>
  <c r="EP406" i="1"/>
  <c r="EQ406" i="1"/>
  <c r="ER406" i="1"/>
  <c r="EU406" i="1"/>
  <c r="EV406" i="1"/>
  <c r="EY406" i="1"/>
  <c r="EZ406" i="1"/>
  <c r="FA406" i="1"/>
  <c r="FB406" i="1"/>
  <c r="FM406" i="1"/>
  <c r="FN406" i="1"/>
  <c r="FO406" i="1"/>
  <c r="FP406" i="1"/>
  <c r="FQ406" i="1"/>
  <c r="FT406" i="1"/>
  <c r="FU406" i="1"/>
  <c r="FV406" i="1"/>
  <c r="FW406" i="1"/>
  <c r="FZ406" i="1"/>
  <c r="GA406" i="1"/>
  <c r="GD406" i="1"/>
  <c r="GE406" i="1"/>
  <c r="GF406" i="1"/>
  <c r="GG406" i="1"/>
  <c r="GR406" i="1"/>
  <c r="GS406" i="1"/>
  <c r="GT406" i="1"/>
  <c r="GU406" i="1"/>
  <c r="GV406" i="1"/>
  <c r="GY406" i="1"/>
  <c r="GZ406" i="1"/>
  <c r="HA406" i="1"/>
  <c r="HB406" i="1"/>
  <c r="HE406" i="1"/>
  <c r="HF406" i="1"/>
  <c r="HI406" i="1"/>
  <c r="HJ406" i="1"/>
  <c r="HK406" i="1"/>
  <c r="HL406" i="1"/>
  <c r="AS407" i="1"/>
  <c r="AT407" i="1"/>
  <c r="AU407" i="1"/>
  <c r="AV407" i="1"/>
  <c r="AW407" i="1"/>
  <c r="AZ407" i="1"/>
  <c r="BA407" i="1"/>
  <c r="BB407" i="1"/>
  <c r="BC407" i="1"/>
  <c r="BF407" i="1"/>
  <c r="BG407" i="1"/>
  <c r="BJ407" i="1"/>
  <c r="BK407" i="1"/>
  <c r="BL407" i="1"/>
  <c r="BX407" i="1"/>
  <c r="BY407" i="1"/>
  <c r="BZ407" i="1"/>
  <c r="CA407" i="1"/>
  <c r="CB407" i="1"/>
  <c r="CE407" i="1"/>
  <c r="CF407" i="1"/>
  <c r="CG407" i="1"/>
  <c r="CH407" i="1"/>
  <c r="CK407" i="1"/>
  <c r="CL407" i="1"/>
  <c r="CO407" i="1"/>
  <c r="CP407" i="1"/>
  <c r="CQ407" i="1"/>
  <c r="DC407" i="1"/>
  <c r="DD407" i="1"/>
  <c r="DE407" i="1"/>
  <c r="DF407" i="1"/>
  <c r="DG407" i="1"/>
  <c r="DJ407" i="1"/>
  <c r="DK407" i="1"/>
  <c r="DL407" i="1"/>
  <c r="DM407" i="1"/>
  <c r="DP407" i="1"/>
  <c r="DQ407" i="1"/>
  <c r="DT407" i="1"/>
  <c r="DU407" i="1"/>
  <c r="DV407" i="1"/>
  <c r="EH407" i="1"/>
  <c r="EI407" i="1"/>
  <c r="EJ407" i="1"/>
  <c r="EK407" i="1"/>
  <c r="EL407" i="1"/>
  <c r="EO407" i="1"/>
  <c r="EP407" i="1"/>
  <c r="EQ407" i="1"/>
  <c r="ER407" i="1"/>
  <c r="EU407" i="1"/>
  <c r="EV407" i="1"/>
  <c r="EY407" i="1"/>
  <c r="EZ407" i="1"/>
  <c r="FA407" i="1"/>
  <c r="FM407" i="1"/>
  <c r="FN407" i="1"/>
  <c r="FO407" i="1"/>
  <c r="FP407" i="1"/>
  <c r="FQ407" i="1"/>
  <c r="FT407" i="1"/>
  <c r="FU407" i="1"/>
  <c r="FV407" i="1"/>
  <c r="FW407" i="1"/>
  <c r="FZ407" i="1"/>
  <c r="GA407" i="1"/>
  <c r="GD407" i="1"/>
  <c r="GE407" i="1"/>
  <c r="GF407" i="1"/>
  <c r="GR407" i="1"/>
  <c r="GS407" i="1"/>
  <c r="GT407" i="1"/>
  <c r="GU407" i="1"/>
  <c r="GV407" i="1"/>
  <c r="GY407" i="1"/>
  <c r="GZ407" i="1"/>
  <c r="HA407" i="1"/>
  <c r="HB407" i="1"/>
  <c r="HE407" i="1"/>
  <c r="HF407" i="1"/>
  <c r="HI407" i="1"/>
  <c r="HJ407" i="1"/>
  <c r="HK407" i="1"/>
  <c r="AS408" i="1"/>
  <c r="AT408" i="1"/>
  <c r="AU408" i="1"/>
  <c r="AV408" i="1"/>
  <c r="AW408" i="1"/>
  <c r="AZ408" i="1"/>
  <c r="BA408" i="1"/>
  <c r="BB408" i="1"/>
  <c r="BC408" i="1"/>
  <c r="BF408" i="1"/>
  <c r="BG408" i="1"/>
  <c r="BJ408" i="1"/>
  <c r="BK408" i="1"/>
  <c r="BL408" i="1"/>
  <c r="BX408" i="1"/>
  <c r="BY408" i="1"/>
  <c r="BZ408" i="1"/>
  <c r="CA408" i="1"/>
  <c r="CB408" i="1"/>
  <c r="CE408" i="1"/>
  <c r="CF408" i="1"/>
  <c r="CG408" i="1"/>
  <c r="CH408" i="1"/>
  <c r="CK408" i="1"/>
  <c r="CL408" i="1"/>
  <c r="CO408" i="1"/>
  <c r="CP408" i="1"/>
  <c r="CQ408" i="1"/>
  <c r="DC408" i="1"/>
  <c r="DD408" i="1"/>
  <c r="DE408" i="1"/>
  <c r="DF408" i="1"/>
  <c r="DG408" i="1"/>
  <c r="DJ408" i="1"/>
  <c r="DK408" i="1"/>
  <c r="DL408" i="1"/>
  <c r="DM408" i="1"/>
  <c r="DP408" i="1"/>
  <c r="DQ408" i="1"/>
  <c r="DT408" i="1"/>
  <c r="DU408" i="1"/>
  <c r="DV408" i="1"/>
  <c r="EH408" i="1"/>
  <c r="EI408" i="1"/>
  <c r="EJ408" i="1"/>
  <c r="EK408" i="1"/>
  <c r="EL408" i="1"/>
  <c r="EO408" i="1"/>
  <c r="EP408" i="1"/>
  <c r="EQ408" i="1"/>
  <c r="ER408" i="1"/>
  <c r="EU408" i="1"/>
  <c r="EV408" i="1"/>
  <c r="EY408" i="1"/>
  <c r="EZ408" i="1"/>
  <c r="FA408" i="1"/>
  <c r="FM408" i="1"/>
  <c r="FN408" i="1"/>
  <c r="FO408" i="1"/>
  <c r="FP408" i="1"/>
  <c r="FQ408" i="1"/>
  <c r="FT408" i="1"/>
  <c r="FU408" i="1"/>
  <c r="FV408" i="1"/>
  <c r="FW408" i="1"/>
  <c r="FZ408" i="1"/>
  <c r="GA408" i="1"/>
  <c r="GD408" i="1"/>
  <c r="GE408" i="1"/>
  <c r="GF408" i="1"/>
  <c r="GR408" i="1"/>
  <c r="GS408" i="1"/>
  <c r="GT408" i="1"/>
  <c r="GU408" i="1"/>
  <c r="GV408" i="1"/>
  <c r="GY408" i="1"/>
  <c r="GZ408" i="1"/>
  <c r="HA408" i="1"/>
  <c r="HB408" i="1"/>
  <c r="HE408" i="1"/>
  <c r="HF408" i="1"/>
  <c r="HI408" i="1"/>
  <c r="HJ408" i="1"/>
  <c r="HK408" i="1"/>
  <c r="AS409" i="1"/>
  <c r="AT409" i="1"/>
  <c r="AU409" i="1"/>
  <c r="AV409" i="1"/>
  <c r="AW409" i="1"/>
  <c r="AZ409" i="1"/>
  <c r="BA409" i="1"/>
  <c r="BB409" i="1"/>
  <c r="BC409" i="1"/>
  <c r="BF409" i="1"/>
  <c r="BG409" i="1"/>
  <c r="BJ409" i="1"/>
  <c r="BK409" i="1"/>
  <c r="BL409" i="1"/>
  <c r="BX409" i="1"/>
  <c r="BY409" i="1"/>
  <c r="BZ409" i="1"/>
  <c r="CA409" i="1"/>
  <c r="CB409" i="1"/>
  <c r="CE409" i="1"/>
  <c r="CF409" i="1"/>
  <c r="CG409" i="1"/>
  <c r="CH409" i="1"/>
  <c r="CK409" i="1"/>
  <c r="CL409" i="1"/>
  <c r="CO409" i="1"/>
  <c r="CP409" i="1"/>
  <c r="CQ409" i="1"/>
  <c r="DC409" i="1"/>
  <c r="DD409" i="1"/>
  <c r="DE409" i="1"/>
  <c r="DF409" i="1"/>
  <c r="DG409" i="1"/>
  <c r="DJ409" i="1"/>
  <c r="DK409" i="1"/>
  <c r="DL409" i="1"/>
  <c r="DM409" i="1"/>
  <c r="DP409" i="1"/>
  <c r="DQ409" i="1"/>
  <c r="DT409" i="1"/>
  <c r="DU409" i="1"/>
  <c r="DV409" i="1"/>
  <c r="EH409" i="1"/>
  <c r="EI409" i="1"/>
  <c r="EJ409" i="1"/>
  <c r="EK409" i="1"/>
  <c r="EL409" i="1"/>
  <c r="EO409" i="1"/>
  <c r="EP409" i="1"/>
  <c r="EQ409" i="1"/>
  <c r="ER409" i="1"/>
  <c r="EU409" i="1"/>
  <c r="EV409" i="1"/>
  <c r="EY409" i="1"/>
  <c r="EZ409" i="1"/>
  <c r="FA409" i="1"/>
  <c r="FM409" i="1"/>
  <c r="FN409" i="1"/>
  <c r="FO409" i="1"/>
  <c r="FP409" i="1"/>
  <c r="FQ409" i="1"/>
  <c r="FT409" i="1"/>
  <c r="FU409" i="1"/>
  <c r="FV409" i="1"/>
  <c r="FW409" i="1"/>
  <c r="FZ409" i="1"/>
  <c r="GA409" i="1"/>
  <c r="GD409" i="1"/>
  <c r="GE409" i="1"/>
  <c r="GF409" i="1"/>
  <c r="GR409" i="1"/>
  <c r="GS409" i="1"/>
  <c r="GT409" i="1"/>
  <c r="GU409" i="1"/>
  <c r="GV409" i="1"/>
  <c r="GY409" i="1"/>
  <c r="GZ409" i="1"/>
  <c r="HA409" i="1"/>
  <c r="HB409" i="1"/>
  <c r="HE409" i="1"/>
  <c r="HF409" i="1"/>
  <c r="HI409" i="1"/>
  <c r="HJ409" i="1"/>
  <c r="HK409" i="1"/>
  <c r="AS410" i="1"/>
  <c r="AT410" i="1"/>
  <c r="AU410" i="1"/>
  <c r="AV410" i="1"/>
  <c r="AW410" i="1"/>
  <c r="AZ410" i="1"/>
  <c r="BA410" i="1"/>
  <c r="BB410" i="1"/>
  <c r="BC410" i="1"/>
  <c r="BF410" i="1"/>
  <c r="BG410" i="1"/>
  <c r="BJ410" i="1"/>
  <c r="BK410" i="1"/>
  <c r="BL410" i="1"/>
  <c r="BX410" i="1"/>
  <c r="BY410" i="1"/>
  <c r="BZ410" i="1"/>
  <c r="CA410" i="1"/>
  <c r="CB410" i="1"/>
  <c r="CE410" i="1"/>
  <c r="CF410" i="1"/>
  <c r="CG410" i="1"/>
  <c r="CH410" i="1"/>
  <c r="CK410" i="1"/>
  <c r="CL410" i="1"/>
  <c r="CO410" i="1"/>
  <c r="CP410" i="1"/>
  <c r="CQ410" i="1"/>
  <c r="DC410" i="1"/>
  <c r="DD410" i="1"/>
  <c r="DE410" i="1"/>
  <c r="DF410" i="1"/>
  <c r="DG410" i="1"/>
  <c r="DJ410" i="1"/>
  <c r="DK410" i="1"/>
  <c r="DL410" i="1"/>
  <c r="DM410" i="1"/>
  <c r="DP410" i="1"/>
  <c r="DQ410" i="1"/>
  <c r="DT410" i="1"/>
  <c r="DU410" i="1"/>
  <c r="DV410" i="1"/>
  <c r="EH410" i="1"/>
  <c r="EI410" i="1"/>
  <c r="EJ410" i="1"/>
  <c r="EK410" i="1"/>
  <c r="EL410" i="1"/>
  <c r="EO410" i="1"/>
  <c r="EP410" i="1"/>
  <c r="EQ410" i="1"/>
  <c r="ER410" i="1"/>
  <c r="EU410" i="1"/>
  <c r="EV410" i="1"/>
  <c r="EY410" i="1"/>
  <c r="EZ410" i="1"/>
  <c r="FA410" i="1"/>
  <c r="FM410" i="1"/>
  <c r="FN410" i="1"/>
  <c r="FO410" i="1"/>
  <c r="FP410" i="1"/>
  <c r="FQ410" i="1"/>
  <c r="FT410" i="1"/>
  <c r="FU410" i="1"/>
  <c r="FV410" i="1"/>
  <c r="FW410" i="1"/>
  <c r="FZ410" i="1"/>
  <c r="GA410" i="1"/>
  <c r="GD410" i="1"/>
  <c r="GE410" i="1"/>
  <c r="GF410" i="1"/>
  <c r="GR410" i="1"/>
  <c r="GS410" i="1"/>
  <c r="GT410" i="1"/>
  <c r="GU410" i="1"/>
  <c r="GV410" i="1"/>
  <c r="GY410" i="1"/>
  <c r="GZ410" i="1"/>
  <c r="HA410" i="1"/>
  <c r="HB410" i="1"/>
  <c r="HE410" i="1"/>
  <c r="HF410" i="1"/>
  <c r="HI410" i="1"/>
  <c r="HJ410" i="1"/>
  <c r="HK410" i="1"/>
  <c r="AS411" i="1"/>
  <c r="AT411" i="1"/>
  <c r="AU411" i="1"/>
  <c r="AV411" i="1"/>
  <c r="AW411" i="1"/>
  <c r="AZ411" i="1"/>
  <c r="BA411" i="1"/>
  <c r="BB411" i="1"/>
  <c r="BC411" i="1"/>
  <c r="BF411" i="1"/>
  <c r="BG411" i="1"/>
  <c r="BJ411" i="1"/>
  <c r="BK411" i="1"/>
  <c r="BL411" i="1"/>
  <c r="BX411" i="1"/>
  <c r="BY411" i="1"/>
  <c r="BZ411" i="1"/>
  <c r="CA411" i="1"/>
  <c r="CB411" i="1"/>
  <c r="CE411" i="1"/>
  <c r="CF411" i="1"/>
  <c r="CG411" i="1"/>
  <c r="CH411" i="1"/>
  <c r="CK411" i="1"/>
  <c r="CL411" i="1"/>
  <c r="CO411" i="1"/>
  <c r="CP411" i="1"/>
  <c r="CQ411" i="1"/>
  <c r="DC411" i="1"/>
  <c r="DD411" i="1"/>
  <c r="DE411" i="1"/>
  <c r="DF411" i="1"/>
  <c r="DG411" i="1"/>
  <c r="DJ411" i="1"/>
  <c r="DK411" i="1"/>
  <c r="DL411" i="1"/>
  <c r="DM411" i="1"/>
  <c r="DP411" i="1"/>
  <c r="DQ411" i="1"/>
  <c r="DT411" i="1"/>
  <c r="DU411" i="1"/>
  <c r="DV411" i="1"/>
  <c r="EH411" i="1"/>
  <c r="EI411" i="1"/>
  <c r="EJ411" i="1"/>
  <c r="EK411" i="1"/>
  <c r="EL411" i="1"/>
  <c r="EO411" i="1"/>
  <c r="EP411" i="1"/>
  <c r="EQ411" i="1"/>
  <c r="ER411" i="1"/>
  <c r="EU411" i="1"/>
  <c r="EV411" i="1"/>
  <c r="EY411" i="1"/>
  <c r="EZ411" i="1"/>
  <c r="FA411" i="1"/>
  <c r="FM411" i="1"/>
  <c r="FN411" i="1"/>
  <c r="FO411" i="1"/>
  <c r="FP411" i="1"/>
  <c r="FQ411" i="1"/>
  <c r="FT411" i="1"/>
  <c r="FU411" i="1"/>
  <c r="FV411" i="1"/>
  <c r="FW411" i="1"/>
  <c r="FZ411" i="1"/>
  <c r="GA411" i="1"/>
  <c r="GD411" i="1"/>
  <c r="GE411" i="1"/>
  <c r="GF411" i="1"/>
  <c r="GR411" i="1"/>
  <c r="GS411" i="1"/>
  <c r="GT411" i="1"/>
  <c r="GU411" i="1"/>
  <c r="GV411" i="1"/>
  <c r="GY411" i="1"/>
  <c r="GZ411" i="1"/>
  <c r="HA411" i="1"/>
  <c r="HB411" i="1"/>
  <c r="HE411" i="1"/>
  <c r="HF411" i="1"/>
  <c r="HI411" i="1"/>
  <c r="HJ411" i="1"/>
  <c r="HK411" i="1"/>
  <c r="AS412" i="1"/>
  <c r="AT412" i="1"/>
  <c r="AU412" i="1"/>
  <c r="AV412" i="1"/>
  <c r="AW412" i="1"/>
  <c r="AZ412" i="1"/>
  <c r="BA412" i="1"/>
  <c r="BB412" i="1"/>
  <c r="BC412" i="1"/>
  <c r="BF412" i="1"/>
  <c r="BG412" i="1"/>
  <c r="BJ412" i="1"/>
  <c r="BK412" i="1"/>
  <c r="BL412" i="1"/>
  <c r="BX412" i="1"/>
  <c r="BY412" i="1"/>
  <c r="BZ412" i="1"/>
  <c r="CA412" i="1"/>
  <c r="CB412" i="1"/>
  <c r="CE412" i="1"/>
  <c r="CF412" i="1"/>
  <c r="CG412" i="1"/>
  <c r="CH412" i="1"/>
  <c r="CK412" i="1"/>
  <c r="CL412" i="1"/>
  <c r="CO412" i="1"/>
  <c r="CP412" i="1"/>
  <c r="CQ412" i="1"/>
  <c r="DC412" i="1"/>
  <c r="DD412" i="1"/>
  <c r="DE412" i="1"/>
  <c r="DF412" i="1"/>
  <c r="DG412" i="1"/>
  <c r="DJ412" i="1"/>
  <c r="DK412" i="1"/>
  <c r="DL412" i="1"/>
  <c r="DM412" i="1"/>
  <c r="DP412" i="1"/>
  <c r="DQ412" i="1"/>
  <c r="DT412" i="1"/>
  <c r="DU412" i="1"/>
  <c r="DV412" i="1"/>
  <c r="EH412" i="1"/>
  <c r="EI412" i="1"/>
  <c r="EJ412" i="1"/>
  <c r="EK412" i="1"/>
  <c r="EL412" i="1"/>
  <c r="EO412" i="1"/>
  <c r="EP412" i="1"/>
  <c r="EQ412" i="1"/>
  <c r="ER412" i="1"/>
  <c r="EU412" i="1"/>
  <c r="EV412" i="1"/>
  <c r="EY412" i="1"/>
  <c r="EZ412" i="1"/>
  <c r="FA412" i="1"/>
  <c r="FM412" i="1"/>
  <c r="FN412" i="1"/>
  <c r="FO412" i="1"/>
  <c r="FP412" i="1"/>
  <c r="FQ412" i="1"/>
  <c r="FT412" i="1"/>
  <c r="FU412" i="1"/>
  <c r="FV412" i="1"/>
  <c r="FW412" i="1"/>
  <c r="FZ412" i="1"/>
  <c r="GA412" i="1"/>
  <c r="GD412" i="1"/>
  <c r="GE412" i="1"/>
  <c r="GF412" i="1"/>
  <c r="GR412" i="1"/>
  <c r="GS412" i="1"/>
  <c r="GT412" i="1"/>
  <c r="GU412" i="1"/>
  <c r="GV412" i="1"/>
  <c r="GY412" i="1"/>
  <c r="GZ412" i="1"/>
  <c r="HA412" i="1"/>
  <c r="HB412" i="1"/>
  <c r="HE412" i="1"/>
  <c r="HF412" i="1"/>
  <c r="HI412" i="1"/>
  <c r="HJ412" i="1"/>
  <c r="HK412" i="1"/>
  <c r="AS413" i="1"/>
  <c r="AT413" i="1"/>
  <c r="AU413" i="1"/>
  <c r="AV413" i="1"/>
  <c r="AW413" i="1"/>
  <c r="AZ413" i="1"/>
  <c r="BA413" i="1"/>
  <c r="BB413" i="1"/>
  <c r="BC413" i="1"/>
  <c r="BF413" i="1"/>
  <c r="BG413" i="1"/>
  <c r="BJ413" i="1"/>
  <c r="BK413" i="1"/>
  <c r="BL413" i="1"/>
  <c r="BX413" i="1"/>
  <c r="BY413" i="1"/>
  <c r="BZ413" i="1"/>
  <c r="CA413" i="1"/>
  <c r="CB413" i="1"/>
  <c r="CE413" i="1"/>
  <c r="CF413" i="1"/>
  <c r="CG413" i="1"/>
  <c r="CH413" i="1"/>
  <c r="CK413" i="1"/>
  <c r="CL413" i="1"/>
  <c r="CO413" i="1"/>
  <c r="CP413" i="1"/>
  <c r="CQ413" i="1"/>
  <c r="DC413" i="1"/>
  <c r="DD413" i="1"/>
  <c r="DE413" i="1"/>
  <c r="DF413" i="1"/>
  <c r="DG413" i="1"/>
  <c r="DJ413" i="1"/>
  <c r="DK413" i="1"/>
  <c r="DL413" i="1"/>
  <c r="DM413" i="1"/>
  <c r="DP413" i="1"/>
  <c r="DQ413" i="1"/>
  <c r="DT413" i="1"/>
  <c r="DU413" i="1"/>
  <c r="DV413" i="1"/>
  <c r="EH413" i="1"/>
  <c r="EI413" i="1"/>
  <c r="EJ413" i="1"/>
  <c r="EK413" i="1"/>
  <c r="EL413" i="1"/>
  <c r="EO413" i="1"/>
  <c r="EP413" i="1"/>
  <c r="EQ413" i="1"/>
  <c r="ER413" i="1"/>
  <c r="EU413" i="1"/>
  <c r="EV413" i="1"/>
  <c r="EY413" i="1"/>
  <c r="EZ413" i="1"/>
  <c r="FA413" i="1"/>
  <c r="FM413" i="1"/>
  <c r="FN413" i="1"/>
  <c r="FO413" i="1"/>
  <c r="FP413" i="1"/>
  <c r="FQ413" i="1"/>
  <c r="FT413" i="1"/>
  <c r="FU413" i="1"/>
  <c r="FV413" i="1"/>
  <c r="FW413" i="1"/>
  <c r="FZ413" i="1"/>
  <c r="GA413" i="1"/>
  <c r="GD413" i="1"/>
  <c r="GE413" i="1"/>
  <c r="GF413" i="1"/>
  <c r="GR413" i="1"/>
  <c r="GS413" i="1"/>
  <c r="GT413" i="1"/>
  <c r="GU413" i="1"/>
  <c r="GV413" i="1"/>
  <c r="GY413" i="1"/>
  <c r="GZ413" i="1"/>
  <c r="HA413" i="1"/>
  <c r="HB413" i="1"/>
  <c r="HE413" i="1"/>
  <c r="HF413" i="1"/>
  <c r="HI413" i="1"/>
  <c r="HJ413" i="1"/>
  <c r="HK413" i="1"/>
  <c r="AS414" i="1"/>
  <c r="AT414" i="1"/>
  <c r="AU414" i="1"/>
  <c r="AV414" i="1"/>
  <c r="AW414" i="1"/>
  <c r="AZ414" i="1"/>
  <c r="BA414" i="1"/>
  <c r="BB414" i="1"/>
  <c r="BC414" i="1"/>
  <c r="BF414" i="1"/>
  <c r="BG414" i="1"/>
  <c r="BJ414" i="1"/>
  <c r="BK414" i="1"/>
  <c r="BL414" i="1"/>
  <c r="BX414" i="1"/>
  <c r="BY414" i="1"/>
  <c r="BZ414" i="1"/>
  <c r="CA414" i="1"/>
  <c r="CB414" i="1"/>
  <c r="CE414" i="1"/>
  <c r="CF414" i="1"/>
  <c r="CG414" i="1"/>
  <c r="CH414" i="1"/>
  <c r="CK414" i="1"/>
  <c r="CL414" i="1"/>
  <c r="CO414" i="1"/>
  <c r="CP414" i="1"/>
  <c r="CQ414" i="1"/>
  <c r="DC414" i="1"/>
  <c r="DD414" i="1"/>
  <c r="DE414" i="1"/>
  <c r="DF414" i="1"/>
  <c r="DG414" i="1"/>
  <c r="DJ414" i="1"/>
  <c r="DK414" i="1"/>
  <c r="DL414" i="1"/>
  <c r="DM414" i="1"/>
  <c r="DP414" i="1"/>
  <c r="DQ414" i="1"/>
  <c r="DT414" i="1"/>
  <c r="DU414" i="1"/>
  <c r="DV414" i="1"/>
  <c r="EH414" i="1"/>
  <c r="EI414" i="1"/>
  <c r="EJ414" i="1"/>
  <c r="EK414" i="1"/>
  <c r="EL414" i="1"/>
  <c r="EO414" i="1"/>
  <c r="EP414" i="1"/>
  <c r="EQ414" i="1"/>
  <c r="ER414" i="1"/>
  <c r="EU414" i="1"/>
  <c r="EV414" i="1"/>
  <c r="EY414" i="1"/>
  <c r="EZ414" i="1"/>
  <c r="FA414" i="1"/>
  <c r="FM414" i="1"/>
  <c r="FN414" i="1"/>
  <c r="FO414" i="1"/>
  <c r="FP414" i="1"/>
  <c r="FQ414" i="1"/>
  <c r="FT414" i="1"/>
  <c r="FU414" i="1"/>
  <c r="FV414" i="1"/>
  <c r="FW414" i="1"/>
  <c r="FZ414" i="1"/>
  <c r="GA414" i="1"/>
  <c r="GD414" i="1"/>
  <c r="GE414" i="1"/>
  <c r="GF414" i="1"/>
  <c r="GR414" i="1"/>
  <c r="GS414" i="1"/>
  <c r="GT414" i="1"/>
  <c r="GU414" i="1"/>
  <c r="GV414" i="1"/>
  <c r="GY414" i="1"/>
  <c r="GZ414" i="1"/>
  <c r="HA414" i="1"/>
  <c r="HB414" i="1"/>
  <c r="HE414" i="1"/>
  <c r="HF414" i="1"/>
  <c r="HI414" i="1"/>
  <c r="HJ414" i="1"/>
  <c r="HK414" i="1"/>
  <c r="AS415" i="1"/>
  <c r="AT415" i="1"/>
  <c r="AU415" i="1"/>
  <c r="AV415" i="1"/>
  <c r="AW415" i="1"/>
  <c r="AZ415" i="1"/>
  <c r="BA415" i="1"/>
  <c r="BB415" i="1"/>
  <c r="BC415" i="1"/>
  <c r="BF415" i="1"/>
  <c r="BG415" i="1"/>
  <c r="BJ415" i="1"/>
  <c r="BK415" i="1"/>
  <c r="BL415" i="1"/>
  <c r="BX415" i="1"/>
  <c r="BY415" i="1"/>
  <c r="BZ415" i="1"/>
  <c r="CA415" i="1"/>
  <c r="CB415" i="1"/>
  <c r="CE415" i="1"/>
  <c r="CF415" i="1"/>
  <c r="CG415" i="1"/>
  <c r="CH415" i="1"/>
  <c r="CK415" i="1"/>
  <c r="CL415" i="1"/>
  <c r="CO415" i="1"/>
  <c r="CP415" i="1"/>
  <c r="CQ415" i="1"/>
  <c r="DC415" i="1"/>
  <c r="DD415" i="1"/>
  <c r="DE415" i="1"/>
  <c r="DF415" i="1"/>
  <c r="DG415" i="1"/>
  <c r="DJ415" i="1"/>
  <c r="DK415" i="1"/>
  <c r="DL415" i="1"/>
  <c r="DM415" i="1"/>
  <c r="DP415" i="1"/>
  <c r="DQ415" i="1"/>
  <c r="DT415" i="1"/>
  <c r="DU415" i="1"/>
  <c r="DV415" i="1"/>
  <c r="EH415" i="1"/>
  <c r="EI415" i="1"/>
  <c r="EJ415" i="1"/>
  <c r="EK415" i="1"/>
  <c r="EL415" i="1"/>
  <c r="EO415" i="1"/>
  <c r="EP415" i="1"/>
  <c r="EQ415" i="1"/>
  <c r="ER415" i="1"/>
  <c r="EU415" i="1"/>
  <c r="EV415" i="1"/>
  <c r="EY415" i="1"/>
  <c r="EZ415" i="1"/>
  <c r="FA415" i="1"/>
  <c r="FM415" i="1"/>
  <c r="FN415" i="1"/>
  <c r="FO415" i="1"/>
  <c r="FP415" i="1"/>
  <c r="FQ415" i="1"/>
  <c r="FT415" i="1"/>
  <c r="FU415" i="1"/>
  <c r="FV415" i="1"/>
  <c r="FW415" i="1"/>
  <c r="FZ415" i="1"/>
  <c r="GA415" i="1"/>
  <c r="GD415" i="1"/>
  <c r="GE415" i="1"/>
  <c r="GF415" i="1"/>
  <c r="GR415" i="1"/>
  <c r="GS415" i="1"/>
  <c r="GT415" i="1"/>
  <c r="GU415" i="1"/>
  <c r="GV415" i="1"/>
  <c r="GY415" i="1"/>
  <c r="GZ415" i="1"/>
  <c r="HA415" i="1"/>
  <c r="HB415" i="1"/>
  <c r="HE415" i="1"/>
  <c r="HF415" i="1"/>
  <c r="HI415" i="1"/>
  <c r="HJ415" i="1"/>
  <c r="HK415" i="1"/>
  <c r="AS416" i="1"/>
  <c r="AT416" i="1"/>
  <c r="AU416" i="1"/>
  <c r="AV416" i="1"/>
  <c r="AW416" i="1"/>
  <c r="AZ416" i="1"/>
  <c r="BA416" i="1"/>
  <c r="BB416" i="1"/>
  <c r="BC416" i="1"/>
  <c r="BF416" i="1"/>
  <c r="BG416" i="1"/>
  <c r="BJ416" i="1"/>
  <c r="BK416" i="1"/>
  <c r="BL416" i="1"/>
  <c r="BX416" i="1"/>
  <c r="BY416" i="1"/>
  <c r="BZ416" i="1"/>
  <c r="CA416" i="1"/>
  <c r="CB416" i="1"/>
  <c r="CE416" i="1"/>
  <c r="CF416" i="1"/>
  <c r="CG416" i="1"/>
  <c r="CH416" i="1"/>
  <c r="CK416" i="1"/>
  <c r="CL416" i="1"/>
  <c r="CO416" i="1"/>
  <c r="CP416" i="1"/>
  <c r="CQ416" i="1"/>
  <c r="DC416" i="1"/>
  <c r="DD416" i="1"/>
  <c r="DE416" i="1"/>
  <c r="DF416" i="1"/>
  <c r="DG416" i="1"/>
  <c r="DJ416" i="1"/>
  <c r="DK416" i="1"/>
  <c r="DL416" i="1"/>
  <c r="DM416" i="1"/>
  <c r="DP416" i="1"/>
  <c r="DQ416" i="1"/>
  <c r="DT416" i="1"/>
  <c r="DU416" i="1"/>
  <c r="DV416" i="1"/>
  <c r="EH416" i="1"/>
  <c r="EI416" i="1"/>
  <c r="EJ416" i="1"/>
  <c r="EK416" i="1"/>
  <c r="EL416" i="1"/>
  <c r="EO416" i="1"/>
  <c r="EP416" i="1"/>
  <c r="EQ416" i="1"/>
  <c r="ER416" i="1"/>
  <c r="EU416" i="1"/>
  <c r="EV416" i="1"/>
  <c r="EY416" i="1"/>
  <c r="EZ416" i="1"/>
  <c r="FA416" i="1"/>
  <c r="FM416" i="1"/>
  <c r="FN416" i="1"/>
  <c r="FO416" i="1"/>
  <c r="FP416" i="1"/>
  <c r="FQ416" i="1"/>
  <c r="FT416" i="1"/>
  <c r="FU416" i="1"/>
  <c r="FV416" i="1"/>
  <c r="FW416" i="1"/>
  <c r="FZ416" i="1"/>
  <c r="GA416" i="1"/>
  <c r="GD416" i="1"/>
  <c r="GE416" i="1"/>
  <c r="GF416" i="1"/>
  <c r="GR416" i="1"/>
  <c r="GS416" i="1"/>
  <c r="GT416" i="1"/>
  <c r="GU416" i="1"/>
  <c r="GV416" i="1"/>
  <c r="GY416" i="1"/>
  <c r="GZ416" i="1"/>
  <c r="HA416" i="1"/>
  <c r="HB416" i="1"/>
  <c r="HE416" i="1"/>
  <c r="HF416" i="1"/>
  <c r="HI416" i="1"/>
  <c r="HJ416" i="1"/>
  <c r="HK416" i="1"/>
  <c r="AS417" i="1"/>
  <c r="AT417" i="1"/>
  <c r="AU417" i="1"/>
  <c r="AV417" i="1"/>
  <c r="AW417" i="1"/>
  <c r="AZ417" i="1"/>
  <c r="BA417" i="1"/>
  <c r="BB417" i="1"/>
  <c r="BC417" i="1"/>
  <c r="BF417" i="1"/>
  <c r="BG417" i="1"/>
  <c r="BH417" i="1"/>
  <c r="BJ417" i="1"/>
  <c r="BK417" i="1"/>
  <c r="BL417" i="1"/>
  <c r="BX417" i="1"/>
  <c r="BY417" i="1"/>
  <c r="BZ417" i="1"/>
  <c r="CA417" i="1"/>
  <c r="CB417" i="1"/>
  <c r="CE417" i="1"/>
  <c r="CF417" i="1"/>
  <c r="CG417" i="1"/>
  <c r="CH417" i="1"/>
  <c r="CK417" i="1"/>
  <c r="CL417" i="1"/>
  <c r="CM417" i="1"/>
  <c r="CO417" i="1"/>
  <c r="CP417" i="1"/>
  <c r="CQ417" i="1"/>
  <c r="DC417" i="1"/>
  <c r="DD417" i="1"/>
  <c r="DE417" i="1"/>
  <c r="DF417" i="1"/>
  <c r="DG417" i="1"/>
  <c r="DJ417" i="1"/>
  <c r="DK417" i="1"/>
  <c r="DL417" i="1"/>
  <c r="DM417" i="1"/>
  <c r="DP417" i="1"/>
  <c r="DQ417" i="1"/>
  <c r="DR417" i="1"/>
  <c r="DT417" i="1"/>
  <c r="DU417" i="1"/>
  <c r="DV417" i="1"/>
  <c r="EH417" i="1"/>
  <c r="EI417" i="1"/>
  <c r="EJ417" i="1"/>
  <c r="EK417" i="1"/>
  <c r="EL417" i="1"/>
  <c r="EO417" i="1"/>
  <c r="EP417" i="1"/>
  <c r="EQ417" i="1"/>
  <c r="ER417" i="1"/>
  <c r="EU417" i="1"/>
  <c r="EV417" i="1"/>
  <c r="EW417" i="1"/>
  <c r="EY417" i="1"/>
  <c r="EZ417" i="1"/>
  <c r="FA417" i="1"/>
  <c r="FM417" i="1"/>
  <c r="FN417" i="1"/>
  <c r="FO417" i="1"/>
  <c r="FP417" i="1"/>
  <c r="FQ417" i="1"/>
  <c r="FT417" i="1"/>
  <c r="FU417" i="1"/>
  <c r="FV417" i="1"/>
  <c r="FW417" i="1"/>
  <c r="FZ417" i="1"/>
  <c r="GA417" i="1"/>
  <c r="GB417" i="1"/>
  <c r="GD417" i="1"/>
  <c r="GE417" i="1"/>
  <c r="GF417" i="1"/>
  <c r="GR417" i="1"/>
  <c r="GS417" i="1"/>
  <c r="GT417" i="1"/>
  <c r="GU417" i="1"/>
  <c r="GV417" i="1"/>
  <c r="GY417" i="1"/>
  <c r="GZ417" i="1"/>
  <c r="HA417" i="1"/>
  <c r="HB417" i="1"/>
  <c r="HE417" i="1"/>
  <c r="HF417" i="1"/>
  <c r="HG417" i="1"/>
  <c r="HI417" i="1"/>
  <c r="HJ417" i="1"/>
  <c r="HK417" i="1"/>
  <c r="AS418" i="1"/>
  <c r="AT418" i="1"/>
  <c r="AU418" i="1"/>
  <c r="AV418" i="1"/>
  <c r="AW418" i="1"/>
  <c r="AZ418" i="1"/>
  <c r="BA418" i="1"/>
  <c r="BB418" i="1"/>
  <c r="BC418" i="1"/>
  <c r="BF418" i="1"/>
  <c r="BG418" i="1"/>
  <c r="BJ418" i="1"/>
  <c r="BK418" i="1"/>
  <c r="BL418" i="1"/>
  <c r="BM418" i="1"/>
  <c r="BX418" i="1"/>
  <c r="BY418" i="1"/>
  <c r="BZ418" i="1"/>
  <c r="CA418" i="1"/>
  <c r="CB418" i="1"/>
  <c r="CE418" i="1"/>
  <c r="CF418" i="1"/>
  <c r="CG418" i="1"/>
  <c r="CH418" i="1"/>
  <c r="CK418" i="1"/>
  <c r="CL418" i="1"/>
  <c r="CO418" i="1"/>
  <c r="CP418" i="1"/>
  <c r="CQ418" i="1"/>
  <c r="CR418" i="1"/>
  <c r="DC418" i="1"/>
  <c r="DD418" i="1"/>
  <c r="DE418" i="1"/>
  <c r="DF418" i="1"/>
  <c r="DG418" i="1"/>
  <c r="DJ418" i="1"/>
  <c r="DK418" i="1"/>
  <c r="DL418" i="1"/>
  <c r="DM418" i="1"/>
  <c r="DP418" i="1"/>
  <c r="DQ418" i="1"/>
  <c r="DT418" i="1"/>
  <c r="DU418" i="1"/>
  <c r="DV418" i="1"/>
  <c r="DW418" i="1"/>
  <c r="EH418" i="1"/>
  <c r="EI418" i="1"/>
  <c r="EJ418" i="1"/>
  <c r="EK418" i="1"/>
  <c r="EL418" i="1"/>
  <c r="EO418" i="1"/>
  <c r="EP418" i="1"/>
  <c r="EQ418" i="1"/>
  <c r="ER418" i="1"/>
  <c r="EU418" i="1"/>
  <c r="EV418" i="1"/>
  <c r="EY418" i="1"/>
  <c r="EZ418" i="1"/>
  <c r="FA418" i="1"/>
  <c r="FB418" i="1"/>
  <c r="FM418" i="1"/>
  <c r="FN418" i="1"/>
  <c r="FO418" i="1"/>
  <c r="FP418" i="1"/>
  <c r="FQ418" i="1"/>
  <c r="FT418" i="1"/>
  <c r="FU418" i="1"/>
  <c r="FV418" i="1"/>
  <c r="FW418" i="1"/>
  <c r="FZ418" i="1"/>
  <c r="GA418" i="1"/>
  <c r="GD418" i="1"/>
  <c r="GE418" i="1"/>
  <c r="GF418" i="1"/>
  <c r="GG418" i="1"/>
  <c r="GR418" i="1"/>
  <c r="GS418" i="1"/>
  <c r="GT418" i="1"/>
  <c r="GU418" i="1"/>
  <c r="GV418" i="1"/>
  <c r="GY418" i="1"/>
  <c r="GZ418" i="1"/>
  <c r="HA418" i="1"/>
  <c r="HB418" i="1"/>
  <c r="HE418" i="1"/>
  <c r="HF418" i="1"/>
  <c r="HI418" i="1"/>
  <c r="HJ418" i="1"/>
  <c r="HK418" i="1"/>
  <c r="HL418" i="1"/>
  <c r="AS419" i="1"/>
  <c r="AT419" i="1"/>
  <c r="AU419" i="1"/>
  <c r="AV419" i="1"/>
  <c r="AW419" i="1"/>
  <c r="AZ419" i="1"/>
  <c r="BA419" i="1"/>
  <c r="BB419" i="1"/>
  <c r="BC419" i="1"/>
  <c r="BF419" i="1"/>
  <c r="BG419" i="1"/>
  <c r="BJ419" i="1"/>
  <c r="BK419" i="1"/>
  <c r="BL419" i="1"/>
  <c r="BX419" i="1"/>
  <c r="BY419" i="1"/>
  <c r="BZ419" i="1"/>
  <c r="CA419" i="1"/>
  <c r="CB419" i="1"/>
  <c r="CE419" i="1"/>
  <c r="CF419" i="1"/>
  <c r="CG419" i="1"/>
  <c r="CH419" i="1"/>
  <c r="CK419" i="1"/>
  <c r="CL419" i="1"/>
  <c r="CO419" i="1"/>
  <c r="CP419" i="1"/>
  <c r="CQ419" i="1"/>
  <c r="DC419" i="1"/>
  <c r="DD419" i="1"/>
  <c r="DE419" i="1"/>
  <c r="DF419" i="1"/>
  <c r="DG419" i="1"/>
  <c r="DJ419" i="1"/>
  <c r="DK419" i="1"/>
  <c r="DL419" i="1"/>
  <c r="DM419" i="1"/>
  <c r="DP419" i="1"/>
  <c r="DQ419" i="1"/>
  <c r="DT419" i="1"/>
  <c r="DU419" i="1"/>
  <c r="DV419" i="1"/>
  <c r="EH419" i="1"/>
  <c r="EI419" i="1"/>
  <c r="EJ419" i="1"/>
  <c r="EK419" i="1"/>
  <c r="EL419" i="1"/>
  <c r="EO419" i="1"/>
  <c r="EP419" i="1"/>
  <c r="EQ419" i="1"/>
  <c r="ER419" i="1"/>
  <c r="EU419" i="1"/>
  <c r="EV419" i="1"/>
  <c r="EY419" i="1"/>
  <c r="EZ419" i="1"/>
  <c r="FA419" i="1"/>
  <c r="FM419" i="1"/>
  <c r="FN419" i="1"/>
  <c r="FO419" i="1"/>
  <c r="FP419" i="1"/>
  <c r="FQ419" i="1"/>
  <c r="FT419" i="1"/>
  <c r="FU419" i="1"/>
  <c r="FV419" i="1"/>
  <c r="FW419" i="1"/>
  <c r="FZ419" i="1"/>
  <c r="GA419" i="1"/>
  <c r="GD419" i="1"/>
  <c r="GE419" i="1"/>
  <c r="GF419" i="1"/>
  <c r="GR419" i="1"/>
  <c r="GS419" i="1"/>
  <c r="GT419" i="1"/>
  <c r="GU419" i="1"/>
  <c r="GV419" i="1"/>
  <c r="GY419" i="1"/>
  <c r="GZ419" i="1"/>
  <c r="HA419" i="1"/>
  <c r="HB419" i="1"/>
  <c r="HE419" i="1"/>
  <c r="HF419" i="1"/>
  <c r="HI419" i="1"/>
  <c r="HJ419" i="1"/>
  <c r="HK419" i="1"/>
  <c r="AS420" i="1"/>
  <c r="AT420" i="1"/>
  <c r="AU420" i="1"/>
  <c r="AV420" i="1"/>
  <c r="AW420" i="1"/>
  <c r="AZ420" i="1"/>
  <c r="BA420" i="1"/>
  <c r="BB420" i="1"/>
  <c r="BC420" i="1"/>
  <c r="BF420" i="1"/>
  <c r="BG420" i="1"/>
  <c r="BJ420" i="1"/>
  <c r="BK420" i="1"/>
  <c r="BL420" i="1"/>
  <c r="BX420" i="1"/>
  <c r="BY420" i="1"/>
  <c r="BZ420" i="1"/>
  <c r="CA420" i="1"/>
  <c r="CB420" i="1"/>
  <c r="CE420" i="1"/>
  <c r="CF420" i="1"/>
  <c r="CG420" i="1"/>
  <c r="CH420" i="1"/>
  <c r="CK420" i="1"/>
  <c r="CL420" i="1"/>
  <c r="CO420" i="1"/>
  <c r="CP420" i="1"/>
  <c r="CQ420" i="1"/>
  <c r="DC420" i="1"/>
  <c r="DD420" i="1"/>
  <c r="DE420" i="1"/>
  <c r="DF420" i="1"/>
  <c r="DG420" i="1"/>
  <c r="DJ420" i="1"/>
  <c r="DK420" i="1"/>
  <c r="DL420" i="1"/>
  <c r="DM420" i="1"/>
  <c r="DP420" i="1"/>
  <c r="DQ420" i="1"/>
  <c r="DT420" i="1"/>
  <c r="DU420" i="1"/>
  <c r="DV420" i="1"/>
  <c r="EH420" i="1"/>
  <c r="EI420" i="1"/>
  <c r="EJ420" i="1"/>
  <c r="EK420" i="1"/>
  <c r="EL420" i="1"/>
  <c r="EO420" i="1"/>
  <c r="EP420" i="1"/>
  <c r="EQ420" i="1"/>
  <c r="ER420" i="1"/>
  <c r="EU420" i="1"/>
  <c r="EV420" i="1"/>
  <c r="EY420" i="1"/>
  <c r="EZ420" i="1"/>
  <c r="FA420" i="1"/>
  <c r="FM420" i="1"/>
  <c r="FN420" i="1"/>
  <c r="FO420" i="1"/>
  <c r="FP420" i="1"/>
  <c r="FQ420" i="1"/>
  <c r="FT420" i="1"/>
  <c r="FU420" i="1"/>
  <c r="FV420" i="1"/>
  <c r="FW420" i="1"/>
  <c r="FZ420" i="1"/>
  <c r="GA420" i="1"/>
  <c r="GD420" i="1"/>
  <c r="GE420" i="1"/>
  <c r="GF420" i="1"/>
  <c r="GR420" i="1"/>
  <c r="GS420" i="1"/>
  <c r="GT420" i="1"/>
  <c r="GU420" i="1"/>
  <c r="GV420" i="1"/>
  <c r="GY420" i="1"/>
  <c r="GZ420" i="1"/>
  <c r="HA420" i="1"/>
  <c r="HB420" i="1"/>
  <c r="HE420" i="1"/>
  <c r="HF420" i="1"/>
  <c r="HI420" i="1"/>
  <c r="HJ420" i="1"/>
  <c r="HK420" i="1"/>
  <c r="AS421" i="1"/>
  <c r="AT421" i="1"/>
  <c r="AU421" i="1"/>
  <c r="AV421" i="1"/>
  <c r="AW421" i="1"/>
  <c r="AZ421" i="1"/>
  <c r="BA421" i="1"/>
  <c r="BB421" i="1"/>
  <c r="BC421" i="1"/>
  <c r="BF421" i="1"/>
  <c r="BG421" i="1"/>
  <c r="BJ421" i="1"/>
  <c r="BK421" i="1"/>
  <c r="BL421" i="1"/>
  <c r="BX421" i="1"/>
  <c r="BY421" i="1"/>
  <c r="BZ421" i="1"/>
  <c r="CA421" i="1"/>
  <c r="CB421" i="1"/>
  <c r="CE421" i="1"/>
  <c r="CF421" i="1"/>
  <c r="CG421" i="1"/>
  <c r="CH421" i="1"/>
  <c r="CK421" i="1"/>
  <c r="CL421" i="1"/>
  <c r="CO421" i="1"/>
  <c r="CP421" i="1"/>
  <c r="CQ421" i="1"/>
  <c r="DC421" i="1"/>
  <c r="DD421" i="1"/>
  <c r="DE421" i="1"/>
  <c r="DF421" i="1"/>
  <c r="DG421" i="1"/>
  <c r="DJ421" i="1"/>
  <c r="DK421" i="1"/>
  <c r="DL421" i="1"/>
  <c r="DM421" i="1"/>
  <c r="DP421" i="1"/>
  <c r="DQ421" i="1"/>
  <c r="DT421" i="1"/>
  <c r="DU421" i="1"/>
  <c r="DV421" i="1"/>
  <c r="EH421" i="1"/>
  <c r="EI421" i="1"/>
  <c r="EJ421" i="1"/>
  <c r="EK421" i="1"/>
  <c r="EL421" i="1"/>
  <c r="EO421" i="1"/>
  <c r="EP421" i="1"/>
  <c r="EQ421" i="1"/>
  <c r="ER421" i="1"/>
  <c r="EU421" i="1"/>
  <c r="EV421" i="1"/>
  <c r="EY421" i="1"/>
  <c r="EZ421" i="1"/>
  <c r="FA421" i="1"/>
  <c r="FM421" i="1"/>
  <c r="FN421" i="1"/>
  <c r="FO421" i="1"/>
  <c r="FP421" i="1"/>
  <c r="FQ421" i="1"/>
  <c r="FT421" i="1"/>
  <c r="FU421" i="1"/>
  <c r="FV421" i="1"/>
  <c r="FW421" i="1"/>
  <c r="FZ421" i="1"/>
  <c r="GA421" i="1"/>
  <c r="GD421" i="1"/>
  <c r="GE421" i="1"/>
  <c r="GF421" i="1"/>
  <c r="GR421" i="1"/>
  <c r="GS421" i="1"/>
  <c r="GT421" i="1"/>
  <c r="GU421" i="1"/>
  <c r="GV421" i="1"/>
  <c r="GY421" i="1"/>
  <c r="GZ421" i="1"/>
  <c r="HA421" i="1"/>
  <c r="HB421" i="1"/>
  <c r="HE421" i="1"/>
  <c r="HF421" i="1"/>
  <c r="HI421" i="1"/>
  <c r="HJ421" i="1"/>
  <c r="HK421" i="1"/>
  <c r="AS422" i="1"/>
  <c r="AT422" i="1"/>
  <c r="AU422" i="1"/>
  <c r="AV422" i="1"/>
  <c r="AW422" i="1"/>
  <c r="AZ422" i="1"/>
  <c r="BA422" i="1"/>
  <c r="BB422" i="1"/>
  <c r="BC422" i="1"/>
  <c r="BF422" i="1"/>
  <c r="BG422" i="1"/>
  <c r="BJ422" i="1"/>
  <c r="BK422" i="1"/>
  <c r="BL422" i="1"/>
  <c r="BX422" i="1"/>
  <c r="BY422" i="1"/>
  <c r="BZ422" i="1"/>
  <c r="CA422" i="1"/>
  <c r="CB422" i="1"/>
  <c r="CE422" i="1"/>
  <c r="CF422" i="1"/>
  <c r="CG422" i="1"/>
  <c r="CH422" i="1"/>
  <c r="CK422" i="1"/>
  <c r="CL422" i="1"/>
  <c r="CO422" i="1"/>
  <c r="CP422" i="1"/>
  <c r="CQ422" i="1"/>
  <c r="DC422" i="1"/>
  <c r="DD422" i="1"/>
  <c r="DE422" i="1"/>
  <c r="DF422" i="1"/>
  <c r="DG422" i="1"/>
  <c r="DJ422" i="1"/>
  <c r="DK422" i="1"/>
  <c r="DL422" i="1"/>
  <c r="DM422" i="1"/>
  <c r="DP422" i="1"/>
  <c r="DQ422" i="1"/>
  <c r="DT422" i="1"/>
  <c r="DU422" i="1"/>
  <c r="DV422" i="1"/>
  <c r="EH422" i="1"/>
  <c r="EI422" i="1"/>
  <c r="EJ422" i="1"/>
  <c r="EK422" i="1"/>
  <c r="EL422" i="1"/>
  <c r="EO422" i="1"/>
  <c r="EP422" i="1"/>
  <c r="EQ422" i="1"/>
  <c r="ER422" i="1"/>
  <c r="EU422" i="1"/>
  <c r="EV422" i="1"/>
  <c r="EY422" i="1"/>
  <c r="EZ422" i="1"/>
  <c r="FA422" i="1"/>
  <c r="FM422" i="1"/>
  <c r="FN422" i="1"/>
  <c r="FO422" i="1"/>
  <c r="FP422" i="1"/>
  <c r="FQ422" i="1"/>
  <c r="FT422" i="1"/>
  <c r="FU422" i="1"/>
  <c r="FV422" i="1"/>
  <c r="FW422" i="1"/>
  <c r="FZ422" i="1"/>
  <c r="GA422" i="1"/>
  <c r="GD422" i="1"/>
  <c r="GE422" i="1"/>
  <c r="GF422" i="1"/>
  <c r="GR422" i="1"/>
  <c r="GS422" i="1"/>
  <c r="GT422" i="1"/>
  <c r="GU422" i="1"/>
  <c r="GV422" i="1"/>
  <c r="GY422" i="1"/>
  <c r="GZ422" i="1"/>
  <c r="HA422" i="1"/>
  <c r="HB422" i="1"/>
  <c r="HE422" i="1"/>
  <c r="HF422" i="1"/>
  <c r="HI422" i="1"/>
  <c r="HJ422" i="1"/>
  <c r="HK422" i="1"/>
  <c r="AS423" i="1"/>
  <c r="AT423" i="1"/>
  <c r="AU423" i="1"/>
  <c r="AV423" i="1"/>
  <c r="AW423" i="1"/>
  <c r="AZ423" i="1"/>
  <c r="BA423" i="1"/>
  <c r="BB423" i="1"/>
  <c r="BC423" i="1"/>
  <c r="BF423" i="1"/>
  <c r="BG423" i="1"/>
  <c r="BJ423" i="1"/>
  <c r="BK423" i="1"/>
  <c r="BL423" i="1"/>
  <c r="BX423" i="1"/>
  <c r="BY423" i="1"/>
  <c r="BZ423" i="1"/>
  <c r="CA423" i="1"/>
  <c r="CB423" i="1"/>
  <c r="CE423" i="1"/>
  <c r="CF423" i="1"/>
  <c r="CG423" i="1"/>
  <c r="CH423" i="1"/>
  <c r="CK423" i="1"/>
  <c r="CL423" i="1"/>
  <c r="CO423" i="1"/>
  <c r="CP423" i="1"/>
  <c r="CQ423" i="1"/>
  <c r="DC423" i="1"/>
  <c r="DD423" i="1"/>
  <c r="DE423" i="1"/>
  <c r="DF423" i="1"/>
  <c r="DG423" i="1"/>
  <c r="DJ423" i="1"/>
  <c r="DK423" i="1"/>
  <c r="DL423" i="1"/>
  <c r="DM423" i="1"/>
  <c r="DP423" i="1"/>
  <c r="DQ423" i="1"/>
  <c r="DT423" i="1"/>
  <c r="DU423" i="1"/>
  <c r="DV423" i="1"/>
  <c r="EH423" i="1"/>
  <c r="EI423" i="1"/>
  <c r="EJ423" i="1"/>
  <c r="EK423" i="1"/>
  <c r="EL423" i="1"/>
  <c r="EO423" i="1"/>
  <c r="EP423" i="1"/>
  <c r="EQ423" i="1"/>
  <c r="ER423" i="1"/>
  <c r="EU423" i="1"/>
  <c r="EV423" i="1"/>
  <c r="EY423" i="1"/>
  <c r="EZ423" i="1"/>
  <c r="FA423" i="1"/>
  <c r="FM423" i="1"/>
  <c r="FN423" i="1"/>
  <c r="FO423" i="1"/>
  <c r="FP423" i="1"/>
  <c r="FQ423" i="1"/>
  <c r="FT423" i="1"/>
  <c r="FU423" i="1"/>
  <c r="FV423" i="1"/>
  <c r="FW423" i="1"/>
  <c r="FZ423" i="1"/>
  <c r="GA423" i="1"/>
  <c r="GD423" i="1"/>
  <c r="GE423" i="1"/>
  <c r="GF423" i="1"/>
  <c r="GR423" i="1"/>
  <c r="GS423" i="1"/>
  <c r="GT423" i="1"/>
  <c r="GU423" i="1"/>
  <c r="GV423" i="1"/>
  <c r="GY423" i="1"/>
  <c r="GZ423" i="1"/>
  <c r="HA423" i="1"/>
  <c r="HB423" i="1"/>
  <c r="HE423" i="1"/>
  <c r="HF423" i="1"/>
  <c r="HI423" i="1"/>
  <c r="HJ423" i="1"/>
  <c r="HK423" i="1"/>
  <c r="AS424" i="1"/>
  <c r="AT424" i="1"/>
  <c r="AU424" i="1"/>
  <c r="AV424" i="1"/>
  <c r="AW424" i="1"/>
  <c r="AZ424" i="1"/>
  <c r="BA424" i="1"/>
  <c r="BB424" i="1"/>
  <c r="BC424" i="1"/>
  <c r="BF424" i="1"/>
  <c r="BG424" i="1"/>
  <c r="BJ424" i="1"/>
  <c r="BK424" i="1"/>
  <c r="BL424" i="1"/>
  <c r="BX424" i="1"/>
  <c r="BY424" i="1"/>
  <c r="BZ424" i="1"/>
  <c r="CA424" i="1"/>
  <c r="CB424" i="1"/>
  <c r="CE424" i="1"/>
  <c r="CF424" i="1"/>
  <c r="CG424" i="1"/>
  <c r="CH424" i="1"/>
  <c r="CK424" i="1"/>
  <c r="CL424" i="1"/>
  <c r="CO424" i="1"/>
  <c r="CP424" i="1"/>
  <c r="CQ424" i="1"/>
  <c r="DC424" i="1"/>
  <c r="DD424" i="1"/>
  <c r="DE424" i="1"/>
  <c r="DF424" i="1"/>
  <c r="DG424" i="1"/>
  <c r="DJ424" i="1"/>
  <c r="DK424" i="1"/>
  <c r="DL424" i="1"/>
  <c r="DM424" i="1"/>
  <c r="DP424" i="1"/>
  <c r="DQ424" i="1"/>
  <c r="DT424" i="1"/>
  <c r="DU424" i="1"/>
  <c r="DV424" i="1"/>
  <c r="EH424" i="1"/>
  <c r="EI424" i="1"/>
  <c r="EJ424" i="1"/>
  <c r="EK424" i="1"/>
  <c r="EL424" i="1"/>
  <c r="EO424" i="1"/>
  <c r="EP424" i="1"/>
  <c r="EQ424" i="1"/>
  <c r="ER424" i="1"/>
  <c r="EU424" i="1"/>
  <c r="EV424" i="1"/>
  <c r="EY424" i="1"/>
  <c r="EZ424" i="1"/>
  <c r="FA424" i="1"/>
  <c r="FM424" i="1"/>
  <c r="FN424" i="1"/>
  <c r="FO424" i="1"/>
  <c r="FP424" i="1"/>
  <c r="FQ424" i="1"/>
  <c r="FT424" i="1"/>
  <c r="FU424" i="1"/>
  <c r="FV424" i="1"/>
  <c r="FW424" i="1"/>
  <c r="FZ424" i="1"/>
  <c r="GA424" i="1"/>
  <c r="GD424" i="1"/>
  <c r="GE424" i="1"/>
  <c r="GF424" i="1"/>
  <c r="GR424" i="1"/>
  <c r="GS424" i="1"/>
  <c r="GT424" i="1"/>
  <c r="GU424" i="1"/>
  <c r="GV424" i="1"/>
  <c r="GY424" i="1"/>
  <c r="GZ424" i="1"/>
  <c r="HA424" i="1"/>
  <c r="HB424" i="1"/>
  <c r="HE424" i="1"/>
  <c r="HF424" i="1"/>
  <c r="HI424" i="1"/>
  <c r="HJ424" i="1"/>
  <c r="HK424" i="1"/>
  <c r="AS425" i="1"/>
  <c r="AT425" i="1"/>
  <c r="AU425" i="1"/>
  <c r="AV425" i="1"/>
  <c r="AW425" i="1"/>
  <c r="AZ425" i="1"/>
  <c r="BA425" i="1"/>
  <c r="BB425" i="1"/>
  <c r="BC425" i="1"/>
  <c r="BF425" i="1"/>
  <c r="BG425" i="1"/>
  <c r="BJ425" i="1"/>
  <c r="BK425" i="1"/>
  <c r="BL425" i="1"/>
  <c r="BX425" i="1"/>
  <c r="BY425" i="1"/>
  <c r="BZ425" i="1"/>
  <c r="CA425" i="1"/>
  <c r="CB425" i="1"/>
  <c r="CE425" i="1"/>
  <c r="CF425" i="1"/>
  <c r="CG425" i="1"/>
  <c r="CH425" i="1"/>
  <c r="CK425" i="1"/>
  <c r="CL425" i="1"/>
  <c r="CO425" i="1"/>
  <c r="CP425" i="1"/>
  <c r="CQ425" i="1"/>
  <c r="DC425" i="1"/>
  <c r="DD425" i="1"/>
  <c r="DE425" i="1"/>
  <c r="DF425" i="1"/>
  <c r="DG425" i="1"/>
  <c r="DJ425" i="1"/>
  <c r="DK425" i="1"/>
  <c r="DL425" i="1"/>
  <c r="DM425" i="1"/>
  <c r="DP425" i="1"/>
  <c r="DQ425" i="1"/>
  <c r="DT425" i="1"/>
  <c r="DU425" i="1"/>
  <c r="DV425" i="1"/>
  <c r="EH425" i="1"/>
  <c r="EI425" i="1"/>
  <c r="EJ425" i="1"/>
  <c r="EK425" i="1"/>
  <c r="EL425" i="1"/>
  <c r="EO425" i="1"/>
  <c r="EP425" i="1"/>
  <c r="EQ425" i="1"/>
  <c r="ER425" i="1"/>
  <c r="EU425" i="1"/>
  <c r="EV425" i="1"/>
  <c r="EY425" i="1"/>
  <c r="EZ425" i="1"/>
  <c r="FA425" i="1"/>
  <c r="FM425" i="1"/>
  <c r="FN425" i="1"/>
  <c r="FO425" i="1"/>
  <c r="FP425" i="1"/>
  <c r="FQ425" i="1"/>
  <c r="FT425" i="1"/>
  <c r="FU425" i="1"/>
  <c r="FV425" i="1"/>
  <c r="FW425" i="1"/>
  <c r="FZ425" i="1"/>
  <c r="GA425" i="1"/>
  <c r="GD425" i="1"/>
  <c r="GE425" i="1"/>
  <c r="GF425" i="1"/>
  <c r="GR425" i="1"/>
  <c r="GS425" i="1"/>
  <c r="GT425" i="1"/>
  <c r="GU425" i="1"/>
  <c r="GV425" i="1"/>
  <c r="GY425" i="1"/>
  <c r="GZ425" i="1"/>
  <c r="HA425" i="1"/>
  <c r="HB425" i="1"/>
  <c r="HE425" i="1"/>
  <c r="HF425" i="1"/>
  <c r="HI425" i="1"/>
  <c r="HJ425" i="1"/>
  <c r="HK425" i="1"/>
  <c r="AS426" i="1"/>
  <c r="AT426" i="1"/>
  <c r="AU426" i="1"/>
  <c r="AV426" i="1"/>
  <c r="AW426" i="1"/>
  <c r="AZ426" i="1"/>
  <c r="BA426" i="1"/>
  <c r="BB426" i="1"/>
  <c r="BC426" i="1"/>
  <c r="BF426" i="1"/>
  <c r="BG426" i="1"/>
  <c r="BJ426" i="1"/>
  <c r="BK426" i="1"/>
  <c r="BL426" i="1"/>
  <c r="BX426" i="1"/>
  <c r="BY426" i="1"/>
  <c r="BZ426" i="1"/>
  <c r="CA426" i="1"/>
  <c r="CB426" i="1"/>
  <c r="CE426" i="1"/>
  <c r="CF426" i="1"/>
  <c r="CG426" i="1"/>
  <c r="CH426" i="1"/>
  <c r="CK426" i="1"/>
  <c r="CL426" i="1"/>
  <c r="CO426" i="1"/>
  <c r="CP426" i="1"/>
  <c r="CQ426" i="1"/>
  <c r="DC426" i="1"/>
  <c r="DD426" i="1"/>
  <c r="DE426" i="1"/>
  <c r="DF426" i="1"/>
  <c r="DG426" i="1"/>
  <c r="DJ426" i="1"/>
  <c r="DK426" i="1"/>
  <c r="DL426" i="1"/>
  <c r="DM426" i="1"/>
  <c r="DP426" i="1"/>
  <c r="DQ426" i="1"/>
  <c r="DT426" i="1"/>
  <c r="DU426" i="1"/>
  <c r="DV426" i="1"/>
  <c r="EH426" i="1"/>
  <c r="EI426" i="1"/>
  <c r="EJ426" i="1"/>
  <c r="EK426" i="1"/>
  <c r="EL426" i="1"/>
  <c r="EO426" i="1"/>
  <c r="EP426" i="1"/>
  <c r="EQ426" i="1"/>
  <c r="ER426" i="1"/>
  <c r="EU426" i="1"/>
  <c r="EV426" i="1"/>
  <c r="EY426" i="1"/>
  <c r="EZ426" i="1"/>
  <c r="FA426" i="1"/>
  <c r="FM426" i="1"/>
  <c r="FN426" i="1"/>
  <c r="FO426" i="1"/>
  <c r="FP426" i="1"/>
  <c r="FQ426" i="1"/>
  <c r="FT426" i="1"/>
  <c r="FU426" i="1"/>
  <c r="FV426" i="1"/>
  <c r="FW426" i="1"/>
  <c r="FZ426" i="1"/>
  <c r="GA426" i="1"/>
  <c r="GD426" i="1"/>
  <c r="GE426" i="1"/>
  <c r="GF426" i="1"/>
  <c r="GR426" i="1"/>
  <c r="GS426" i="1"/>
  <c r="GT426" i="1"/>
  <c r="GU426" i="1"/>
  <c r="GV426" i="1"/>
  <c r="GY426" i="1"/>
  <c r="GZ426" i="1"/>
  <c r="HA426" i="1"/>
  <c r="HB426" i="1"/>
  <c r="HE426" i="1"/>
  <c r="HF426" i="1"/>
  <c r="HI426" i="1"/>
  <c r="HJ426" i="1"/>
  <c r="HK426" i="1"/>
  <c r="AS427" i="1"/>
  <c r="AT427" i="1"/>
  <c r="AU427" i="1"/>
  <c r="AV427" i="1"/>
  <c r="AW427" i="1"/>
  <c r="AZ427" i="1"/>
  <c r="BA427" i="1"/>
  <c r="BB427" i="1"/>
  <c r="BC427" i="1"/>
  <c r="BF427" i="1"/>
  <c r="BG427" i="1"/>
  <c r="BJ427" i="1"/>
  <c r="BK427" i="1"/>
  <c r="BL427" i="1"/>
  <c r="BX427" i="1"/>
  <c r="BY427" i="1"/>
  <c r="BZ427" i="1"/>
  <c r="CA427" i="1"/>
  <c r="CB427" i="1"/>
  <c r="CE427" i="1"/>
  <c r="CF427" i="1"/>
  <c r="CG427" i="1"/>
  <c r="CH427" i="1"/>
  <c r="CK427" i="1"/>
  <c r="CL427" i="1"/>
  <c r="CO427" i="1"/>
  <c r="CP427" i="1"/>
  <c r="CQ427" i="1"/>
  <c r="DC427" i="1"/>
  <c r="DD427" i="1"/>
  <c r="DE427" i="1"/>
  <c r="DF427" i="1"/>
  <c r="DG427" i="1"/>
  <c r="DJ427" i="1"/>
  <c r="DK427" i="1"/>
  <c r="DL427" i="1"/>
  <c r="DM427" i="1"/>
  <c r="DP427" i="1"/>
  <c r="DQ427" i="1"/>
  <c r="DT427" i="1"/>
  <c r="DU427" i="1"/>
  <c r="DV427" i="1"/>
  <c r="EH427" i="1"/>
  <c r="EI427" i="1"/>
  <c r="EJ427" i="1"/>
  <c r="EK427" i="1"/>
  <c r="EL427" i="1"/>
  <c r="EO427" i="1"/>
  <c r="EP427" i="1"/>
  <c r="EQ427" i="1"/>
  <c r="ER427" i="1"/>
  <c r="EU427" i="1"/>
  <c r="EV427" i="1"/>
  <c r="EY427" i="1"/>
  <c r="EZ427" i="1"/>
  <c r="FA427" i="1"/>
  <c r="FM427" i="1"/>
  <c r="FN427" i="1"/>
  <c r="FO427" i="1"/>
  <c r="FP427" i="1"/>
  <c r="FQ427" i="1"/>
  <c r="FT427" i="1"/>
  <c r="FU427" i="1"/>
  <c r="FV427" i="1"/>
  <c r="FW427" i="1"/>
  <c r="FZ427" i="1"/>
  <c r="GA427" i="1"/>
  <c r="GD427" i="1"/>
  <c r="GE427" i="1"/>
  <c r="GF427" i="1"/>
  <c r="GR427" i="1"/>
  <c r="GS427" i="1"/>
  <c r="GT427" i="1"/>
  <c r="GU427" i="1"/>
  <c r="GV427" i="1"/>
  <c r="GY427" i="1"/>
  <c r="GZ427" i="1"/>
  <c r="HA427" i="1"/>
  <c r="HB427" i="1"/>
  <c r="HE427" i="1"/>
  <c r="HF427" i="1"/>
  <c r="HI427" i="1"/>
  <c r="HJ427" i="1"/>
  <c r="HK427" i="1"/>
  <c r="AS428" i="1"/>
  <c r="AT428" i="1"/>
  <c r="AU428" i="1"/>
  <c r="AV428" i="1"/>
  <c r="AW428" i="1"/>
  <c r="AZ428" i="1"/>
  <c r="BA428" i="1"/>
  <c r="BB428" i="1"/>
  <c r="BC428" i="1"/>
  <c r="BF428" i="1"/>
  <c r="BG428" i="1"/>
  <c r="BJ428" i="1"/>
  <c r="BK428" i="1"/>
  <c r="BL428" i="1"/>
  <c r="BX428" i="1"/>
  <c r="BY428" i="1"/>
  <c r="BZ428" i="1"/>
  <c r="CA428" i="1"/>
  <c r="CB428" i="1"/>
  <c r="CE428" i="1"/>
  <c r="CF428" i="1"/>
  <c r="CG428" i="1"/>
  <c r="CH428" i="1"/>
  <c r="CK428" i="1"/>
  <c r="CL428" i="1"/>
  <c r="CO428" i="1"/>
  <c r="CP428" i="1"/>
  <c r="CQ428" i="1"/>
  <c r="DC428" i="1"/>
  <c r="DD428" i="1"/>
  <c r="DE428" i="1"/>
  <c r="DF428" i="1"/>
  <c r="DG428" i="1"/>
  <c r="DJ428" i="1"/>
  <c r="DK428" i="1"/>
  <c r="DL428" i="1"/>
  <c r="DM428" i="1"/>
  <c r="DP428" i="1"/>
  <c r="DQ428" i="1"/>
  <c r="DT428" i="1"/>
  <c r="DU428" i="1"/>
  <c r="DV428" i="1"/>
  <c r="EH428" i="1"/>
  <c r="EI428" i="1"/>
  <c r="EJ428" i="1"/>
  <c r="EK428" i="1"/>
  <c r="EL428" i="1"/>
  <c r="EO428" i="1"/>
  <c r="EP428" i="1"/>
  <c r="EQ428" i="1"/>
  <c r="ER428" i="1"/>
  <c r="EU428" i="1"/>
  <c r="EV428" i="1"/>
  <c r="EY428" i="1"/>
  <c r="EZ428" i="1"/>
  <c r="FA428" i="1"/>
  <c r="FM428" i="1"/>
  <c r="FN428" i="1"/>
  <c r="FO428" i="1"/>
  <c r="FP428" i="1"/>
  <c r="FQ428" i="1"/>
  <c r="FT428" i="1"/>
  <c r="FU428" i="1"/>
  <c r="FV428" i="1"/>
  <c r="FW428" i="1"/>
  <c r="FZ428" i="1"/>
  <c r="GA428" i="1"/>
  <c r="GD428" i="1"/>
  <c r="GE428" i="1"/>
  <c r="GF428" i="1"/>
  <c r="GR428" i="1"/>
  <c r="GS428" i="1"/>
  <c r="GT428" i="1"/>
  <c r="GU428" i="1"/>
  <c r="GV428" i="1"/>
  <c r="GY428" i="1"/>
  <c r="GZ428" i="1"/>
  <c r="HA428" i="1"/>
  <c r="HB428" i="1"/>
  <c r="HE428" i="1"/>
  <c r="HF428" i="1"/>
  <c r="HI428" i="1"/>
  <c r="HJ428" i="1"/>
  <c r="HK428" i="1"/>
  <c r="AS429" i="1"/>
  <c r="AT429" i="1"/>
  <c r="AU429" i="1"/>
  <c r="AV429" i="1"/>
  <c r="AW429" i="1"/>
  <c r="AZ429" i="1"/>
  <c r="BA429" i="1"/>
  <c r="BB429" i="1"/>
  <c r="BC429" i="1"/>
  <c r="BF429" i="1"/>
  <c r="BG429" i="1"/>
  <c r="BH429" i="1"/>
  <c r="BJ429" i="1"/>
  <c r="BK429" i="1"/>
  <c r="BL429" i="1"/>
  <c r="BX429" i="1"/>
  <c r="BY429" i="1"/>
  <c r="BZ429" i="1"/>
  <c r="CA429" i="1"/>
  <c r="CB429" i="1"/>
  <c r="CE429" i="1"/>
  <c r="CF429" i="1"/>
  <c r="CG429" i="1"/>
  <c r="CH429" i="1"/>
  <c r="CK429" i="1"/>
  <c r="CL429" i="1"/>
  <c r="CM429" i="1"/>
  <c r="CO429" i="1"/>
  <c r="CP429" i="1"/>
  <c r="CQ429" i="1"/>
  <c r="DC429" i="1"/>
  <c r="DD429" i="1"/>
  <c r="DE429" i="1"/>
  <c r="DF429" i="1"/>
  <c r="DG429" i="1"/>
  <c r="DJ429" i="1"/>
  <c r="DK429" i="1"/>
  <c r="DL429" i="1"/>
  <c r="DM429" i="1"/>
  <c r="DP429" i="1"/>
  <c r="DQ429" i="1"/>
  <c r="DR429" i="1"/>
  <c r="DT429" i="1"/>
  <c r="DU429" i="1"/>
  <c r="DV429" i="1"/>
  <c r="EH429" i="1"/>
  <c r="EI429" i="1"/>
  <c r="EJ429" i="1"/>
  <c r="EK429" i="1"/>
  <c r="EL429" i="1"/>
  <c r="EO429" i="1"/>
  <c r="EP429" i="1"/>
  <c r="EQ429" i="1"/>
  <c r="ER429" i="1"/>
  <c r="EU429" i="1"/>
  <c r="EV429" i="1"/>
  <c r="EW429" i="1"/>
  <c r="EY429" i="1"/>
  <c r="EZ429" i="1"/>
  <c r="FA429" i="1"/>
  <c r="FM429" i="1"/>
  <c r="FN429" i="1"/>
  <c r="FO429" i="1"/>
  <c r="FP429" i="1"/>
  <c r="FQ429" i="1"/>
  <c r="FT429" i="1"/>
  <c r="FU429" i="1"/>
  <c r="FV429" i="1"/>
  <c r="FW429" i="1"/>
  <c r="FZ429" i="1"/>
  <c r="GA429" i="1"/>
  <c r="GB429" i="1"/>
  <c r="GD429" i="1"/>
  <c r="GE429" i="1"/>
  <c r="GF429" i="1"/>
  <c r="GR429" i="1"/>
  <c r="GS429" i="1"/>
  <c r="GT429" i="1"/>
  <c r="GU429" i="1"/>
  <c r="GV429" i="1"/>
  <c r="GY429" i="1"/>
  <c r="GZ429" i="1"/>
  <c r="HA429" i="1"/>
  <c r="HB429" i="1"/>
  <c r="HE429" i="1"/>
  <c r="HF429" i="1"/>
  <c r="HG429" i="1"/>
  <c r="HI429" i="1"/>
  <c r="HJ429" i="1"/>
  <c r="HK429" i="1"/>
  <c r="AS430" i="1"/>
  <c r="AT430" i="1"/>
  <c r="AU430" i="1"/>
  <c r="AV430" i="1"/>
  <c r="AW430" i="1"/>
  <c r="AZ430" i="1"/>
  <c r="BA430" i="1"/>
  <c r="BB430" i="1"/>
  <c r="BC430" i="1"/>
  <c r="BF430" i="1"/>
  <c r="BG430" i="1"/>
  <c r="BJ430" i="1"/>
  <c r="BK430" i="1"/>
  <c r="BL430" i="1"/>
  <c r="BM430" i="1"/>
  <c r="BX430" i="1"/>
  <c r="BY430" i="1"/>
  <c r="BZ430" i="1"/>
  <c r="CA430" i="1"/>
  <c r="CB430" i="1"/>
  <c r="CE430" i="1"/>
  <c r="CF430" i="1"/>
  <c r="CG430" i="1"/>
  <c r="CH430" i="1"/>
  <c r="CK430" i="1"/>
  <c r="CL430" i="1"/>
  <c r="CO430" i="1"/>
  <c r="CP430" i="1"/>
  <c r="CQ430" i="1"/>
  <c r="CR430" i="1"/>
  <c r="DC430" i="1"/>
  <c r="DD430" i="1"/>
  <c r="DE430" i="1"/>
  <c r="DF430" i="1"/>
  <c r="DG430" i="1"/>
  <c r="DJ430" i="1"/>
  <c r="DK430" i="1"/>
  <c r="DL430" i="1"/>
  <c r="DM430" i="1"/>
  <c r="DP430" i="1"/>
  <c r="DQ430" i="1"/>
  <c r="DT430" i="1"/>
  <c r="DU430" i="1"/>
  <c r="DV430" i="1"/>
  <c r="DW430" i="1"/>
  <c r="EH430" i="1"/>
  <c r="EI430" i="1"/>
  <c r="EJ430" i="1"/>
  <c r="EK430" i="1"/>
  <c r="EL430" i="1"/>
  <c r="EO430" i="1"/>
  <c r="EP430" i="1"/>
  <c r="EQ430" i="1"/>
  <c r="ER430" i="1"/>
  <c r="EU430" i="1"/>
  <c r="EV430" i="1"/>
  <c r="EY430" i="1"/>
  <c r="EZ430" i="1"/>
  <c r="FA430" i="1"/>
  <c r="FB430" i="1"/>
  <c r="FM430" i="1"/>
  <c r="FN430" i="1"/>
  <c r="FO430" i="1"/>
  <c r="FP430" i="1"/>
  <c r="FQ430" i="1"/>
  <c r="FT430" i="1"/>
  <c r="FU430" i="1"/>
  <c r="FV430" i="1"/>
  <c r="FW430" i="1"/>
  <c r="FZ430" i="1"/>
  <c r="GA430" i="1"/>
  <c r="GD430" i="1"/>
  <c r="GE430" i="1"/>
  <c r="GF430" i="1"/>
  <c r="GG430" i="1"/>
  <c r="GR430" i="1"/>
  <c r="GS430" i="1"/>
  <c r="GT430" i="1"/>
  <c r="GU430" i="1"/>
  <c r="GV430" i="1"/>
  <c r="GY430" i="1"/>
  <c r="GZ430" i="1"/>
  <c r="HA430" i="1"/>
  <c r="HB430" i="1"/>
  <c r="HE430" i="1"/>
  <c r="HF430" i="1"/>
  <c r="HI430" i="1"/>
  <c r="HJ430" i="1"/>
  <c r="HK430" i="1"/>
  <c r="HL430" i="1"/>
  <c r="AS431" i="1"/>
  <c r="AT431" i="1"/>
  <c r="AU431" i="1"/>
  <c r="AV431" i="1"/>
  <c r="AW431" i="1"/>
  <c r="AZ431" i="1"/>
  <c r="BA431" i="1"/>
  <c r="BB431" i="1"/>
  <c r="BC431" i="1"/>
  <c r="BF431" i="1"/>
  <c r="BG431" i="1"/>
  <c r="BJ431" i="1"/>
  <c r="BK431" i="1"/>
  <c r="BL431" i="1"/>
  <c r="BX431" i="1"/>
  <c r="BY431" i="1"/>
  <c r="BZ431" i="1"/>
  <c r="CA431" i="1"/>
  <c r="CB431" i="1"/>
  <c r="CE431" i="1"/>
  <c r="CF431" i="1"/>
  <c r="CG431" i="1"/>
  <c r="CH431" i="1"/>
  <c r="CK431" i="1"/>
  <c r="CL431" i="1"/>
  <c r="CO431" i="1"/>
  <c r="CP431" i="1"/>
  <c r="CQ431" i="1"/>
  <c r="DC431" i="1"/>
  <c r="DD431" i="1"/>
  <c r="DE431" i="1"/>
  <c r="DF431" i="1"/>
  <c r="DG431" i="1"/>
  <c r="DJ431" i="1"/>
  <c r="DK431" i="1"/>
  <c r="DL431" i="1"/>
  <c r="DM431" i="1"/>
  <c r="DP431" i="1"/>
  <c r="DQ431" i="1"/>
  <c r="DT431" i="1"/>
  <c r="DU431" i="1"/>
  <c r="DV431" i="1"/>
  <c r="EH431" i="1"/>
  <c r="EI431" i="1"/>
  <c r="EJ431" i="1"/>
  <c r="EK431" i="1"/>
  <c r="EL431" i="1"/>
  <c r="EO431" i="1"/>
  <c r="EP431" i="1"/>
  <c r="EQ431" i="1"/>
  <c r="ER431" i="1"/>
  <c r="EU431" i="1"/>
  <c r="EV431" i="1"/>
  <c r="EY431" i="1"/>
  <c r="EZ431" i="1"/>
  <c r="FA431" i="1"/>
  <c r="FM431" i="1"/>
  <c r="FN431" i="1"/>
  <c r="FO431" i="1"/>
  <c r="FP431" i="1"/>
  <c r="FQ431" i="1"/>
  <c r="FT431" i="1"/>
  <c r="FU431" i="1"/>
  <c r="FV431" i="1"/>
  <c r="FW431" i="1"/>
  <c r="FZ431" i="1"/>
  <c r="GA431" i="1"/>
  <c r="GD431" i="1"/>
  <c r="GE431" i="1"/>
  <c r="GF431" i="1"/>
  <c r="GR431" i="1"/>
  <c r="GS431" i="1"/>
  <c r="GT431" i="1"/>
  <c r="GU431" i="1"/>
  <c r="GV431" i="1"/>
  <c r="GY431" i="1"/>
  <c r="GZ431" i="1"/>
  <c r="HA431" i="1"/>
  <c r="HB431" i="1"/>
  <c r="HE431" i="1"/>
  <c r="HF431" i="1"/>
  <c r="HI431" i="1"/>
  <c r="HJ431" i="1"/>
  <c r="HK431" i="1"/>
  <c r="AS432" i="1"/>
  <c r="AT432" i="1"/>
  <c r="AU432" i="1"/>
  <c r="AV432" i="1"/>
  <c r="AW432" i="1"/>
  <c r="AZ432" i="1"/>
  <c r="BA432" i="1"/>
  <c r="BB432" i="1"/>
  <c r="BC432" i="1"/>
  <c r="BF432" i="1"/>
  <c r="BG432" i="1"/>
  <c r="BJ432" i="1"/>
  <c r="BK432" i="1"/>
  <c r="BL432" i="1"/>
  <c r="BX432" i="1"/>
  <c r="BY432" i="1"/>
  <c r="BZ432" i="1"/>
  <c r="CA432" i="1"/>
  <c r="CB432" i="1"/>
  <c r="CE432" i="1"/>
  <c r="CF432" i="1"/>
  <c r="CG432" i="1"/>
  <c r="CH432" i="1"/>
  <c r="CK432" i="1"/>
  <c r="CL432" i="1"/>
  <c r="CO432" i="1"/>
  <c r="CP432" i="1"/>
  <c r="CQ432" i="1"/>
  <c r="DC432" i="1"/>
  <c r="DD432" i="1"/>
  <c r="DE432" i="1"/>
  <c r="DF432" i="1"/>
  <c r="DG432" i="1"/>
  <c r="DJ432" i="1"/>
  <c r="DK432" i="1"/>
  <c r="DL432" i="1"/>
  <c r="DM432" i="1"/>
  <c r="DP432" i="1"/>
  <c r="DQ432" i="1"/>
  <c r="DT432" i="1"/>
  <c r="DU432" i="1"/>
  <c r="DV432" i="1"/>
  <c r="EH432" i="1"/>
  <c r="EI432" i="1"/>
  <c r="EJ432" i="1"/>
  <c r="EK432" i="1"/>
  <c r="EL432" i="1"/>
  <c r="EO432" i="1"/>
  <c r="EP432" i="1"/>
  <c r="EQ432" i="1"/>
  <c r="ER432" i="1"/>
  <c r="EU432" i="1"/>
  <c r="EV432" i="1"/>
  <c r="EY432" i="1"/>
  <c r="EZ432" i="1"/>
  <c r="FA432" i="1"/>
  <c r="FM432" i="1"/>
  <c r="FN432" i="1"/>
  <c r="FO432" i="1"/>
  <c r="FP432" i="1"/>
  <c r="FQ432" i="1"/>
  <c r="FT432" i="1"/>
  <c r="FU432" i="1"/>
  <c r="FV432" i="1"/>
  <c r="FW432" i="1"/>
  <c r="FZ432" i="1"/>
  <c r="GA432" i="1"/>
  <c r="GD432" i="1"/>
  <c r="GE432" i="1"/>
  <c r="GF432" i="1"/>
  <c r="GR432" i="1"/>
  <c r="GS432" i="1"/>
  <c r="GT432" i="1"/>
  <c r="GU432" i="1"/>
  <c r="GV432" i="1"/>
  <c r="GY432" i="1"/>
  <c r="GZ432" i="1"/>
  <c r="HA432" i="1"/>
  <c r="HB432" i="1"/>
  <c r="HE432" i="1"/>
  <c r="HF432" i="1"/>
  <c r="HI432" i="1"/>
  <c r="HJ432" i="1"/>
  <c r="HK432" i="1"/>
  <c r="AS433" i="1"/>
  <c r="AT433" i="1"/>
  <c r="AU433" i="1"/>
  <c r="AV433" i="1"/>
  <c r="AW433" i="1"/>
  <c r="AZ433" i="1"/>
  <c r="BA433" i="1"/>
  <c r="BB433" i="1"/>
  <c r="BC433" i="1"/>
  <c r="BF433" i="1"/>
  <c r="BG433" i="1"/>
  <c r="BJ433" i="1"/>
  <c r="BK433" i="1"/>
  <c r="BL433" i="1"/>
  <c r="BX433" i="1"/>
  <c r="BY433" i="1"/>
  <c r="BZ433" i="1"/>
  <c r="CA433" i="1"/>
  <c r="CB433" i="1"/>
  <c r="CE433" i="1"/>
  <c r="CF433" i="1"/>
  <c r="CG433" i="1"/>
  <c r="CH433" i="1"/>
  <c r="CK433" i="1"/>
  <c r="CL433" i="1"/>
  <c r="CO433" i="1"/>
  <c r="CP433" i="1"/>
  <c r="CQ433" i="1"/>
  <c r="DC433" i="1"/>
  <c r="DD433" i="1"/>
  <c r="DE433" i="1"/>
  <c r="DF433" i="1"/>
  <c r="DG433" i="1"/>
  <c r="DJ433" i="1"/>
  <c r="DK433" i="1"/>
  <c r="DL433" i="1"/>
  <c r="DM433" i="1"/>
  <c r="DP433" i="1"/>
  <c r="DQ433" i="1"/>
  <c r="DT433" i="1"/>
  <c r="DU433" i="1"/>
  <c r="DV433" i="1"/>
  <c r="EH433" i="1"/>
  <c r="EI433" i="1"/>
  <c r="EJ433" i="1"/>
  <c r="EK433" i="1"/>
  <c r="EL433" i="1"/>
  <c r="EO433" i="1"/>
  <c r="EP433" i="1"/>
  <c r="EQ433" i="1"/>
  <c r="ER433" i="1"/>
  <c r="EU433" i="1"/>
  <c r="EV433" i="1"/>
  <c r="EY433" i="1"/>
  <c r="EZ433" i="1"/>
  <c r="FA433" i="1"/>
  <c r="FM433" i="1"/>
  <c r="FN433" i="1"/>
  <c r="FO433" i="1"/>
  <c r="FP433" i="1"/>
  <c r="FQ433" i="1"/>
  <c r="FT433" i="1"/>
  <c r="FU433" i="1"/>
  <c r="FV433" i="1"/>
  <c r="FW433" i="1"/>
  <c r="FZ433" i="1"/>
  <c r="GA433" i="1"/>
  <c r="GD433" i="1"/>
  <c r="GE433" i="1"/>
  <c r="GF433" i="1"/>
  <c r="GR433" i="1"/>
  <c r="GS433" i="1"/>
  <c r="GT433" i="1"/>
  <c r="GU433" i="1"/>
  <c r="GV433" i="1"/>
  <c r="GY433" i="1"/>
  <c r="GZ433" i="1"/>
  <c r="HA433" i="1"/>
  <c r="HB433" i="1"/>
  <c r="HE433" i="1"/>
  <c r="HF433" i="1"/>
  <c r="HI433" i="1"/>
  <c r="HJ433" i="1"/>
  <c r="HK433" i="1"/>
  <c r="AS434" i="1"/>
  <c r="AT434" i="1"/>
  <c r="AU434" i="1"/>
  <c r="AV434" i="1"/>
  <c r="AW434" i="1"/>
  <c r="AZ434" i="1"/>
  <c r="BA434" i="1"/>
  <c r="BB434" i="1"/>
  <c r="BC434" i="1"/>
  <c r="BF434" i="1"/>
  <c r="BG434" i="1"/>
  <c r="BJ434" i="1"/>
  <c r="BK434" i="1"/>
  <c r="BL434" i="1"/>
  <c r="BX434" i="1"/>
  <c r="BY434" i="1"/>
  <c r="BZ434" i="1"/>
  <c r="CA434" i="1"/>
  <c r="CB434" i="1"/>
  <c r="CE434" i="1"/>
  <c r="CF434" i="1"/>
  <c r="CG434" i="1"/>
  <c r="CH434" i="1"/>
  <c r="CK434" i="1"/>
  <c r="CL434" i="1"/>
  <c r="CO434" i="1"/>
  <c r="CP434" i="1"/>
  <c r="CQ434" i="1"/>
  <c r="DC434" i="1"/>
  <c r="DD434" i="1"/>
  <c r="DE434" i="1"/>
  <c r="DF434" i="1"/>
  <c r="DG434" i="1"/>
  <c r="DJ434" i="1"/>
  <c r="DK434" i="1"/>
  <c r="DL434" i="1"/>
  <c r="DM434" i="1"/>
  <c r="DP434" i="1"/>
  <c r="DQ434" i="1"/>
  <c r="DT434" i="1"/>
  <c r="DU434" i="1"/>
  <c r="DV434" i="1"/>
  <c r="EH434" i="1"/>
  <c r="EI434" i="1"/>
  <c r="EJ434" i="1"/>
  <c r="EK434" i="1"/>
  <c r="EL434" i="1"/>
  <c r="EO434" i="1"/>
  <c r="EP434" i="1"/>
  <c r="EQ434" i="1"/>
  <c r="ER434" i="1"/>
  <c r="EU434" i="1"/>
  <c r="EV434" i="1"/>
  <c r="EY434" i="1"/>
  <c r="EZ434" i="1"/>
  <c r="FA434" i="1"/>
  <c r="FM434" i="1"/>
  <c r="FN434" i="1"/>
  <c r="FO434" i="1"/>
  <c r="FP434" i="1"/>
  <c r="FQ434" i="1"/>
  <c r="FT434" i="1"/>
  <c r="FU434" i="1"/>
  <c r="FV434" i="1"/>
  <c r="FW434" i="1"/>
  <c r="FZ434" i="1"/>
  <c r="GA434" i="1"/>
  <c r="GD434" i="1"/>
  <c r="GE434" i="1"/>
  <c r="GF434" i="1"/>
  <c r="GR434" i="1"/>
  <c r="GS434" i="1"/>
  <c r="GT434" i="1"/>
  <c r="GU434" i="1"/>
  <c r="GV434" i="1"/>
  <c r="GY434" i="1"/>
  <c r="GZ434" i="1"/>
  <c r="HA434" i="1"/>
  <c r="HB434" i="1"/>
  <c r="HE434" i="1"/>
  <c r="HF434" i="1"/>
  <c r="HI434" i="1"/>
  <c r="HJ434" i="1"/>
  <c r="HK434" i="1"/>
  <c r="AS435" i="1"/>
  <c r="AT435" i="1"/>
  <c r="AU435" i="1"/>
  <c r="AV435" i="1"/>
  <c r="AW435" i="1"/>
  <c r="AZ435" i="1"/>
  <c r="BA435" i="1"/>
  <c r="BB435" i="1"/>
  <c r="BC435" i="1"/>
  <c r="BF435" i="1"/>
  <c r="BG435" i="1"/>
  <c r="BJ435" i="1"/>
  <c r="BK435" i="1"/>
  <c r="BL435" i="1"/>
  <c r="BX435" i="1"/>
  <c r="BY435" i="1"/>
  <c r="BZ435" i="1"/>
  <c r="CA435" i="1"/>
  <c r="CB435" i="1"/>
  <c r="CE435" i="1"/>
  <c r="CF435" i="1"/>
  <c r="CG435" i="1"/>
  <c r="CH435" i="1"/>
  <c r="CK435" i="1"/>
  <c r="CL435" i="1"/>
  <c r="CO435" i="1"/>
  <c r="CP435" i="1"/>
  <c r="CQ435" i="1"/>
  <c r="DC435" i="1"/>
  <c r="DD435" i="1"/>
  <c r="DE435" i="1"/>
  <c r="DF435" i="1"/>
  <c r="DG435" i="1"/>
  <c r="DJ435" i="1"/>
  <c r="DK435" i="1"/>
  <c r="DL435" i="1"/>
  <c r="DM435" i="1"/>
  <c r="DP435" i="1"/>
  <c r="DQ435" i="1"/>
  <c r="DT435" i="1"/>
  <c r="DU435" i="1"/>
  <c r="DV435" i="1"/>
  <c r="EH435" i="1"/>
  <c r="EI435" i="1"/>
  <c r="EJ435" i="1"/>
  <c r="EK435" i="1"/>
  <c r="EL435" i="1"/>
  <c r="EO435" i="1"/>
  <c r="EP435" i="1"/>
  <c r="EQ435" i="1"/>
  <c r="ER435" i="1"/>
  <c r="EU435" i="1"/>
  <c r="EV435" i="1"/>
  <c r="EY435" i="1"/>
  <c r="EZ435" i="1"/>
  <c r="FA435" i="1"/>
  <c r="FM435" i="1"/>
  <c r="FN435" i="1"/>
  <c r="FO435" i="1"/>
  <c r="FP435" i="1"/>
  <c r="FQ435" i="1"/>
  <c r="FT435" i="1"/>
  <c r="FU435" i="1"/>
  <c r="FV435" i="1"/>
  <c r="FW435" i="1"/>
  <c r="FZ435" i="1"/>
  <c r="GA435" i="1"/>
  <c r="GD435" i="1"/>
  <c r="GE435" i="1"/>
  <c r="GF435" i="1"/>
  <c r="GR435" i="1"/>
  <c r="GS435" i="1"/>
  <c r="GT435" i="1"/>
  <c r="GU435" i="1"/>
  <c r="GV435" i="1"/>
  <c r="GY435" i="1"/>
  <c r="GZ435" i="1"/>
  <c r="HA435" i="1"/>
  <c r="HB435" i="1"/>
  <c r="HE435" i="1"/>
  <c r="HF435" i="1"/>
  <c r="HI435" i="1"/>
  <c r="HJ435" i="1"/>
  <c r="HK435" i="1"/>
  <c r="AS436" i="1"/>
  <c r="AT436" i="1"/>
  <c r="AU436" i="1"/>
  <c r="AV436" i="1"/>
  <c r="AW436" i="1"/>
  <c r="AZ436" i="1"/>
  <c r="BA436" i="1"/>
  <c r="BB436" i="1"/>
  <c r="BC436" i="1"/>
  <c r="BF436" i="1"/>
  <c r="BG436" i="1"/>
  <c r="BJ436" i="1"/>
  <c r="BK436" i="1"/>
  <c r="BL436" i="1"/>
  <c r="BX436" i="1"/>
  <c r="BY436" i="1"/>
  <c r="BZ436" i="1"/>
  <c r="CA436" i="1"/>
  <c r="CB436" i="1"/>
  <c r="CE436" i="1"/>
  <c r="CF436" i="1"/>
  <c r="CG436" i="1"/>
  <c r="CH436" i="1"/>
  <c r="CK436" i="1"/>
  <c r="CL436" i="1"/>
  <c r="CO436" i="1"/>
  <c r="CP436" i="1"/>
  <c r="CQ436" i="1"/>
  <c r="DC436" i="1"/>
  <c r="DD436" i="1"/>
  <c r="DE436" i="1"/>
  <c r="DF436" i="1"/>
  <c r="DG436" i="1"/>
  <c r="DJ436" i="1"/>
  <c r="DK436" i="1"/>
  <c r="DL436" i="1"/>
  <c r="DM436" i="1"/>
  <c r="DP436" i="1"/>
  <c r="DQ436" i="1"/>
  <c r="DT436" i="1"/>
  <c r="DU436" i="1"/>
  <c r="DV436" i="1"/>
  <c r="EH436" i="1"/>
  <c r="EI436" i="1"/>
  <c r="EJ436" i="1"/>
  <c r="EK436" i="1"/>
  <c r="EL436" i="1"/>
  <c r="EO436" i="1"/>
  <c r="EP436" i="1"/>
  <c r="EQ436" i="1"/>
  <c r="ER436" i="1"/>
  <c r="EU436" i="1"/>
  <c r="EV436" i="1"/>
  <c r="EY436" i="1"/>
  <c r="EZ436" i="1"/>
  <c r="FA436" i="1"/>
  <c r="FM436" i="1"/>
  <c r="FN436" i="1"/>
  <c r="FO436" i="1"/>
  <c r="FP436" i="1"/>
  <c r="FQ436" i="1"/>
  <c r="FT436" i="1"/>
  <c r="FU436" i="1"/>
  <c r="FV436" i="1"/>
  <c r="FW436" i="1"/>
  <c r="FZ436" i="1"/>
  <c r="GA436" i="1"/>
  <c r="GD436" i="1"/>
  <c r="GE436" i="1"/>
  <c r="GF436" i="1"/>
  <c r="GR436" i="1"/>
  <c r="GS436" i="1"/>
  <c r="GT436" i="1"/>
  <c r="GU436" i="1"/>
  <c r="GV436" i="1"/>
  <c r="GY436" i="1"/>
  <c r="GZ436" i="1"/>
  <c r="HA436" i="1"/>
  <c r="HB436" i="1"/>
  <c r="HE436" i="1"/>
  <c r="HF436" i="1"/>
  <c r="HI436" i="1"/>
  <c r="HJ436" i="1"/>
  <c r="HK436" i="1"/>
  <c r="AS437" i="1"/>
  <c r="AT437" i="1"/>
  <c r="AU437" i="1"/>
  <c r="AV437" i="1"/>
  <c r="AW437" i="1"/>
  <c r="AZ437" i="1"/>
  <c r="BA437" i="1"/>
  <c r="BB437" i="1"/>
  <c r="BC437" i="1"/>
  <c r="BF437" i="1"/>
  <c r="BG437" i="1"/>
  <c r="BJ437" i="1"/>
  <c r="BK437" i="1"/>
  <c r="BL437" i="1"/>
  <c r="BX437" i="1"/>
  <c r="BY437" i="1"/>
  <c r="BZ437" i="1"/>
  <c r="CA437" i="1"/>
  <c r="CB437" i="1"/>
  <c r="CE437" i="1"/>
  <c r="CF437" i="1"/>
  <c r="CG437" i="1"/>
  <c r="CH437" i="1"/>
  <c r="CK437" i="1"/>
  <c r="CL437" i="1"/>
  <c r="CO437" i="1"/>
  <c r="CP437" i="1"/>
  <c r="CQ437" i="1"/>
  <c r="DC437" i="1"/>
  <c r="DD437" i="1"/>
  <c r="DE437" i="1"/>
  <c r="DF437" i="1"/>
  <c r="DG437" i="1"/>
  <c r="DJ437" i="1"/>
  <c r="DK437" i="1"/>
  <c r="DL437" i="1"/>
  <c r="DM437" i="1"/>
  <c r="DP437" i="1"/>
  <c r="DQ437" i="1"/>
  <c r="DT437" i="1"/>
  <c r="DU437" i="1"/>
  <c r="DV437" i="1"/>
  <c r="EH437" i="1"/>
  <c r="EI437" i="1"/>
  <c r="EJ437" i="1"/>
  <c r="EK437" i="1"/>
  <c r="EL437" i="1"/>
  <c r="EO437" i="1"/>
  <c r="EP437" i="1"/>
  <c r="EQ437" i="1"/>
  <c r="ER437" i="1"/>
  <c r="EU437" i="1"/>
  <c r="EV437" i="1"/>
  <c r="EY437" i="1"/>
  <c r="EZ437" i="1"/>
  <c r="FA437" i="1"/>
  <c r="FM437" i="1"/>
  <c r="FN437" i="1"/>
  <c r="FO437" i="1"/>
  <c r="FP437" i="1"/>
  <c r="FQ437" i="1"/>
  <c r="FT437" i="1"/>
  <c r="FU437" i="1"/>
  <c r="FV437" i="1"/>
  <c r="FW437" i="1"/>
  <c r="FZ437" i="1"/>
  <c r="GA437" i="1"/>
  <c r="GD437" i="1"/>
  <c r="GE437" i="1"/>
  <c r="GF437" i="1"/>
  <c r="GR437" i="1"/>
  <c r="GS437" i="1"/>
  <c r="GT437" i="1"/>
  <c r="GU437" i="1"/>
  <c r="GV437" i="1"/>
  <c r="GY437" i="1"/>
  <c r="GZ437" i="1"/>
  <c r="HA437" i="1"/>
  <c r="HB437" i="1"/>
  <c r="HE437" i="1"/>
  <c r="HF437" i="1"/>
  <c r="HI437" i="1"/>
  <c r="HJ437" i="1"/>
  <c r="HK437" i="1"/>
  <c r="AS438" i="1"/>
  <c r="AT438" i="1"/>
  <c r="AU438" i="1"/>
  <c r="AV438" i="1"/>
  <c r="AW438" i="1"/>
  <c r="AZ438" i="1"/>
  <c r="BA438" i="1"/>
  <c r="BB438" i="1"/>
  <c r="BC438" i="1"/>
  <c r="BF438" i="1"/>
  <c r="BG438" i="1"/>
  <c r="BJ438" i="1"/>
  <c r="BK438" i="1"/>
  <c r="BL438" i="1"/>
  <c r="BX438" i="1"/>
  <c r="BY438" i="1"/>
  <c r="BZ438" i="1"/>
  <c r="CA438" i="1"/>
  <c r="CB438" i="1"/>
  <c r="CE438" i="1"/>
  <c r="CF438" i="1"/>
  <c r="CG438" i="1"/>
  <c r="CH438" i="1"/>
  <c r="CK438" i="1"/>
  <c r="CL438" i="1"/>
  <c r="CO438" i="1"/>
  <c r="CP438" i="1"/>
  <c r="CQ438" i="1"/>
  <c r="DC438" i="1"/>
  <c r="DD438" i="1"/>
  <c r="DE438" i="1"/>
  <c r="DF438" i="1"/>
  <c r="DG438" i="1"/>
  <c r="DJ438" i="1"/>
  <c r="DK438" i="1"/>
  <c r="DL438" i="1"/>
  <c r="DM438" i="1"/>
  <c r="DP438" i="1"/>
  <c r="DQ438" i="1"/>
  <c r="DT438" i="1"/>
  <c r="DU438" i="1"/>
  <c r="DV438" i="1"/>
  <c r="EH438" i="1"/>
  <c r="EI438" i="1"/>
  <c r="EJ438" i="1"/>
  <c r="EK438" i="1"/>
  <c r="EL438" i="1"/>
  <c r="EO438" i="1"/>
  <c r="EP438" i="1"/>
  <c r="EQ438" i="1"/>
  <c r="ER438" i="1"/>
  <c r="EU438" i="1"/>
  <c r="EV438" i="1"/>
  <c r="EY438" i="1"/>
  <c r="EZ438" i="1"/>
  <c r="FA438" i="1"/>
  <c r="FM438" i="1"/>
  <c r="FN438" i="1"/>
  <c r="FO438" i="1"/>
  <c r="FP438" i="1"/>
  <c r="FQ438" i="1"/>
  <c r="FT438" i="1"/>
  <c r="FU438" i="1"/>
  <c r="FV438" i="1"/>
  <c r="FW438" i="1"/>
  <c r="FZ438" i="1"/>
  <c r="GA438" i="1"/>
  <c r="GD438" i="1"/>
  <c r="GE438" i="1"/>
  <c r="GF438" i="1"/>
  <c r="GR438" i="1"/>
  <c r="GS438" i="1"/>
  <c r="GT438" i="1"/>
  <c r="GU438" i="1"/>
  <c r="GV438" i="1"/>
  <c r="GY438" i="1"/>
  <c r="GZ438" i="1"/>
  <c r="HA438" i="1"/>
  <c r="HB438" i="1"/>
  <c r="HE438" i="1"/>
  <c r="HF438" i="1"/>
  <c r="HI438" i="1"/>
  <c r="HJ438" i="1"/>
  <c r="HK438" i="1"/>
  <c r="AS439" i="1"/>
  <c r="AT439" i="1"/>
  <c r="AU439" i="1"/>
  <c r="AV439" i="1"/>
  <c r="AW439" i="1"/>
  <c r="AZ439" i="1"/>
  <c r="BA439" i="1"/>
  <c r="BB439" i="1"/>
  <c r="BC439" i="1"/>
  <c r="BF439" i="1"/>
  <c r="BG439" i="1"/>
  <c r="BJ439" i="1"/>
  <c r="BK439" i="1"/>
  <c r="BL439" i="1"/>
  <c r="BX439" i="1"/>
  <c r="BY439" i="1"/>
  <c r="BZ439" i="1"/>
  <c r="CA439" i="1"/>
  <c r="CB439" i="1"/>
  <c r="CE439" i="1"/>
  <c r="CF439" i="1"/>
  <c r="CG439" i="1"/>
  <c r="CH439" i="1"/>
  <c r="CK439" i="1"/>
  <c r="CL439" i="1"/>
  <c r="CO439" i="1"/>
  <c r="CP439" i="1"/>
  <c r="CQ439" i="1"/>
  <c r="DC439" i="1"/>
  <c r="DD439" i="1"/>
  <c r="DE439" i="1"/>
  <c r="DF439" i="1"/>
  <c r="DG439" i="1"/>
  <c r="DJ439" i="1"/>
  <c r="DK439" i="1"/>
  <c r="DL439" i="1"/>
  <c r="DM439" i="1"/>
  <c r="DP439" i="1"/>
  <c r="DQ439" i="1"/>
  <c r="DT439" i="1"/>
  <c r="DU439" i="1"/>
  <c r="DV439" i="1"/>
  <c r="EH439" i="1"/>
  <c r="EI439" i="1"/>
  <c r="EJ439" i="1"/>
  <c r="EK439" i="1"/>
  <c r="EL439" i="1"/>
  <c r="EO439" i="1"/>
  <c r="EP439" i="1"/>
  <c r="EQ439" i="1"/>
  <c r="ER439" i="1"/>
  <c r="EU439" i="1"/>
  <c r="EV439" i="1"/>
  <c r="EY439" i="1"/>
  <c r="EZ439" i="1"/>
  <c r="FA439" i="1"/>
  <c r="FM439" i="1"/>
  <c r="FN439" i="1"/>
  <c r="FO439" i="1"/>
  <c r="FP439" i="1"/>
  <c r="FQ439" i="1"/>
  <c r="FT439" i="1"/>
  <c r="FU439" i="1"/>
  <c r="FV439" i="1"/>
  <c r="FW439" i="1"/>
  <c r="FZ439" i="1"/>
  <c r="GA439" i="1"/>
  <c r="GD439" i="1"/>
  <c r="GE439" i="1"/>
  <c r="GF439" i="1"/>
  <c r="GR439" i="1"/>
  <c r="GS439" i="1"/>
  <c r="GT439" i="1"/>
  <c r="GU439" i="1"/>
  <c r="GV439" i="1"/>
  <c r="GY439" i="1"/>
  <c r="GZ439" i="1"/>
  <c r="HA439" i="1"/>
  <c r="HB439" i="1"/>
  <c r="HE439" i="1"/>
  <c r="HF439" i="1"/>
  <c r="HI439" i="1"/>
  <c r="HJ439" i="1"/>
  <c r="HK439" i="1"/>
  <c r="AS440" i="1"/>
  <c r="AT440" i="1"/>
  <c r="AU440" i="1"/>
  <c r="AV440" i="1"/>
  <c r="AW440" i="1"/>
  <c r="AZ440" i="1"/>
  <c r="BA440" i="1"/>
  <c r="BB440" i="1"/>
  <c r="BC440" i="1"/>
  <c r="BF440" i="1"/>
  <c r="BG440" i="1"/>
  <c r="BJ440" i="1"/>
  <c r="BK440" i="1"/>
  <c r="BL440" i="1"/>
  <c r="BX440" i="1"/>
  <c r="BY440" i="1"/>
  <c r="BZ440" i="1"/>
  <c r="CA440" i="1"/>
  <c r="CB440" i="1"/>
  <c r="CE440" i="1"/>
  <c r="CF440" i="1"/>
  <c r="CG440" i="1"/>
  <c r="CH440" i="1"/>
  <c r="CK440" i="1"/>
  <c r="CL440" i="1"/>
  <c r="CO440" i="1"/>
  <c r="CP440" i="1"/>
  <c r="CQ440" i="1"/>
  <c r="DC440" i="1"/>
  <c r="DD440" i="1"/>
  <c r="DE440" i="1"/>
  <c r="DF440" i="1"/>
  <c r="DG440" i="1"/>
  <c r="DJ440" i="1"/>
  <c r="DK440" i="1"/>
  <c r="DL440" i="1"/>
  <c r="DM440" i="1"/>
  <c r="DP440" i="1"/>
  <c r="DQ440" i="1"/>
  <c r="DT440" i="1"/>
  <c r="DU440" i="1"/>
  <c r="DV440" i="1"/>
  <c r="EH440" i="1"/>
  <c r="EI440" i="1"/>
  <c r="EJ440" i="1"/>
  <c r="EK440" i="1"/>
  <c r="EL440" i="1"/>
  <c r="EO440" i="1"/>
  <c r="EP440" i="1"/>
  <c r="EQ440" i="1"/>
  <c r="ER440" i="1"/>
  <c r="EU440" i="1"/>
  <c r="EV440" i="1"/>
  <c r="EY440" i="1"/>
  <c r="EZ440" i="1"/>
  <c r="FA440" i="1"/>
  <c r="FM440" i="1"/>
  <c r="FN440" i="1"/>
  <c r="FO440" i="1"/>
  <c r="FP440" i="1"/>
  <c r="FQ440" i="1"/>
  <c r="FT440" i="1"/>
  <c r="FU440" i="1"/>
  <c r="FV440" i="1"/>
  <c r="FW440" i="1"/>
  <c r="FZ440" i="1"/>
  <c r="GA440" i="1"/>
  <c r="GD440" i="1"/>
  <c r="GE440" i="1"/>
  <c r="GF440" i="1"/>
  <c r="GR440" i="1"/>
  <c r="GS440" i="1"/>
  <c r="GT440" i="1"/>
  <c r="GU440" i="1"/>
  <c r="GV440" i="1"/>
  <c r="GY440" i="1"/>
  <c r="GZ440" i="1"/>
  <c r="HA440" i="1"/>
  <c r="HB440" i="1"/>
  <c r="HE440" i="1"/>
  <c r="HF440" i="1"/>
  <c r="HI440" i="1"/>
  <c r="HJ440" i="1"/>
  <c r="HK440" i="1"/>
  <c r="AS441" i="1"/>
  <c r="AT441" i="1"/>
  <c r="AU441" i="1"/>
  <c r="AV441" i="1"/>
  <c r="AW441" i="1"/>
  <c r="AZ441" i="1"/>
  <c r="BA441" i="1"/>
  <c r="BB441" i="1"/>
  <c r="BC441" i="1"/>
  <c r="BF441" i="1"/>
  <c r="BG441" i="1"/>
  <c r="BH441" i="1"/>
  <c r="BJ441" i="1"/>
  <c r="BK441" i="1"/>
  <c r="BL441" i="1"/>
  <c r="BX441" i="1"/>
  <c r="BY441" i="1"/>
  <c r="BZ441" i="1"/>
  <c r="CA441" i="1"/>
  <c r="CB441" i="1"/>
  <c r="CE441" i="1"/>
  <c r="CF441" i="1"/>
  <c r="CG441" i="1"/>
  <c r="CH441" i="1"/>
  <c r="CK441" i="1"/>
  <c r="CL441" i="1"/>
  <c r="CM441" i="1"/>
  <c r="CO441" i="1"/>
  <c r="CP441" i="1"/>
  <c r="CQ441" i="1"/>
  <c r="DC441" i="1"/>
  <c r="DD441" i="1"/>
  <c r="DE441" i="1"/>
  <c r="DF441" i="1"/>
  <c r="DG441" i="1"/>
  <c r="DJ441" i="1"/>
  <c r="DK441" i="1"/>
  <c r="DL441" i="1"/>
  <c r="DM441" i="1"/>
  <c r="DP441" i="1"/>
  <c r="DQ441" i="1"/>
  <c r="DR441" i="1"/>
  <c r="DT441" i="1"/>
  <c r="DU441" i="1"/>
  <c r="DV441" i="1"/>
  <c r="EH441" i="1"/>
  <c r="EI441" i="1"/>
  <c r="EJ441" i="1"/>
  <c r="EK441" i="1"/>
  <c r="EL441" i="1"/>
  <c r="EO441" i="1"/>
  <c r="EP441" i="1"/>
  <c r="EQ441" i="1"/>
  <c r="ER441" i="1"/>
  <c r="EU441" i="1"/>
  <c r="EV441" i="1"/>
  <c r="EW441" i="1"/>
  <c r="EY441" i="1"/>
  <c r="EZ441" i="1"/>
  <c r="FA441" i="1"/>
  <c r="FM441" i="1"/>
  <c r="FN441" i="1"/>
  <c r="FO441" i="1"/>
  <c r="FP441" i="1"/>
  <c r="FQ441" i="1"/>
  <c r="FT441" i="1"/>
  <c r="FU441" i="1"/>
  <c r="FV441" i="1"/>
  <c r="FW441" i="1"/>
  <c r="FZ441" i="1"/>
  <c r="GA441" i="1"/>
  <c r="GB441" i="1"/>
  <c r="GD441" i="1"/>
  <c r="GE441" i="1"/>
  <c r="GF441" i="1"/>
  <c r="GR441" i="1"/>
  <c r="GS441" i="1"/>
  <c r="GT441" i="1"/>
  <c r="GU441" i="1"/>
  <c r="GV441" i="1"/>
  <c r="GY441" i="1"/>
  <c r="GZ441" i="1"/>
  <c r="HA441" i="1"/>
  <c r="HB441" i="1"/>
  <c r="HE441" i="1"/>
  <c r="HF441" i="1"/>
  <c r="HG441" i="1"/>
  <c r="HI441" i="1"/>
  <c r="HJ441" i="1"/>
  <c r="HK441" i="1"/>
  <c r="AS442" i="1"/>
  <c r="AT442" i="1"/>
  <c r="AU442" i="1"/>
  <c r="AV442" i="1"/>
  <c r="AW442" i="1"/>
  <c r="AZ442" i="1"/>
  <c r="BA442" i="1"/>
  <c r="BB442" i="1"/>
  <c r="BC442" i="1"/>
  <c r="BF442" i="1"/>
  <c r="BG442" i="1"/>
  <c r="BJ442" i="1"/>
  <c r="BK442" i="1"/>
  <c r="BL442" i="1"/>
  <c r="BM442" i="1"/>
  <c r="BX442" i="1"/>
  <c r="BY442" i="1"/>
  <c r="BZ442" i="1"/>
  <c r="CA442" i="1"/>
  <c r="CB442" i="1"/>
  <c r="CE442" i="1"/>
  <c r="CF442" i="1"/>
  <c r="CG442" i="1"/>
  <c r="CH442" i="1"/>
  <c r="CK442" i="1"/>
  <c r="CL442" i="1"/>
  <c r="CO442" i="1"/>
  <c r="CP442" i="1"/>
  <c r="CQ442" i="1"/>
  <c r="CR442" i="1"/>
  <c r="DC442" i="1"/>
  <c r="DD442" i="1"/>
  <c r="DE442" i="1"/>
  <c r="DF442" i="1"/>
  <c r="DG442" i="1"/>
  <c r="DJ442" i="1"/>
  <c r="DK442" i="1"/>
  <c r="DL442" i="1"/>
  <c r="DM442" i="1"/>
  <c r="DP442" i="1"/>
  <c r="DQ442" i="1"/>
  <c r="DT442" i="1"/>
  <c r="DU442" i="1"/>
  <c r="DV442" i="1"/>
  <c r="DW442" i="1"/>
  <c r="EH442" i="1"/>
  <c r="EI442" i="1"/>
  <c r="EJ442" i="1"/>
  <c r="EK442" i="1"/>
  <c r="EL442" i="1"/>
  <c r="EO442" i="1"/>
  <c r="EP442" i="1"/>
  <c r="EQ442" i="1"/>
  <c r="ER442" i="1"/>
  <c r="EU442" i="1"/>
  <c r="EV442" i="1"/>
  <c r="EY442" i="1"/>
  <c r="EZ442" i="1"/>
  <c r="FA442" i="1"/>
  <c r="FB442" i="1"/>
  <c r="FM442" i="1"/>
  <c r="FN442" i="1"/>
  <c r="FO442" i="1"/>
  <c r="FP442" i="1"/>
  <c r="FQ442" i="1"/>
  <c r="FT442" i="1"/>
  <c r="FU442" i="1"/>
  <c r="FV442" i="1"/>
  <c r="FW442" i="1"/>
  <c r="FZ442" i="1"/>
  <c r="GA442" i="1"/>
  <c r="GD442" i="1"/>
  <c r="GE442" i="1"/>
  <c r="GF442" i="1"/>
  <c r="GG442" i="1"/>
  <c r="GR442" i="1"/>
  <c r="GS442" i="1"/>
  <c r="GT442" i="1"/>
  <c r="GU442" i="1"/>
  <c r="GV442" i="1"/>
  <c r="GY442" i="1"/>
  <c r="GZ442" i="1"/>
  <c r="HA442" i="1"/>
  <c r="HB442" i="1"/>
  <c r="HE442" i="1"/>
  <c r="HF442" i="1"/>
  <c r="HI442" i="1"/>
  <c r="HJ442" i="1"/>
  <c r="HK442" i="1"/>
  <c r="HL442" i="1"/>
  <c r="AT443" i="1"/>
  <c r="AU443" i="1"/>
  <c r="AW443" i="1"/>
  <c r="BA443" i="1"/>
  <c r="BB443" i="1"/>
  <c r="BF443" i="1"/>
  <c r="BG443" i="1"/>
  <c r="BJ443" i="1"/>
  <c r="BK443" i="1"/>
  <c r="BL443" i="1"/>
  <c r="BY443" i="1"/>
  <c r="BZ443" i="1"/>
  <c r="CB443" i="1"/>
  <c r="CF443" i="1"/>
  <c r="CG443" i="1"/>
  <c r="CK443" i="1"/>
  <c r="CL443" i="1"/>
  <c r="CO443" i="1"/>
  <c r="CP443" i="1"/>
  <c r="CQ443" i="1"/>
  <c r="DD443" i="1"/>
  <c r="DE443" i="1"/>
  <c r="DG443" i="1"/>
  <c r="DK443" i="1"/>
  <c r="DL443" i="1"/>
  <c r="DP443" i="1"/>
  <c r="DQ443" i="1"/>
  <c r="DT443" i="1"/>
  <c r="DU443" i="1"/>
  <c r="DV443" i="1"/>
  <c r="EH443" i="1"/>
  <c r="EI443" i="1"/>
  <c r="EJ443" i="1"/>
  <c r="EK443" i="1"/>
  <c r="EL443" i="1"/>
  <c r="EO443" i="1"/>
  <c r="EP443" i="1"/>
  <c r="EQ443" i="1"/>
  <c r="ER443" i="1"/>
  <c r="EU443" i="1"/>
  <c r="EV443" i="1"/>
  <c r="EY443" i="1"/>
  <c r="EZ443" i="1"/>
  <c r="FA443" i="1"/>
  <c r="FM443" i="1"/>
  <c r="FN443" i="1"/>
  <c r="FO443" i="1"/>
  <c r="FP443" i="1"/>
  <c r="FQ443" i="1"/>
  <c r="FT443" i="1"/>
  <c r="FU443" i="1"/>
  <c r="FV443" i="1"/>
  <c r="FW443" i="1"/>
  <c r="FZ443" i="1"/>
  <c r="GA443" i="1"/>
  <c r="GD443" i="1"/>
  <c r="GE443" i="1"/>
  <c r="GF443" i="1"/>
  <c r="GR443" i="1"/>
  <c r="GS443" i="1"/>
  <c r="GT443" i="1"/>
  <c r="GU443" i="1"/>
  <c r="GV443" i="1"/>
  <c r="GY443" i="1"/>
  <c r="GZ443" i="1"/>
  <c r="HA443" i="1"/>
  <c r="HB443" i="1"/>
  <c r="HE443" i="1"/>
  <c r="HF443" i="1"/>
  <c r="HI443" i="1"/>
  <c r="HJ443" i="1"/>
  <c r="HK443" i="1"/>
  <c r="AU444" i="1"/>
  <c r="AW444" i="1"/>
  <c r="BA444" i="1"/>
  <c r="BB444" i="1"/>
  <c r="BF444" i="1"/>
  <c r="BG444" i="1"/>
  <c r="BJ444" i="1"/>
  <c r="BK444" i="1"/>
  <c r="BL444" i="1"/>
  <c r="BZ444" i="1"/>
  <c r="CB444" i="1"/>
  <c r="CF444" i="1"/>
  <c r="CG444" i="1"/>
  <c r="CK444" i="1"/>
  <c r="CL444" i="1"/>
  <c r="CO444" i="1"/>
  <c r="CP444" i="1"/>
  <c r="CQ444" i="1"/>
  <c r="DE444" i="1"/>
  <c r="DG444" i="1"/>
  <c r="DK444" i="1"/>
  <c r="DL444" i="1"/>
  <c r="DP444" i="1"/>
  <c r="DQ444" i="1"/>
  <c r="DT444" i="1"/>
  <c r="DU444" i="1"/>
  <c r="DV444" i="1"/>
  <c r="EH444" i="1"/>
  <c r="EI444" i="1"/>
  <c r="EJ444" i="1"/>
  <c r="EK444" i="1"/>
  <c r="EL444" i="1"/>
  <c r="EO444" i="1"/>
  <c r="EP444" i="1"/>
  <c r="EQ444" i="1"/>
  <c r="ER444" i="1"/>
  <c r="EU444" i="1"/>
  <c r="EV444" i="1"/>
  <c r="EY444" i="1"/>
  <c r="EZ444" i="1"/>
  <c r="FA444" i="1"/>
  <c r="FM444" i="1"/>
  <c r="FN444" i="1"/>
  <c r="FO444" i="1"/>
  <c r="FP444" i="1"/>
  <c r="FQ444" i="1"/>
  <c r="FT444" i="1"/>
  <c r="FU444" i="1"/>
  <c r="FV444" i="1"/>
  <c r="FW444" i="1"/>
  <c r="FZ444" i="1"/>
  <c r="GA444" i="1"/>
  <c r="GD444" i="1"/>
  <c r="GE444" i="1"/>
  <c r="GF444" i="1"/>
  <c r="GR444" i="1"/>
  <c r="GS444" i="1"/>
  <c r="GT444" i="1"/>
  <c r="GU444" i="1"/>
  <c r="GV444" i="1"/>
  <c r="GY444" i="1"/>
  <c r="GZ444" i="1"/>
  <c r="HA444" i="1"/>
  <c r="HB444" i="1"/>
  <c r="HE444" i="1"/>
  <c r="HF444" i="1"/>
  <c r="HI444" i="1"/>
  <c r="HJ444" i="1"/>
  <c r="HK444" i="1"/>
  <c r="AU445" i="1"/>
  <c r="AW445" i="1"/>
  <c r="BA445" i="1"/>
  <c r="BB445" i="1"/>
  <c r="BF445" i="1"/>
  <c r="BG445" i="1"/>
  <c r="BJ445" i="1"/>
  <c r="BK445" i="1"/>
  <c r="BL445" i="1"/>
  <c r="BZ445" i="1"/>
  <c r="CB445" i="1"/>
  <c r="CF445" i="1"/>
  <c r="CG445" i="1"/>
  <c r="CK445" i="1"/>
  <c r="CL445" i="1"/>
  <c r="CO445" i="1"/>
  <c r="CP445" i="1"/>
  <c r="CQ445" i="1"/>
  <c r="DE445" i="1"/>
  <c r="DG445" i="1"/>
  <c r="DK445" i="1"/>
  <c r="DL445" i="1"/>
  <c r="DP445" i="1"/>
  <c r="DQ445" i="1"/>
  <c r="DT445" i="1"/>
  <c r="DU445" i="1"/>
  <c r="DV445" i="1"/>
  <c r="EH445" i="1"/>
  <c r="EI445" i="1"/>
  <c r="EJ445" i="1"/>
  <c r="EK445" i="1"/>
  <c r="EL445" i="1"/>
  <c r="EO445" i="1"/>
  <c r="EP445" i="1"/>
  <c r="EQ445" i="1"/>
  <c r="ER445" i="1"/>
  <c r="EU445" i="1"/>
  <c r="EV445" i="1"/>
  <c r="EY445" i="1"/>
  <c r="EZ445" i="1"/>
  <c r="FA445" i="1"/>
  <c r="FM445" i="1"/>
  <c r="FN445" i="1"/>
  <c r="FO445" i="1"/>
  <c r="FP445" i="1"/>
  <c r="FQ445" i="1"/>
  <c r="FT445" i="1"/>
  <c r="FU445" i="1"/>
  <c r="FV445" i="1"/>
  <c r="FW445" i="1"/>
  <c r="FZ445" i="1"/>
  <c r="GA445" i="1"/>
  <c r="GD445" i="1"/>
  <c r="GE445" i="1"/>
  <c r="GF445" i="1"/>
  <c r="GR445" i="1"/>
  <c r="GS445" i="1"/>
  <c r="GT445" i="1"/>
  <c r="GU445" i="1"/>
  <c r="GV445" i="1"/>
  <c r="GY445" i="1"/>
  <c r="GZ445" i="1"/>
  <c r="HA445" i="1"/>
  <c r="HB445" i="1"/>
  <c r="HE445" i="1"/>
  <c r="HF445" i="1"/>
  <c r="HI445" i="1"/>
  <c r="HJ445" i="1"/>
  <c r="HK445" i="1"/>
  <c r="AU446" i="1"/>
  <c r="AW446" i="1"/>
  <c r="BA446" i="1"/>
  <c r="BB446" i="1"/>
  <c r="BF446" i="1"/>
  <c r="BG446" i="1"/>
  <c r="BJ446" i="1"/>
  <c r="BK446" i="1"/>
  <c r="BL446" i="1"/>
  <c r="BZ446" i="1"/>
  <c r="CB446" i="1"/>
  <c r="CF446" i="1"/>
  <c r="CG446" i="1"/>
  <c r="CK446" i="1"/>
  <c r="CL446" i="1"/>
  <c r="CO446" i="1"/>
  <c r="CP446" i="1"/>
  <c r="CQ446" i="1"/>
  <c r="DE446" i="1"/>
  <c r="DG446" i="1"/>
  <c r="DK446" i="1"/>
  <c r="DL446" i="1"/>
  <c r="DP446" i="1"/>
  <c r="DQ446" i="1"/>
  <c r="DT446" i="1"/>
  <c r="DU446" i="1"/>
  <c r="DV446" i="1"/>
  <c r="EH446" i="1"/>
  <c r="EI446" i="1"/>
  <c r="EJ446" i="1"/>
  <c r="EK446" i="1"/>
  <c r="EL446" i="1"/>
  <c r="EO446" i="1"/>
  <c r="EP446" i="1"/>
  <c r="EQ446" i="1"/>
  <c r="ER446" i="1"/>
  <c r="EU446" i="1"/>
  <c r="EV446" i="1"/>
  <c r="EY446" i="1"/>
  <c r="EZ446" i="1"/>
  <c r="FA446" i="1"/>
  <c r="FM446" i="1"/>
  <c r="FN446" i="1"/>
  <c r="FO446" i="1"/>
  <c r="FP446" i="1"/>
  <c r="FQ446" i="1"/>
  <c r="FT446" i="1"/>
  <c r="FU446" i="1"/>
  <c r="FV446" i="1"/>
  <c r="FW446" i="1"/>
  <c r="FZ446" i="1"/>
  <c r="GA446" i="1"/>
  <c r="GD446" i="1"/>
  <c r="GE446" i="1"/>
  <c r="GF446" i="1"/>
  <c r="GR446" i="1"/>
  <c r="GS446" i="1"/>
  <c r="GT446" i="1"/>
  <c r="GU446" i="1"/>
  <c r="GV446" i="1"/>
  <c r="GY446" i="1"/>
  <c r="GZ446" i="1"/>
  <c r="HA446" i="1"/>
  <c r="HB446" i="1"/>
  <c r="HE446" i="1"/>
  <c r="HF446" i="1"/>
  <c r="HI446" i="1"/>
  <c r="HJ446" i="1"/>
  <c r="HK446" i="1"/>
  <c r="AU447" i="1"/>
  <c r="AW447" i="1"/>
  <c r="BA447" i="1"/>
  <c r="BB447" i="1"/>
  <c r="BF447" i="1"/>
  <c r="BG447" i="1"/>
  <c r="BJ447" i="1"/>
  <c r="BK447" i="1"/>
  <c r="BL447" i="1"/>
  <c r="BZ447" i="1"/>
  <c r="CB447" i="1"/>
  <c r="CF447" i="1"/>
  <c r="CG447" i="1"/>
  <c r="CK447" i="1"/>
  <c r="CL447" i="1"/>
  <c r="CO447" i="1"/>
  <c r="CP447" i="1"/>
  <c r="CQ447" i="1"/>
  <c r="DE447" i="1"/>
  <c r="DG447" i="1"/>
  <c r="DK447" i="1"/>
  <c r="DL447" i="1"/>
  <c r="DP447" i="1"/>
  <c r="DQ447" i="1"/>
  <c r="DT447" i="1"/>
  <c r="DU447" i="1"/>
  <c r="DV447" i="1"/>
  <c r="EH447" i="1"/>
  <c r="EI447" i="1"/>
  <c r="EJ447" i="1"/>
  <c r="EK447" i="1"/>
  <c r="EL447" i="1"/>
  <c r="EO447" i="1"/>
  <c r="EP447" i="1"/>
  <c r="EQ447" i="1"/>
  <c r="ER447" i="1"/>
  <c r="EU447" i="1"/>
  <c r="EV447" i="1"/>
  <c r="EY447" i="1"/>
  <c r="EZ447" i="1"/>
  <c r="FA447" i="1"/>
  <c r="FM447" i="1"/>
  <c r="FN447" i="1"/>
  <c r="FO447" i="1"/>
  <c r="FP447" i="1"/>
  <c r="FQ447" i="1"/>
  <c r="FT447" i="1"/>
  <c r="FU447" i="1"/>
  <c r="FV447" i="1"/>
  <c r="FW447" i="1"/>
  <c r="FZ447" i="1"/>
  <c r="GA447" i="1"/>
  <c r="GD447" i="1"/>
  <c r="GE447" i="1"/>
  <c r="GF447" i="1"/>
  <c r="GR447" i="1"/>
  <c r="GS447" i="1"/>
  <c r="GT447" i="1"/>
  <c r="GU447" i="1"/>
  <c r="GV447" i="1"/>
  <c r="GY447" i="1"/>
  <c r="GZ447" i="1"/>
  <c r="HA447" i="1"/>
  <c r="HB447" i="1"/>
  <c r="HE447" i="1"/>
  <c r="HF447" i="1"/>
  <c r="HI447" i="1"/>
  <c r="HJ447" i="1"/>
  <c r="HK447" i="1"/>
  <c r="AU448" i="1"/>
  <c r="AW448" i="1"/>
  <c r="BA448" i="1"/>
  <c r="BB448" i="1"/>
  <c r="BF448" i="1"/>
  <c r="BG448" i="1"/>
  <c r="BJ448" i="1"/>
  <c r="BK448" i="1"/>
  <c r="BL448" i="1"/>
  <c r="BZ448" i="1"/>
  <c r="CB448" i="1"/>
  <c r="CF448" i="1"/>
  <c r="CG448" i="1"/>
  <c r="CK448" i="1"/>
  <c r="CL448" i="1"/>
  <c r="CO448" i="1"/>
  <c r="CP448" i="1"/>
  <c r="CQ448" i="1"/>
  <c r="DE448" i="1"/>
  <c r="DG448" i="1"/>
  <c r="DK448" i="1"/>
  <c r="DL448" i="1"/>
  <c r="DP448" i="1"/>
  <c r="DQ448" i="1"/>
  <c r="DT448" i="1"/>
  <c r="DU448" i="1"/>
  <c r="DV448" i="1"/>
  <c r="EH448" i="1"/>
  <c r="EI448" i="1"/>
  <c r="EJ448" i="1"/>
  <c r="EK448" i="1"/>
  <c r="EL448" i="1"/>
  <c r="EO448" i="1"/>
  <c r="EP448" i="1"/>
  <c r="EQ448" i="1"/>
  <c r="ER448" i="1"/>
  <c r="EU448" i="1"/>
  <c r="EV448" i="1"/>
  <c r="EY448" i="1"/>
  <c r="EZ448" i="1"/>
  <c r="FA448" i="1"/>
  <c r="FM448" i="1"/>
  <c r="FN448" i="1"/>
  <c r="FO448" i="1"/>
  <c r="FP448" i="1"/>
  <c r="FQ448" i="1"/>
  <c r="FT448" i="1"/>
  <c r="FU448" i="1"/>
  <c r="FV448" i="1"/>
  <c r="FW448" i="1"/>
  <c r="FZ448" i="1"/>
  <c r="GA448" i="1"/>
  <c r="GD448" i="1"/>
  <c r="GE448" i="1"/>
  <c r="GF448" i="1"/>
  <c r="GR448" i="1"/>
  <c r="GS448" i="1"/>
  <c r="GT448" i="1"/>
  <c r="GU448" i="1"/>
  <c r="GV448" i="1"/>
  <c r="GY448" i="1"/>
  <c r="GZ448" i="1"/>
  <c r="HA448" i="1"/>
  <c r="HB448" i="1"/>
  <c r="HE448" i="1"/>
  <c r="HF448" i="1"/>
  <c r="HI448" i="1"/>
  <c r="HJ448" i="1"/>
  <c r="HK448" i="1"/>
  <c r="AU449" i="1"/>
  <c r="AW449" i="1"/>
  <c r="BA449" i="1"/>
  <c r="BB449" i="1"/>
  <c r="BF449" i="1"/>
  <c r="BG449" i="1"/>
  <c r="BJ449" i="1"/>
  <c r="BK449" i="1"/>
  <c r="BL449" i="1"/>
  <c r="BZ449" i="1"/>
  <c r="CB449" i="1"/>
  <c r="CF449" i="1"/>
  <c r="CG449" i="1"/>
  <c r="CK449" i="1"/>
  <c r="CL449" i="1"/>
  <c r="CO449" i="1"/>
  <c r="CP449" i="1"/>
  <c r="CQ449" i="1"/>
  <c r="DE449" i="1"/>
  <c r="DG449" i="1"/>
  <c r="DK449" i="1"/>
  <c r="DL449" i="1"/>
  <c r="DP449" i="1"/>
  <c r="DQ449" i="1"/>
  <c r="DT449" i="1"/>
  <c r="DU449" i="1"/>
  <c r="DV449" i="1"/>
  <c r="EH449" i="1"/>
  <c r="EI449" i="1"/>
  <c r="EJ449" i="1"/>
  <c r="EK449" i="1"/>
  <c r="EL449" i="1"/>
  <c r="EO449" i="1"/>
  <c r="EP449" i="1"/>
  <c r="EQ449" i="1"/>
  <c r="ER449" i="1"/>
  <c r="EU449" i="1"/>
  <c r="EV449" i="1"/>
  <c r="EY449" i="1"/>
  <c r="EZ449" i="1"/>
  <c r="FA449" i="1"/>
  <c r="FM449" i="1"/>
  <c r="FN449" i="1"/>
  <c r="FO449" i="1"/>
  <c r="FP449" i="1"/>
  <c r="FQ449" i="1"/>
  <c r="FT449" i="1"/>
  <c r="FU449" i="1"/>
  <c r="FV449" i="1"/>
  <c r="FW449" i="1"/>
  <c r="FZ449" i="1"/>
  <c r="GA449" i="1"/>
  <c r="GD449" i="1"/>
  <c r="GE449" i="1"/>
  <c r="GF449" i="1"/>
  <c r="GR449" i="1"/>
  <c r="GS449" i="1"/>
  <c r="GT449" i="1"/>
  <c r="GU449" i="1"/>
  <c r="GV449" i="1"/>
  <c r="GY449" i="1"/>
  <c r="GZ449" i="1"/>
  <c r="HA449" i="1"/>
  <c r="HB449" i="1"/>
  <c r="HE449" i="1"/>
  <c r="HF449" i="1"/>
  <c r="HI449" i="1"/>
  <c r="HJ449" i="1"/>
  <c r="HK449" i="1"/>
  <c r="AU450" i="1"/>
  <c r="AW450" i="1"/>
  <c r="BA450" i="1"/>
  <c r="BB450" i="1"/>
  <c r="BF450" i="1"/>
  <c r="BG450" i="1"/>
  <c r="BJ450" i="1"/>
  <c r="BK450" i="1"/>
  <c r="BL450" i="1"/>
  <c r="BZ450" i="1"/>
  <c r="CB450" i="1"/>
  <c r="CF450" i="1"/>
  <c r="CG450" i="1"/>
  <c r="CK450" i="1"/>
  <c r="CL450" i="1"/>
  <c r="CO450" i="1"/>
  <c r="CP450" i="1"/>
  <c r="CQ450" i="1"/>
  <c r="DE450" i="1"/>
  <c r="DG450" i="1"/>
  <c r="DK450" i="1"/>
  <c r="DL450" i="1"/>
  <c r="DP450" i="1"/>
  <c r="DQ450" i="1"/>
  <c r="DT450" i="1"/>
  <c r="DU450" i="1"/>
  <c r="DV450" i="1"/>
  <c r="EH450" i="1"/>
  <c r="EI450" i="1"/>
  <c r="EJ450" i="1"/>
  <c r="EK450" i="1"/>
  <c r="EL450" i="1"/>
  <c r="EO450" i="1"/>
  <c r="EP450" i="1"/>
  <c r="EQ450" i="1"/>
  <c r="ER450" i="1"/>
  <c r="EU450" i="1"/>
  <c r="EV450" i="1"/>
  <c r="EY450" i="1"/>
  <c r="EZ450" i="1"/>
  <c r="FA450" i="1"/>
  <c r="FM450" i="1"/>
  <c r="FN450" i="1"/>
  <c r="FO450" i="1"/>
  <c r="FP450" i="1"/>
  <c r="FQ450" i="1"/>
  <c r="FT450" i="1"/>
  <c r="FU450" i="1"/>
  <c r="FV450" i="1"/>
  <c r="FW450" i="1"/>
  <c r="FZ450" i="1"/>
  <c r="GA450" i="1"/>
  <c r="GD450" i="1"/>
  <c r="GE450" i="1"/>
  <c r="GF450" i="1"/>
  <c r="GR450" i="1"/>
  <c r="GS450" i="1"/>
  <c r="GT450" i="1"/>
  <c r="GU450" i="1"/>
  <c r="GV450" i="1"/>
  <c r="GY450" i="1"/>
  <c r="GZ450" i="1"/>
  <c r="HA450" i="1"/>
  <c r="HB450" i="1"/>
  <c r="HE450" i="1"/>
  <c r="HF450" i="1"/>
  <c r="HI450" i="1"/>
  <c r="HJ450" i="1"/>
  <c r="HK450" i="1"/>
  <c r="AU451" i="1"/>
  <c r="AW451" i="1"/>
  <c r="BA451" i="1"/>
  <c r="BB451" i="1"/>
  <c r="BF451" i="1"/>
  <c r="BG451" i="1"/>
  <c r="BJ451" i="1"/>
  <c r="BK451" i="1"/>
  <c r="BL451" i="1"/>
  <c r="BZ451" i="1"/>
  <c r="CB451" i="1"/>
  <c r="CF451" i="1"/>
  <c r="CG451" i="1"/>
  <c r="CK451" i="1"/>
  <c r="CL451" i="1"/>
  <c r="CO451" i="1"/>
  <c r="CP451" i="1"/>
  <c r="CQ451" i="1"/>
  <c r="DE451" i="1"/>
  <c r="DG451" i="1"/>
  <c r="DK451" i="1"/>
  <c r="DL451" i="1"/>
  <c r="DP451" i="1"/>
  <c r="DQ451" i="1"/>
  <c r="DT451" i="1"/>
  <c r="DU451" i="1"/>
  <c r="DV451" i="1"/>
  <c r="EH451" i="1"/>
  <c r="EI451" i="1"/>
  <c r="EJ451" i="1"/>
  <c r="EK451" i="1"/>
  <c r="EL451" i="1"/>
  <c r="EO451" i="1"/>
  <c r="EP451" i="1"/>
  <c r="EQ451" i="1"/>
  <c r="ER451" i="1"/>
  <c r="EU451" i="1"/>
  <c r="EV451" i="1"/>
  <c r="EY451" i="1"/>
  <c r="EZ451" i="1"/>
  <c r="FA451" i="1"/>
  <c r="FM451" i="1"/>
  <c r="FN451" i="1"/>
  <c r="FO451" i="1"/>
  <c r="FP451" i="1"/>
  <c r="FQ451" i="1"/>
  <c r="FT451" i="1"/>
  <c r="FU451" i="1"/>
  <c r="FV451" i="1"/>
  <c r="FW451" i="1"/>
  <c r="FZ451" i="1"/>
  <c r="GA451" i="1"/>
  <c r="GD451" i="1"/>
  <c r="GE451" i="1"/>
  <c r="GF451" i="1"/>
  <c r="GR451" i="1"/>
  <c r="GS451" i="1"/>
  <c r="GT451" i="1"/>
  <c r="GU451" i="1"/>
  <c r="GV451" i="1"/>
  <c r="GY451" i="1"/>
  <c r="GZ451" i="1"/>
  <c r="HA451" i="1"/>
  <c r="HB451" i="1"/>
  <c r="HE451" i="1"/>
  <c r="HF451" i="1"/>
  <c r="HI451" i="1"/>
  <c r="HJ451" i="1"/>
  <c r="HK451" i="1"/>
  <c r="AU452" i="1"/>
  <c r="AW452" i="1"/>
  <c r="BA452" i="1"/>
  <c r="BB452" i="1"/>
  <c r="BF452" i="1"/>
  <c r="BG452" i="1"/>
  <c r="BJ452" i="1"/>
  <c r="BK452" i="1"/>
  <c r="BL452" i="1"/>
  <c r="BZ452" i="1"/>
  <c r="CB452" i="1"/>
  <c r="CF452" i="1"/>
  <c r="CG452" i="1"/>
  <c r="CK452" i="1"/>
  <c r="CL452" i="1"/>
  <c r="CO452" i="1"/>
  <c r="CP452" i="1"/>
  <c r="CQ452" i="1"/>
  <c r="DE452" i="1"/>
  <c r="DG452" i="1"/>
  <c r="DK452" i="1"/>
  <c r="DL452" i="1"/>
  <c r="DP452" i="1"/>
  <c r="DQ452" i="1"/>
  <c r="DT452" i="1"/>
  <c r="DU452" i="1"/>
  <c r="DV452" i="1"/>
  <c r="EH452" i="1"/>
  <c r="EI452" i="1"/>
  <c r="EJ452" i="1"/>
  <c r="EK452" i="1"/>
  <c r="EL452" i="1"/>
  <c r="EO452" i="1"/>
  <c r="EP452" i="1"/>
  <c r="EQ452" i="1"/>
  <c r="ER452" i="1"/>
  <c r="EU452" i="1"/>
  <c r="EV452" i="1"/>
  <c r="EY452" i="1"/>
  <c r="EZ452" i="1"/>
  <c r="FA452" i="1"/>
  <c r="FM452" i="1"/>
  <c r="FN452" i="1"/>
  <c r="FO452" i="1"/>
  <c r="FP452" i="1"/>
  <c r="FQ452" i="1"/>
  <c r="FT452" i="1"/>
  <c r="FU452" i="1"/>
  <c r="FV452" i="1"/>
  <c r="FW452" i="1"/>
  <c r="FZ452" i="1"/>
  <c r="GA452" i="1"/>
  <c r="GD452" i="1"/>
  <c r="GE452" i="1"/>
  <c r="GF452" i="1"/>
  <c r="GR452" i="1"/>
  <c r="GS452" i="1"/>
  <c r="GT452" i="1"/>
  <c r="GU452" i="1"/>
  <c r="GV452" i="1"/>
  <c r="GY452" i="1"/>
  <c r="GZ452" i="1"/>
  <c r="HA452" i="1"/>
  <c r="HB452" i="1"/>
  <c r="HE452" i="1"/>
  <c r="HF452" i="1"/>
  <c r="HI452" i="1"/>
  <c r="HJ452" i="1"/>
  <c r="HK452" i="1"/>
  <c r="AU453" i="1"/>
  <c r="AW453" i="1"/>
  <c r="BA453" i="1"/>
  <c r="BB453" i="1"/>
  <c r="BF453" i="1"/>
  <c r="BG453" i="1"/>
  <c r="BH453" i="1"/>
  <c r="BJ453" i="1"/>
  <c r="BK453" i="1"/>
  <c r="BL453" i="1"/>
  <c r="BZ453" i="1"/>
  <c r="CB453" i="1"/>
  <c r="CF453" i="1"/>
  <c r="CG453" i="1"/>
  <c r="CK453" i="1"/>
  <c r="CL453" i="1"/>
  <c r="CM453" i="1"/>
  <c r="CO453" i="1"/>
  <c r="CP453" i="1"/>
  <c r="CQ453" i="1"/>
  <c r="DE453" i="1"/>
  <c r="DG453" i="1"/>
  <c r="DK453" i="1"/>
  <c r="DL453" i="1"/>
  <c r="DP453" i="1"/>
  <c r="DQ453" i="1"/>
  <c r="DR453" i="1"/>
  <c r="DT453" i="1"/>
  <c r="DU453" i="1"/>
  <c r="DV453" i="1"/>
  <c r="EH453" i="1"/>
  <c r="EI453" i="1"/>
  <c r="EJ453" i="1"/>
  <c r="EK453" i="1"/>
  <c r="EL453" i="1"/>
  <c r="EO453" i="1"/>
  <c r="EP453" i="1"/>
  <c r="EQ453" i="1"/>
  <c r="ER453" i="1"/>
  <c r="EU453" i="1"/>
  <c r="EV453" i="1"/>
  <c r="EW453" i="1"/>
  <c r="EY453" i="1"/>
  <c r="EZ453" i="1"/>
  <c r="FA453" i="1"/>
  <c r="FM453" i="1"/>
  <c r="FN453" i="1"/>
  <c r="FO453" i="1"/>
  <c r="FP453" i="1"/>
  <c r="FQ453" i="1"/>
  <c r="FT453" i="1"/>
  <c r="FU453" i="1"/>
  <c r="FV453" i="1"/>
  <c r="FW453" i="1"/>
  <c r="FZ453" i="1"/>
  <c r="GA453" i="1"/>
  <c r="GB453" i="1"/>
  <c r="GD453" i="1"/>
  <c r="GE453" i="1"/>
  <c r="GF453" i="1"/>
  <c r="GR453" i="1"/>
  <c r="GS453" i="1"/>
  <c r="GT453" i="1"/>
  <c r="GU453" i="1"/>
  <c r="GV453" i="1"/>
  <c r="GY453" i="1"/>
  <c r="GZ453" i="1"/>
  <c r="HA453" i="1"/>
  <c r="HB453" i="1"/>
  <c r="HE453" i="1"/>
  <c r="HF453" i="1"/>
  <c r="HG453" i="1"/>
  <c r="HI453" i="1"/>
  <c r="HJ453" i="1"/>
  <c r="HK453" i="1"/>
  <c r="AU454" i="1"/>
  <c r="AW454" i="1"/>
  <c r="BA454" i="1"/>
  <c r="BB454" i="1"/>
  <c r="BF454" i="1"/>
  <c r="BG454" i="1"/>
  <c r="BJ454" i="1"/>
  <c r="BK454" i="1"/>
  <c r="BL454" i="1"/>
  <c r="BM454" i="1"/>
  <c r="BZ454" i="1"/>
  <c r="CB454" i="1"/>
  <c r="CF454" i="1"/>
  <c r="CG454" i="1"/>
  <c r="CK454" i="1"/>
  <c r="CL454" i="1"/>
  <c r="CO454" i="1"/>
  <c r="CP454" i="1"/>
  <c r="CQ454" i="1"/>
  <c r="CR454" i="1"/>
  <c r="DE454" i="1"/>
  <c r="DG454" i="1"/>
  <c r="DK454" i="1"/>
  <c r="DL454" i="1"/>
  <c r="DP454" i="1"/>
  <c r="DQ454" i="1"/>
  <c r="DT454" i="1"/>
  <c r="DU454" i="1"/>
  <c r="DV454" i="1"/>
  <c r="DW454" i="1"/>
  <c r="EH454" i="1"/>
  <c r="EI454" i="1"/>
  <c r="EJ454" i="1"/>
  <c r="EK454" i="1"/>
  <c r="EL454" i="1"/>
  <c r="EO454" i="1"/>
  <c r="EP454" i="1"/>
  <c r="EQ454" i="1"/>
  <c r="ER454" i="1"/>
  <c r="EU454" i="1"/>
  <c r="EV454" i="1"/>
  <c r="EY454" i="1"/>
  <c r="EZ454" i="1"/>
  <c r="FA454" i="1"/>
  <c r="FB454" i="1"/>
  <c r="FM454" i="1"/>
  <c r="FN454" i="1"/>
  <c r="FO454" i="1"/>
  <c r="FP454" i="1"/>
  <c r="FQ454" i="1"/>
  <c r="FT454" i="1"/>
  <c r="FU454" i="1"/>
  <c r="FV454" i="1"/>
  <c r="FW454" i="1"/>
  <c r="FZ454" i="1"/>
  <c r="GA454" i="1"/>
  <c r="GD454" i="1"/>
  <c r="GE454" i="1"/>
  <c r="GF454" i="1"/>
  <c r="GG454" i="1"/>
  <c r="GR454" i="1"/>
  <c r="GS454" i="1"/>
  <c r="GT454" i="1"/>
  <c r="GU454" i="1"/>
  <c r="GV454" i="1"/>
  <c r="GY454" i="1"/>
  <c r="GZ454" i="1"/>
  <c r="HA454" i="1"/>
  <c r="HB454" i="1"/>
  <c r="HE454" i="1"/>
  <c r="HF454" i="1"/>
  <c r="HI454" i="1"/>
  <c r="HJ454" i="1"/>
  <c r="HK454" i="1"/>
  <c r="HL454" i="1"/>
  <c r="AU455" i="1"/>
  <c r="AW455" i="1"/>
  <c r="BA455" i="1"/>
  <c r="BB455" i="1"/>
  <c r="BF455" i="1"/>
  <c r="BG455" i="1"/>
  <c r="BJ455" i="1"/>
  <c r="BK455" i="1"/>
  <c r="BL455" i="1"/>
  <c r="BZ455" i="1"/>
  <c r="CB455" i="1"/>
  <c r="CF455" i="1"/>
  <c r="CG455" i="1"/>
  <c r="CK455" i="1"/>
  <c r="CL455" i="1"/>
  <c r="CO455" i="1"/>
  <c r="CP455" i="1"/>
  <c r="CQ455" i="1"/>
  <c r="DE455" i="1"/>
  <c r="DG455" i="1"/>
  <c r="DK455" i="1"/>
  <c r="DL455" i="1"/>
  <c r="DP455" i="1"/>
  <c r="DQ455" i="1"/>
  <c r="DT455" i="1"/>
  <c r="DU455" i="1"/>
  <c r="DV455" i="1"/>
  <c r="EH455" i="1"/>
  <c r="EI455" i="1"/>
  <c r="EJ455" i="1"/>
  <c r="EK455" i="1"/>
  <c r="EL455" i="1"/>
  <c r="EO455" i="1"/>
  <c r="EP455" i="1"/>
  <c r="EQ455" i="1"/>
  <c r="ER455" i="1"/>
  <c r="EU455" i="1"/>
  <c r="EV455" i="1"/>
  <c r="EY455" i="1"/>
  <c r="EZ455" i="1"/>
  <c r="FA455" i="1"/>
  <c r="FM455" i="1"/>
  <c r="FN455" i="1"/>
  <c r="FO455" i="1"/>
  <c r="FP455" i="1"/>
  <c r="FQ455" i="1"/>
  <c r="FT455" i="1"/>
  <c r="FU455" i="1"/>
  <c r="FV455" i="1"/>
  <c r="FW455" i="1"/>
  <c r="FZ455" i="1"/>
  <c r="GA455" i="1"/>
  <c r="GD455" i="1"/>
  <c r="GE455" i="1"/>
  <c r="GF455" i="1"/>
  <c r="GR455" i="1"/>
  <c r="GS455" i="1"/>
  <c r="GT455" i="1"/>
  <c r="GU455" i="1"/>
  <c r="GV455" i="1"/>
  <c r="GY455" i="1"/>
  <c r="GZ455" i="1"/>
  <c r="HA455" i="1"/>
  <c r="HB455" i="1"/>
  <c r="HE455" i="1"/>
  <c r="HF455" i="1"/>
  <c r="HI455" i="1"/>
  <c r="HJ455" i="1"/>
  <c r="HK455" i="1"/>
  <c r="AU456" i="1"/>
  <c r="AW456" i="1"/>
  <c r="BA456" i="1"/>
  <c r="BB456" i="1"/>
  <c r="BF456" i="1"/>
  <c r="BG456" i="1"/>
  <c r="BJ456" i="1"/>
  <c r="BK456" i="1"/>
  <c r="BL456" i="1"/>
  <c r="BZ456" i="1"/>
  <c r="CB456" i="1"/>
  <c r="CF456" i="1"/>
  <c r="CG456" i="1"/>
  <c r="CK456" i="1"/>
  <c r="CL456" i="1"/>
  <c r="CO456" i="1"/>
  <c r="CP456" i="1"/>
  <c r="CQ456" i="1"/>
  <c r="DE456" i="1"/>
  <c r="DG456" i="1"/>
  <c r="DK456" i="1"/>
  <c r="DL456" i="1"/>
  <c r="DP456" i="1"/>
  <c r="DQ456" i="1"/>
  <c r="DT456" i="1"/>
  <c r="DU456" i="1"/>
  <c r="DV456" i="1"/>
  <c r="EH456" i="1"/>
  <c r="EI456" i="1"/>
  <c r="EJ456" i="1"/>
  <c r="EK456" i="1"/>
  <c r="EL456" i="1"/>
  <c r="EO456" i="1"/>
  <c r="EP456" i="1"/>
  <c r="EQ456" i="1"/>
  <c r="ER456" i="1"/>
  <c r="EU456" i="1"/>
  <c r="EV456" i="1"/>
  <c r="EY456" i="1"/>
  <c r="EZ456" i="1"/>
  <c r="FA456" i="1"/>
  <c r="FM456" i="1"/>
  <c r="FN456" i="1"/>
  <c r="FO456" i="1"/>
  <c r="FP456" i="1"/>
  <c r="FQ456" i="1"/>
  <c r="FT456" i="1"/>
  <c r="FU456" i="1"/>
  <c r="FV456" i="1"/>
  <c r="FW456" i="1"/>
  <c r="FZ456" i="1"/>
  <c r="GA456" i="1"/>
  <c r="GD456" i="1"/>
  <c r="GE456" i="1"/>
  <c r="GF456" i="1"/>
  <c r="GR456" i="1"/>
  <c r="GS456" i="1"/>
  <c r="GT456" i="1"/>
  <c r="GU456" i="1"/>
  <c r="GV456" i="1"/>
  <c r="GY456" i="1"/>
  <c r="GZ456" i="1"/>
  <c r="HA456" i="1"/>
  <c r="HB456" i="1"/>
  <c r="HE456" i="1"/>
  <c r="HF456" i="1"/>
  <c r="HI456" i="1"/>
  <c r="HJ456" i="1"/>
  <c r="HK456" i="1"/>
  <c r="AU457" i="1"/>
  <c r="AW457" i="1"/>
  <c r="BA457" i="1"/>
  <c r="BB457" i="1"/>
  <c r="BF457" i="1"/>
  <c r="BG457" i="1"/>
  <c r="BJ457" i="1"/>
  <c r="BK457" i="1"/>
  <c r="BL457" i="1"/>
  <c r="BZ457" i="1"/>
  <c r="CB457" i="1"/>
  <c r="CF457" i="1"/>
  <c r="CG457" i="1"/>
  <c r="CK457" i="1"/>
  <c r="CL457" i="1"/>
  <c r="CO457" i="1"/>
  <c r="CP457" i="1"/>
  <c r="CQ457" i="1"/>
  <c r="DE457" i="1"/>
  <c r="DG457" i="1"/>
  <c r="DK457" i="1"/>
  <c r="DL457" i="1"/>
  <c r="DP457" i="1"/>
  <c r="DQ457" i="1"/>
  <c r="DT457" i="1"/>
  <c r="DU457" i="1"/>
  <c r="DV457" i="1"/>
  <c r="EH457" i="1"/>
  <c r="EI457" i="1"/>
  <c r="EJ457" i="1"/>
  <c r="EK457" i="1"/>
  <c r="EL457" i="1"/>
  <c r="EO457" i="1"/>
  <c r="EP457" i="1"/>
  <c r="EQ457" i="1"/>
  <c r="ER457" i="1"/>
  <c r="EU457" i="1"/>
  <c r="EV457" i="1"/>
  <c r="EY457" i="1"/>
  <c r="EZ457" i="1"/>
  <c r="FA457" i="1"/>
  <c r="FM457" i="1"/>
  <c r="FN457" i="1"/>
  <c r="FO457" i="1"/>
  <c r="FP457" i="1"/>
  <c r="FQ457" i="1"/>
  <c r="FT457" i="1"/>
  <c r="FU457" i="1"/>
  <c r="FV457" i="1"/>
  <c r="FW457" i="1"/>
  <c r="FZ457" i="1"/>
  <c r="GA457" i="1"/>
  <c r="GD457" i="1"/>
  <c r="GE457" i="1"/>
  <c r="GF457" i="1"/>
  <c r="GR457" i="1"/>
  <c r="GS457" i="1"/>
  <c r="GT457" i="1"/>
  <c r="GU457" i="1"/>
  <c r="GV457" i="1"/>
  <c r="GY457" i="1"/>
  <c r="GZ457" i="1"/>
  <c r="HA457" i="1"/>
  <c r="HB457" i="1"/>
  <c r="HE457" i="1"/>
  <c r="HF457" i="1"/>
  <c r="HI457" i="1"/>
  <c r="HJ457" i="1"/>
  <c r="HK457" i="1"/>
  <c r="AU458" i="1"/>
  <c r="AW458" i="1"/>
  <c r="BA458" i="1"/>
  <c r="BB458" i="1"/>
  <c r="BF458" i="1"/>
  <c r="BG458" i="1"/>
  <c r="BJ458" i="1"/>
  <c r="BK458" i="1"/>
  <c r="BL458" i="1"/>
  <c r="BZ458" i="1"/>
  <c r="CB458" i="1"/>
  <c r="CF458" i="1"/>
  <c r="CG458" i="1"/>
  <c r="CK458" i="1"/>
  <c r="CL458" i="1"/>
  <c r="CO458" i="1"/>
  <c r="CP458" i="1"/>
  <c r="CQ458" i="1"/>
  <c r="DE458" i="1"/>
  <c r="DG458" i="1"/>
  <c r="DK458" i="1"/>
  <c r="DL458" i="1"/>
  <c r="DP458" i="1"/>
  <c r="DQ458" i="1"/>
  <c r="DT458" i="1"/>
  <c r="DU458" i="1"/>
  <c r="DV458" i="1"/>
  <c r="EH458" i="1"/>
  <c r="EI458" i="1"/>
  <c r="EJ458" i="1"/>
  <c r="EK458" i="1"/>
  <c r="EL458" i="1"/>
  <c r="EO458" i="1"/>
  <c r="EP458" i="1"/>
  <c r="EQ458" i="1"/>
  <c r="ER458" i="1"/>
  <c r="EU458" i="1"/>
  <c r="EV458" i="1"/>
  <c r="EY458" i="1"/>
  <c r="EZ458" i="1"/>
  <c r="FA458" i="1"/>
  <c r="FM458" i="1"/>
  <c r="FN458" i="1"/>
  <c r="FO458" i="1"/>
  <c r="FP458" i="1"/>
  <c r="FQ458" i="1"/>
  <c r="FT458" i="1"/>
  <c r="FU458" i="1"/>
  <c r="FV458" i="1"/>
  <c r="FW458" i="1"/>
  <c r="FZ458" i="1"/>
  <c r="GA458" i="1"/>
  <c r="GD458" i="1"/>
  <c r="GE458" i="1"/>
  <c r="GF458" i="1"/>
  <c r="GR458" i="1"/>
  <c r="GS458" i="1"/>
  <c r="GT458" i="1"/>
  <c r="GU458" i="1"/>
  <c r="GV458" i="1"/>
  <c r="GY458" i="1"/>
  <c r="GZ458" i="1"/>
  <c r="HA458" i="1"/>
  <c r="HB458" i="1"/>
  <c r="HE458" i="1"/>
  <c r="HF458" i="1"/>
  <c r="HI458" i="1"/>
  <c r="HJ458" i="1"/>
  <c r="HK458" i="1"/>
  <c r="AU459" i="1"/>
  <c r="AW459" i="1"/>
  <c r="BA459" i="1"/>
  <c r="BB459" i="1"/>
  <c r="BF459" i="1"/>
  <c r="BG459" i="1"/>
  <c r="BJ459" i="1"/>
  <c r="BK459" i="1"/>
  <c r="BL459" i="1"/>
  <c r="BZ459" i="1"/>
  <c r="CB459" i="1"/>
  <c r="CF459" i="1"/>
  <c r="CG459" i="1"/>
  <c r="CK459" i="1"/>
  <c r="CL459" i="1"/>
  <c r="CO459" i="1"/>
  <c r="CP459" i="1"/>
  <c r="CQ459" i="1"/>
  <c r="DE459" i="1"/>
  <c r="DG459" i="1"/>
  <c r="DK459" i="1"/>
  <c r="DL459" i="1"/>
  <c r="DP459" i="1"/>
  <c r="DQ459" i="1"/>
  <c r="DT459" i="1"/>
  <c r="DU459" i="1"/>
  <c r="DV459" i="1"/>
  <c r="EH459" i="1"/>
  <c r="EI459" i="1"/>
  <c r="EJ459" i="1"/>
  <c r="EK459" i="1"/>
  <c r="EL459" i="1"/>
  <c r="EO459" i="1"/>
  <c r="EP459" i="1"/>
  <c r="EQ459" i="1"/>
  <c r="ER459" i="1"/>
  <c r="EU459" i="1"/>
  <c r="EV459" i="1"/>
  <c r="EY459" i="1"/>
  <c r="EZ459" i="1"/>
  <c r="FA459" i="1"/>
  <c r="FM459" i="1"/>
  <c r="FN459" i="1"/>
  <c r="FO459" i="1"/>
  <c r="FP459" i="1"/>
  <c r="FQ459" i="1"/>
  <c r="FT459" i="1"/>
  <c r="FU459" i="1"/>
  <c r="FV459" i="1"/>
  <c r="FW459" i="1"/>
  <c r="FZ459" i="1"/>
  <c r="GA459" i="1"/>
  <c r="GD459" i="1"/>
  <c r="GE459" i="1"/>
  <c r="GF459" i="1"/>
  <c r="GR459" i="1"/>
  <c r="GS459" i="1"/>
  <c r="GT459" i="1"/>
  <c r="GU459" i="1"/>
  <c r="GV459" i="1"/>
  <c r="GY459" i="1"/>
  <c r="GZ459" i="1"/>
  <c r="HA459" i="1"/>
  <c r="HB459" i="1"/>
  <c r="HE459" i="1"/>
  <c r="HF459" i="1"/>
  <c r="HI459" i="1"/>
  <c r="HJ459" i="1"/>
  <c r="HK459" i="1"/>
  <c r="AU460" i="1"/>
  <c r="AW460" i="1"/>
  <c r="BA460" i="1"/>
  <c r="BB460" i="1"/>
  <c r="BF460" i="1"/>
  <c r="BG460" i="1"/>
  <c r="BJ460" i="1"/>
  <c r="BK460" i="1"/>
  <c r="BL460" i="1"/>
  <c r="BZ460" i="1"/>
  <c r="CB460" i="1"/>
  <c r="CF460" i="1"/>
  <c r="CG460" i="1"/>
  <c r="CK460" i="1"/>
  <c r="CL460" i="1"/>
  <c r="CO460" i="1"/>
  <c r="CP460" i="1"/>
  <c r="CQ460" i="1"/>
  <c r="DE460" i="1"/>
  <c r="DG460" i="1"/>
  <c r="DK460" i="1"/>
  <c r="DL460" i="1"/>
  <c r="DP460" i="1"/>
  <c r="DQ460" i="1"/>
  <c r="DT460" i="1"/>
  <c r="DU460" i="1"/>
  <c r="DV460" i="1"/>
  <c r="EH460" i="1"/>
  <c r="EI460" i="1"/>
  <c r="EJ460" i="1"/>
  <c r="EK460" i="1"/>
  <c r="EL460" i="1"/>
  <c r="EO460" i="1"/>
  <c r="EP460" i="1"/>
  <c r="EQ460" i="1"/>
  <c r="ER460" i="1"/>
  <c r="EU460" i="1"/>
  <c r="EV460" i="1"/>
  <c r="EY460" i="1"/>
  <c r="EZ460" i="1"/>
  <c r="FA460" i="1"/>
  <c r="FM460" i="1"/>
  <c r="FN460" i="1"/>
  <c r="FO460" i="1"/>
  <c r="FP460" i="1"/>
  <c r="FQ460" i="1"/>
  <c r="FT460" i="1"/>
  <c r="FU460" i="1"/>
  <c r="FV460" i="1"/>
  <c r="FW460" i="1"/>
  <c r="FZ460" i="1"/>
  <c r="GA460" i="1"/>
  <c r="GD460" i="1"/>
  <c r="GE460" i="1"/>
  <c r="GF460" i="1"/>
  <c r="GR460" i="1"/>
  <c r="GS460" i="1"/>
  <c r="GT460" i="1"/>
  <c r="GU460" i="1"/>
  <c r="GV460" i="1"/>
  <c r="GY460" i="1"/>
  <c r="GZ460" i="1"/>
  <c r="HA460" i="1"/>
  <c r="HB460" i="1"/>
  <c r="HE460" i="1"/>
  <c r="HF460" i="1"/>
  <c r="HI460" i="1"/>
  <c r="HJ460" i="1"/>
  <c r="HK460" i="1"/>
  <c r="AU461" i="1"/>
  <c r="AW461" i="1"/>
  <c r="BA461" i="1"/>
  <c r="BB461" i="1"/>
  <c r="BF461" i="1"/>
  <c r="BG461" i="1"/>
  <c r="BJ461" i="1"/>
  <c r="BK461" i="1"/>
  <c r="BL461" i="1"/>
  <c r="BZ461" i="1"/>
  <c r="CB461" i="1"/>
  <c r="CF461" i="1"/>
  <c r="CG461" i="1"/>
  <c r="CK461" i="1"/>
  <c r="CL461" i="1"/>
  <c r="CO461" i="1"/>
  <c r="CP461" i="1"/>
  <c r="CQ461" i="1"/>
  <c r="DE461" i="1"/>
  <c r="DG461" i="1"/>
  <c r="DK461" i="1"/>
  <c r="DL461" i="1"/>
  <c r="DP461" i="1"/>
  <c r="DQ461" i="1"/>
  <c r="DT461" i="1"/>
  <c r="DU461" i="1"/>
  <c r="DV461" i="1"/>
  <c r="EH461" i="1"/>
  <c r="EI461" i="1"/>
  <c r="EJ461" i="1"/>
  <c r="EK461" i="1"/>
  <c r="EL461" i="1"/>
  <c r="EO461" i="1"/>
  <c r="EP461" i="1"/>
  <c r="EQ461" i="1"/>
  <c r="ER461" i="1"/>
  <c r="EU461" i="1"/>
  <c r="EV461" i="1"/>
  <c r="EY461" i="1"/>
  <c r="EZ461" i="1"/>
  <c r="FA461" i="1"/>
  <c r="FM461" i="1"/>
  <c r="FN461" i="1"/>
  <c r="FO461" i="1"/>
  <c r="FP461" i="1"/>
  <c r="FQ461" i="1"/>
  <c r="FT461" i="1"/>
  <c r="FU461" i="1"/>
  <c r="FV461" i="1"/>
  <c r="FW461" i="1"/>
  <c r="FZ461" i="1"/>
  <c r="GA461" i="1"/>
  <c r="GD461" i="1"/>
  <c r="GE461" i="1"/>
  <c r="GF461" i="1"/>
  <c r="GR461" i="1"/>
  <c r="GS461" i="1"/>
  <c r="GT461" i="1"/>
  <c r="GU461" i="1"/>
  <c r="GV461" i="1"/>
  <c r="GY461" i="1"/>
  <c r="GZ461" i="1"/>
  <c r="HA461" i="1"/>
  <c r="HB461" i="1"/>
  <c r="HE461" i="1"/>
  <c r="HF461" i="1"/>
  <c r="HI461" i="1"/>
  <c r="HJ461" i="1"/>
  <c r="HK461" i="1"/>
  <c r="AU462" i="1"/>
  <c r="AW462" i="1"/>
  <c r="BA462" i="1"/>
  <c r="BB462" i="1"/>
  <c r="BF462" i="1"/>
  <c r="BG462" i="1"/>
  <c r="BJ462" i="1"/>
  <c r="BK462" i="1"/>
  <c r="BL462" i="1"/>
  <c r="BZ462" i="1"/>
  <c r="CB462" i="1"/>
  <c r="CF462" i="1"/>
  <c r="CG462" i="1"/>
  <c r="CK462" i="1"/>
  <c r="CL462" i="1"/>
  <c r="CO462" i="1"/>
  <c r="CP462" i="1"/>
  <c r="CQ462" i="1"/>
  <c r="DE462" i="1"/>
  <c r="DG462" i="1"/>
  <c r="DK462" i="1"/>
  <c r="DL462" i="1"/>
  <c r="DP462" i="1"/>
  <c r="DQ462" i="1"/>
  <c r="DT462" i="1"/>
  <c r="DU462" i="1"/>
  <c r="DV462" i="1"/>
  <c r="EH462" i="1"/>
  <c r="EI462" i="1"/>
  <c r="EJ462" i="1"/>
  <c r="EK462" i="1"/>
  <c r="EL462" i="1"/>
  <c r="EO462" i="1"/>
  <c r="EP462" i="1"/>
  <c r="EQ462" i="1"/>
  <c r="ER462" i="1"/>
  <c r="EU462" i="1"/>
  <c r="EV462" i="1"/>
  <c r="EY462" i="1"/>
  <c r="EZ462" i="1"/>
  <c r="FA462" i="1"/>
  <c r="FM462" i="1"/>
  <c r="FN462" i="1"/>
  <c r="FO462" i="1"/>
  <c r="FP462" i="1"/>
  <c r="FQ462" i="1"/>
  <c r="FT462" i="1"/>
  <c r="FU462" i="1"/>
  <c r="FV462" i="1"/>
  <c r="FW462" i="1"/>
  <c r="FZ462" i="1"/>
  <c r="GA462" i="1"/>
  <c r="GD462" i="1"/>
  <c r="GE462" i="1"/>
  <c r="GF462" i="1"/>
  <c r="GR462" i="1"/>
  <c r="GS462" i="1"/>
  <c r="GT462" i="1"/>
  <c r="GU462" i="1"/>
  <c r="GV462" i="1"/>
  <c r="GY462" i="1"/>
  <c r="GZ462" i="1"/>
  <c r="HA462" i="1"/>
  <c r="HB462" i="1"/>
  <c r="HE462" i="1"/>
  <c r="HF462" i="1"/>
  <c r="HI462" i="1"/>
  <c r="HJ462" i="1"/>
  <c r="HK462" i="1"/>
  <c r="AU463" i="1"/>
  <c r="AW463" i="1"/>
  <c r="BA463" i="1"/>
  <c r="BB463" i="1"/>
  <c r="BF463" i="1"/>
  <c r="BG463" i="1"/>
  <c r="BJ463" i="1"/>
  <c r="BK463" i="1"/>
  <c r="BL463" i="1"/>
  <c r="BZ463" i="1"/>
  <c r="CB463" i="1"/>
  <c r="CF463" i="1"/>
  <c r="CG463" i="1"/>
  <c r="CK463" i="1"/>
  <c r="CL463" i="1"/>
  <c r="CO463" i="1"/>
  <c r="CP463" i="1"/>
  <c r="CQ463" i="1"/>
  <c r="DE463" i="1"/>
  <c r="DG463" i="1"/>
  <c r="DK463" i="1"/>
  <c r="DL463" i="1"/>
  <c r="DP463" i="1"/>
  <c r="DQ463" i="1"/>
  <c r="DT463" i="1"/>
  <c r="DU463" i="1"/>
  <c r="DV463" i="1"/>
  <c r="EH463" i="1"/>
  <c r="EI463" i="1"/>
  <c r="EJ463" i="1"/>
  <c r="EK463" i="1"/>
  <c r="EL463" i="1"/>
  <c r="EO463" i="1"/>
  <c r="EP463" i="1"/>
  <c r="EQ463" i="1"/>
  <c r="ER463" i="1"/>
  <c r="EU463" i="1"/>
  <c r="EV463" i="1"/>
  <c r="EY463" i="1"/>
  <c r="EZ463" i="1"/>
  <c r="FA463" i="1"/>
  <c r="FM463" i="1"/>
  <c r="FN463" i="1"/>
  <c r="FO463" i="1"/>
  <c r="FP463" i="1"/>
  <c r="FQ463" i="1"/>
  <c r="FT463" i="1"/>
  <c r="FU463" i="1"/>
  <c r="FV463" i="1"/>
  <c r="FW463" i="1"/>
  <c r="FZ463" i="1"/>
  <c r="GA463" i="1"/>
  <c r="GD463" i="1"/>
  <c r="GE463" i="1"/>
  <c r="GF463" i="1"/>
  <c r="GR463" i="1"/>
  <c r="GS463" i="1"/>
  <c r="GT463" i="1"/>
  <c r="GU463" i="1"/>
  <c r="GV463" i="1"/>
  <c r="GY463" i="1"/>
  <c r="GZ463" i="1"/>
  <c r="HA463" i="1"/>
  <c r="HB463" i="1"/>
  <c r="HE463" i="1"/>
  <c r="HF463" i="1"/>
  <c r="HI463" i="1"/>
  <c r="HJ463" i="1"/>
  <c r="HK463" i="1"/>
  <c r="AU464" i="1"/>
  <c r="AW464" i="1"/>
  <c r="BA464" i="1"/>
  <c r="BB464" i="1"/>
  <c r="BF464" i="1"/>
  <c r="BG464" i="1"/>
  <c r="BJ464" i="1"/>
  <c r="BK464" i="1"/>
  <c r="BL464" i="1"/>
  <c r="BZ464" i="1"/>
  <c r="CB464" i="1"/>
  <c r="CF464" i="1"/>
  <c r="CG464" i="1"/>
  <c r="CK464" i="1"/>
  <c r="CL464" i="1"/>
  <c r="CO464" i="1"/>
  <c r="CP464" i="1"/>
  <c r="CQ464" i="1"/>
  <c r="DE464" i="1"/>
  <c r="DG464" i="1"/>
  <c r="DK464" i="1"/>
  <c r="DL464" i="1"/>
  <c r="DP464" i="1"/>
  <c r="DQ464" i="1"/>
  <c r="DT464" i="1"/>
  <c r="DU464" i="1"/>
  <c r="DV464" i="1"/>
  <c r="EH464" i="1"/>
  <c r="EI464" i="1"/>
  <c r="EJ464" i="1"/>
  <c r="EK464" i="1"/>
  <c r="EL464" i="1"/>
  <c r="EO464" i="1"/>
  <c r="EP464" i="1"/>
  <c r="EQ464" i="1"/>
  <c r="ER464" i="1"/>
  <c r="EU464" i="1"/>
  <c r="EV464" i="1"/>
  <c r="EY464" i="1"/>
  <c r="EZ464" i="1"/>
  <c r="FA464" i="1"/>
  <c r="FM464" i="1"/>
  <c r="FN464" i="1"/>
  <c r="FO464" i="1"/>
  <c r="FP464" i="1"/>
  <c r="FQ464" i="1"/>
  <c r="FT464" i="1"/>
  <c r="FU464" i="1"/>
  <c r="FV464" i="1"/>
  <c r="FW464" i="1"/>
  <c r="FZ464" i="1"/>
  <c r="GA464" i="1"/>
  <c r="GD464" i="1"/>
  <c r="GE464" i="1"/>
  <c r="GF464" i="1"/>
  <c r="GR464" i="1"/>
  <c r="GS464" i="1"/>
  <c r="GT464" i="1"/>
  <c r="GU464" i="1"/>
  <c r="GV464" i="1"/>
  <c r="GY464" i="1"/>
  <c r="GZ464" i="1"/>
  <c r="HA464" i="1"/>
  <c r="HB464" i="1"/>
  <c r="HE464" i="1"/>
  <c r="HF464" i="1"/>
  <c r="HI464" i="1"/>
  <c r="HJ464" i="1"/>
  <c r="HK464" i="1"/>
  <c r="AU465" i="1"/>
  <c r="AW465" i="1"/>
  <c r="BA465" i="1"/>
  <c r="BB465" i="1"/>
  <c r="BF465" i="1"/>
  <c r="BG465" i="1"/>
  <c r="BH465" i="1"/>
  <c r="BJ465" i="1"/>
  <c r="BK465" i="1"/>
  <c r="BL465" i="1"/>
  <c r="BZ465" i="1"/>
  <c r="CB465" i="1"/>
  <c r="CF465" i="1"/>
  <c r="CG465" i="1"/>
  <c r="CK465" i="1"/>
  <c r="CL465" i="1"/>
  <c r="CM465" i="1"/>
  <c r="CO465" i="1"/>
  <c r="CP465" i="1"/>
  <c r="CQ465" i="1"/>
  <c r="DE465" i="1"/>
  <c r="DG465" i="1"/>
  <c r="DK465" i="1"/>
  <c r="DL465" i="1"/>
  <c r="DP465" i="1"/>
  <c r="DQ465" i="1"/>
  <c r="DR465" i="1"/>
  <c r="DT465" i="1"/>
  <c r="DU465" i="1"/>
  <c r="DV465" i="1"/>
  <c r="EH465" i="1"/>
  <c r="EI465" i="1"/>
  <c r="EJ465" i="1"/>
  <c r="EK465" i="1"/>
  <c r="EL465" i="1"/>
  <c r="EO465" i="1"/>
  <c r="EP465" i="1"/>
  <c r="EQ465" i="1"/>
  <c r="ER465" i="1"/>
  <c r="EU465" i="1"/>
  <c r="EV465" i="1"/>
  <c r="EW465" i="1"/>
  <c r="EY465" i="1"/>
  <c r="EZ465" i="1"/>
  <c r="FA465" i="1"/>
  <c r="FM465" i="1"/>
  <c r="FN465" i="1"/>
  <c r="FO465" i="1"/>
  <c r="FP465" i="1"/>
  <c r="FQ465" i="1"/>
  <c r="FT465" i="1"/>
  <c r="FU465" i="1"/>
  <c r="FV465" i="1"/>
  <c r="FW465" i="1"/>
  <c r="FZ465" i="1"/>
  <c r="GA465" i="1"/>
  <c r="GB465" i="1"/>
  <c r="GD465" i="1"/>
  <c r="GE465" i="1"/>
  <c r="GF465" i="1"/>
  <c r="GR465" i="1"/>
  <c r="GS465" i="1"/>
  <c r="GT465" i="1"/>
  <c r="GU465" i="1"/>
  <c r="GV465" i="1"/>
  <c r="GY465" i="1"/>
  <c r="GZ465" i="1"/>
  <c r="HA465" i="1"/>
  <c r="HB465" i="1"/>
  <c r="HE465" i="1"/>
  <c r="HF465" i="1"/>
  <c r="HG465" i="1"/>
  <c r="HI465" i="1"/>
  <c r="HJ465" i="1"/>
  <c r="HK465" i="1"/>
  <c r="AU466" i="1"/>
  <c r="AW466" i="1"/>
  <c r="BA466" i="1"/>
  <c r="BB466" i="1"/>
  <c r="BF466" i="1"/>
  <c r="BG466" i="1"/>
  <c r="BJ466" i="1"/>
  <c r="BK466" i="1"/>
  <c r="BL466" i="1"/>
  <c r="BM466" i="1"/>
  <c r="BZ466" i="1"/>
  <c r="CB466" i="1"/>
  <c r="CF466" i="1"/>
  <c r="CG466" i="1"/>
  <c r="CK466" i="1"/>
  <c r="CL466" i="1"/>
  <c r="CO466" i="1"/>
  <c r="CP466" i="1"/>
  <c r="CQ466" i="1"/>
  <c r="CR466" i="1"/>
  <c r="DE466" i="1"/>
  <c r="DG466" i="1"/>
  <c r="DK466" i="1"/>
  <c r="DL466" i="1"/>
  <c r="DP466" i="1"/>
  <c r="DQ466" i="1"/>
  <c r="DT466" i="1"/>
  <c r="DU466" i="1"/>
  <c r="DV466" i="1"/>
  <c r="DW466" i="1"/>
  <c r="EH466" i="1"/>
  <c r="EI466" i="1"/>
  <c r="EJ466" i="1"/>
  <c r="EK466" i="1"/>
  <c r="EL466" i="1"/>
  <c r="EO466" i="1"/>
  <c r="EP466" i="1"/>
  <c r="EQ466" i="1"/>
  <c r="ER466" i="1"/>
  <c r="EU466" i="1"/>
  <c r="EV466" i="1"/>
  <c r="EY466" i="1"/>
  <c r="EZ466" i="1"/>
  <c r="FA466" i="1"/>
  <c r="FB466" i="1"/>
  <c r="FM466" i="1"/>
  <c r="FN466" i="1"/>
  <c r="FO466" i="1"/>
  <c r="FP466" i="1"/>
  <c r="FQ466" i="1"/>
  <c r="FT466" i="1"/>
  <c r="FU466" i="1"/>
  <c r="FV466" i="1"/>
  <c r="FW466" i="1"/>
  <c r="FZ466" i="1"/>
  <c r="GA466" i="1"/>
  <c r="GD466" i="1"/>
  <c r="GE466" i="1"/>
  <c r="GF466" i="1"/>
  <c r="GG466" i="1"/>
  <c r="GR466" i="1"/>
  <c r="GS466" i="1"/>
  <c r="GT466" i="1"/>
  <c r="GU466" i="1"/>
  <c r="GV466" i="1"/>
  <c r="GY466" i="1"/>
  <c r="GZ466" i="1"/>
  <c r="HA466" i="1"/>
  <c r="HB466" i="1"/>
  <c r="HE466" i="1"/>
  <c r="HF466" i="1"/>
  <c r="HI466" i="1"/>
  <c r="HJ466" i="1"/>
  <c r="HK466" i="1"/>
  <c r="HL466" i="1"/>
  <c r="AU467" i="1"/>
  <c r="AW467" i="1"/>
  <c r="BA467" i="1"/>
  <c r="BB467" i="1"/>
  <c r="BF467" i="1"/>
  <c r="BG467" i="1"/>
  <c r="BJ467" i="1"/>
  <c r="BK467" i="1"/>
  <c r="BL467" i="1"/>
  <c r="BZ467" i="1"/>
  <c r="CB467" i="1"/>
  <c r="CF467" i="1"/>
  <c r="CG467" i="1"/>
  <c r="CK467" i="1"/>
  <c r="CL467" i="1"/>
  <c r="CO467" i="1"/>
  <c r="CP467" i="1"/>
  <c r="CQ467" i="1"/>
  <c r="DE467" i="1"/>
  <c r="DG467" i="1"/>
  <c r="DK467" i="1"/>
  <c r="DL467" i="1"/>
  <c r="DP467" i="1"/>
  <c r="DQ467" i="1"/>
  <c r="DT467" i="1"/>
  <c r="DU467" i="1"/>
  <c r="DV467" i="1"/>
  <c r="EH467" i="1"/>
  <c r="EI467" i="1"/>
  <c r="EJ467" i="1"/>
  <c r="EK467" i="1"/>
  <c r="EL467" i="1"/>
  <c r="EO467" i="1"/>
  <c r="EP467" i="1"/>
  <c r="EQ467" i="1"/>
  <c r="ER467" i="1"/>
  <c r="EU467" i="1"/>
  <c r="EV467" i="1"/>
  <c r="EY467" i="1"/>
  <c r="EZ467" i="1"/>
  <c r="FA467" i="1"/>
  <c r="FM467" i="1"/>
  <c r="FN467" i="1"/>
  <c r="FO467" i="1"/>
  <c r="FP467" i="1"/>
  <c r="FQ467" i="1"/>
  <c r="FT467" i="1"/>
  <c r="FU467" i="1"/>
  <c r="FV467" i="1"/>
  <c r="FW467" i="1"/>
  <c r="FZ467" i="1"/>
  <c r="GA467" i="1"/>
  <c r="GD467" i="1"/>
  <c r="GE467" i="1"/>
  <c r="GF467" i="1"/>
  <c r="GR467" i="1"/>
  <c r="GS467" i="1"/>
  <c r="GT467" i="1"/>
  <c r="GU467" i="1"/>
  <c r="GV467" i="1"/>
  <c r="GY467" i="1"/>
  <c r="GZ467" i="1"/>
  <c r="HA467" i="1"/>
  <c r="HB467" i="1"/>
  <c r="HE467" i="1"/>
  <c r="HF467" i="1"/>
  <c r="HI467" i="1"/>
  <c r="HJ467" i="1"/>
  <c r="HK467" i="1"/>
  <c r="AU468" i="1"/>
  <c r="AW468" i="1"/>
  <c r="BA468" i="1"/>
  <c r="BB468" i="1"/>
  <c r="BF468" i="1"/>
  <c r="BG468" i="1"/>
  <c r="BJ468" i="1"/>
  <c r="BK468" i="1"/>
  <c r="BL468" i="1"/>
  <c r="BZ468" i="1"/>
  <c r="CB468" i="1"/>
  <c r="CF468" i="1"/>
  <c r="CG468" i="1"/>
  <c r="CK468" i="1"/>
  <c r="CL468" i="1"/>
  <c r="CO468" i="1"/>
  <c r="CP468" i="1"/>
  <c r="CQ468" i="1"/>
  <c r="DE468" i="1"/>
  <c r="DG468" i="1"/>
  <c r="DK468" i="1"/>
  <c r="DL468" i="1"/>
  <c r="DP468" i="1"/>
  <c r="DQ468" i="1"/>
  <c r="DT468" i="1"/>
  <c r="DU468" i="1"/>
  <c r="DV468" i="1"/>
  <c r="EH468" i="1"/>
  <c r="EI468" i="1"/>
  <c r="EJ468" i="1"/>
  <c r="EK468" i="1"/>
  <c r="EL468" i="1"/>
  <c r="EO468" i="1"/>
  <c r="EP468" i="1"/>
  <c r="EQ468" i="1"/>
  <c r="ER468" i="1"/>
  <c r="EU468" i="1"/>
  <c r="EV468" i="1"/>
  <c r="EY468" i="1"/>
  <c r="EZ468" i="1"/>
  <c r="FA468" i="1"/>
  <c r="FM468" i="1"/>
  <c r="FN468" i="1"/>
  <c r="FO468" i="1"/>
  <c r="FP468" i="1"/>
  <c r="FQ468" i="1"/>
  <c r="FT468" i="1"/>
  <c r="FU468" i="1"/>
  <c r="FV468" i="1"/>
  <c r="FW468" i="1"/>
  <c r="FZ468" i="1"/>
  <c r="GA468" i="1"/>
  <c r="GD468" i="1"/>
  <c r="GE468" i="1"/>
  <c r="GF468" i="1"/>
  <c r="GR468" i="1"/>
  <c r="GS468" i="1"/>
  <c r="GT468" i="1"/>
  <c r="GU468" i="1"/>
  <c r="GV468" i="1"/>
  <c r="GY468" i="1"/>
  <c r="GZ468" i="1"/>
  <c r="HA468" i="1"/>
  <c r="HB468" i="1"/>
  <c r="HE468" i="1"/>
  <c r="HF468" i="1"/>
  <c r="HI468" i="1"/>
  <c r="HJ468" i="1"/>
  <c r="HK468" i="1"/>
  <c r="AU469" i="1"/>
  <c r="AW469" i="1"/>
  <c r="BA469" i="1"/>
  <c r="BB469" i="1"/>
  <c r="BF469" i="1"/>
  <c r="BG469" i="1"/>
  <c r="BJ469" i="1"/>
  <c r="BK469" i="1"/>
  <c r="BL469" i="1"/>
  <c r="BZ469" i="1"/>
  <c r="CB469" i="1"/>
  <c r="CF469" i="1"/>
  <c r="CG469" i="1"/>
  <c r="CK469" i="1"/>
  <c r="CL469" i="1"/>
  <c r="CO469" i="1"/>
  <c r="CP469" i="1"/>
  <c r="CQ469" i="1"/>
  <c r="DE469" i="1"/>
  <c r="DG469" i="1"/>
  <c r="DK469" i="1"/>
  <c r="DL469" i="1"/>
  <c r="DP469" i="1"/>
  <c r="DQ469" i="1"/>
  <c r="DT469" i="1"/>
  <c r="DU469" i="1"/>
  <c r="DV469" i="1"/>
  <c r="EH469" i="1"/>
  <c r="EI469" i="1"/>
  <c r="EJ469" i="1"/>
  <c r="EK469" i="1"/>
  <c r="EL469" i="1"/>
  <c r="EO469" i="1"/>
  <c r="EP469" i="1"/>
  <c r="EQ469" i="1"/>
  <c r="ER469" i="1"/>
  <c r="EU469" i="1"/>
  <c r="EV469" i="1"/>
  <c r="EY469" i="1"/>
  <c r="EZ469" i="1"/>
  <c r="FA469" i="1"/>
  <c r="FM469" i="1"/>
  <c r="FN469" i="1"/>
  <c r="FO469" i="1"/>
  <c r="FP469" i="1"/>
  <c r="FQ469" i="1"/>
  <c r="FT469" i="1"/>
  <c r="FU469" i="1"/>
  <c r="FV469" i="1"/>
  <c r="FW469" i="1"/>
  <c r="FZ469" i="1"/>
  <c r="GA469" i="1"/>
  <c r="GD469" i="1"/>
  <c r="GE469" i="1"/>
  <c r="GF469" i="1"/>
  <c r="GR469" i="1"/>
  <c r="GS469" i="1"/>
  <c r="GT469" i="1"/>
  <c r="GU469" i="1"/>
  <c r="GV469" i="1"/>
  <c r="GY469" i="1"/>
  <c r="GZ469" i="1"/>
  <c r="HA469" i="1"/>
  <c r="HB469" i="1"/>
  <c r="HE469" i="1"/>
  <c r="HF469" i="1"/>
  <c r="HI469" i="1"/>
  <c r="HJ469" i="1"/>
  <c r="HK469" i="1"/>
  <c r="AU470" i="1"/>
  <c r="AW470" i="1"/>
  <c r="BA470" i="1"/>
  <c r="BB470" i="1"/>
  <c r="BF470" i="1"/>
  <c r="BG470" i="1"/>
  <c r="BJ470" i="1"/>
  <c r="BK470" i="1"/>
  <c r="BL470" i="1"/>
  <c r="BZ470" i="1"/>
  <c r="CB470" i="1"/>
  <c r="CF470" i="1"/>
  <c r="CG470" i="1"/>
  <c r="CK470" i="1"/>
  <c r="CL470" i="1"/>
  <c r="CO470" i="1"/>
  <c r="CP470" i="1"/>
  <c r="CQ470" i="1"/>
  <c r="DE470" i="1"/>
  <c r="DG470" i="1"/>
  <c r="DK470" i="1"/>
  <c r="DL470" i="1"/>
  <c r="DP470" i="1"/>
  <c r="DQ470" i="1"/>
  <c r="DT470" i="1"/>
  <c r="DU470" i="1"/>
  <c r="DV470" i="1"/>
  <c r="EH470" i="1"/>
  <c r="EI470" i="1"/>
  <c r="EJ470" i="1"/>
  <c r="EK470" i="1"/>
  <c r="EL470" i="1"/>
  <c r="EO470" i="1"/>
  <c r="EP470" i="1"/>
  <c r="EQ470" i="1"/>
  <c r="ER470" i="1"/>
  <c r="EU470" i="1"/>
  <c r="EV470" i="1"/>
  <c r="EY470" i="1"/>
  <c r="EZ470" i="1"/>
  <c r="FA470" i="1"/>
  <c r="FM470" i="1"/>
  <c r="FN470" i="1"/>
  <c r="FO470" i="1"/>
  <c r="FP470" i="1"/>
  <c r="FQ470" i="1"/>
  <c r="FT470" i="1"/>
  <c r="FU470" i="1"/>
  <c r="FV470" i="1"/>
  <c r="FW470" i="1"/>
  <c r="FZ470" i="1"/>
  <c r="GA470" i="1"/>
  <c r="GD470" i="1"/>
  <c r="GE470" i="1"/>
  <c r="GF470" i="1"/>
  <c r="GR470" i="1"/>
  <c r="GS470" i="1"/>
  <c r="GT470" i="1"/>
  <c r="GU470" i="1"/>
  <c r="GV470" i="1"/>
  <c r="GY470" i="1"/>
  <c r="GZ470" i="1"/>
  <c r="HA470" i="1"/>
  <c r="HB470" i="1"/>
  <c r="HE470" i="1"/>
  <c r="HF470" i="1"/>
  <c r="HI470" i="1"/>
  <c r="HJ470" i="1"/>
  <c r="HK470" i="1"/>
  <c r="AU471" i="1"/>
  <c r="AW471" i="1"/>
  <c r="BA471" i="1"/>
  <c r="BB471" i="1"/>
  <c r="BF471" i="1"/>
  <c r="BG471" i="1"/>
  <c r="BJ471" i="1"/>
  <c r="BK471" i="1"/>
  <c r="BL471" i="1"/>
  <c r="BZ471" i="1"/>
  <c r="CB471" i="1"/>
  <c r="CF471" i="1"/>
  <c r="CG471" i="1"/>
  <c r="CK471" i="1"/>
  <c r="CL471" i="1"/>
  <c r="CO471" i="1"/>
  <c r="CP471" i="1"/>
  <c r="CQ471" i="1"/>
  <c r="DE471" i="1"/>
  <c r="DG471" i="1"/>
  <c r="DK471" i="1"/>
  <c r="DL471" i="1"/>
  <c r="DP471" i="1"/>
  <c r="DQ471" i="1"/>
  <c r="DT471" i="1"/>
  <c r="DU471" i="1"/>
  <c r="DV471" i="1"/>
  <c r="EH471" i="1"/>
  <c r="EI471" i="1"/>
  <c r="EJ471" i="1"/>
  <c r="EK471" i="1"/>
  <c r="EL471" i="1"/>
  <c r="EO471" i="1"/>
  <c r="EP471" i="1"/>
  <c r="EQ471" i="1"/>
  <c r="ER471" i="1"/>
  <c r="EU471" i="1"/>
  <c r="EV471" i="1"/>
  <c r="EY471" i="1"/>
  <c r="EZ471" i="1"/>
  <c r="FA471" i="1"/>
  <c r="FM471" i="1"/>
  <c r="FN471" i="1"/>
  <c r="FO471" i="1"/>
  <c r="FP471" i="1"/>
  <c r="FQ471" i="1"/>
  <c r="FT471" i="1"/>
  <c r="FU471" i="1"/>
  <c r="FV471" i="1"/>
  <c r="FW471" i="1"/>
  <c r="FZ471" i="1"/>
  <c r="GA471" i="1"/>
  <c r="GD471" i="1"/>
  <c r="GE471" i="1"/>
  <c r="GF471" i="1"/>
  <c r="GR471" i="1"/>
  <c r="GS471" i="1"/>
  <c r="GT471" i="1"/>
  <c r="GU471" i="1"/>
  <c r="GV471" i="1"/>
  <c r="GY471" i="1"/>
  <c r="GZ471" i="1"/>
  <c r="HA471" i="1"/>
  <c r="HB471" i="1"/>
  <c r="HE471" i="1"/>
  <c r="HF471" i="1"/>
  <c r="HI471" i="1"/>
  <c r="HJ471" i="1"/>
  <c r="HK471" i="1"/>
  <c r="AU472" i="1"/>
  <c r="AW472" i="1"/>
  <c r="BA472" i="1"/>
  <c r="BB472" i="1"/>
  <c r="BF472" i="1"/>
  <c r="BG472" i="1"/>
  <c r="BJ472" i="1"/>
  <c r="BK472" i="1"/>
  <c r="BL472" i="1"/>
  <c r="BZ472" i="1"/>
  <c r="CB472" i="1"/>
  <c r="CF472" i="1"/>
  <c r="CG472" i="1"/>
  <c r="CK472" i="1"/>
  <c r="CL472" i="1"/>
  <c r="CO472" i="1"/>
  <c r="CP472" i="1"/>
  <c r="CQ472" i="1"/>
  <c r="DE472" i="1"/>
  <c r="DG472" i="1"/>
  <c r="DK472" i="1"/>
  <c r="DL472" i="1"/>
  <c r="DP472" i="1"/>
  <c r="DQ472" i="1"/>
  <c r="DT472" i="1"/>
  <c r="DU472" i="1"/>
  <c r="DV472" i="1"/>
  <c r="EH472" i="1"/>
  <c r="EI472" i="1"/>
  <c r="EJ472" i="1"/>
  <c r="EK472" i="1"/>
  <c r="EL472" i="1"/>
  <c r="EO472" i="1"/>
  <c r="EP472" i="1"/>
  <c r="EQ472" i="1"/>
  <c r="ER472" i="1"/>
  <c r="EU472" i="1"/>
  <c r="EV472" i="1"/>
  <c r="EY472" i="1"/>
  <c r="EZ472" i="1"/>
  <c r="FA472" i="1"/>
  <c r="FM472" i="1"/>
  <c r="FN472" i="1"/>
  <c r="FO472" i="1"/>
  <c r="FP472" i="1"/>
  <c r="FQ472" i="1"/>
  <c r="FT472" i="1"/>
  <c r="FU472" i="1"/>
  <c r="FV472" i="1"/>
  <c r="FW472" i="1"/>
  <c r="FZ472" i="1"/>
  <c r="GA472" i="1"/>
  <c r="GD472" i="1"/>
  <c r="GE472" i="1"/>
  <c r="GF472" i="1"/>
  <c r="GR472" i="1"/>
  <c r="GS472" i="1"/>
  <c r="GT472" i="1"/>
  <c r="GU472" i="1"/>
  <c r="GV472" i="1"/>
  <c r="GY472" i="1"/>
  <c r="GZ472" i="1"/>
  <c r="HA472" i="1"/>
  <c r="HB472" i="1"/>
  <c r="HE472" i="1"/>
  <c r="HF472" i="1"/>
  <c r="HI472" i="1"/>
  <c r="HJ472" i="1"/>
  <c r="HK472" i="1"/>
  <c r="AU473" i="1"/>
  <c r="AW473" i="1"/>
  <c r="BA473" i="1"/>
  <c r="BB473" i="1"/>
  <c r="BF473" i="1"/>
  <c r="BG473" i="1"/>
  <c r="BJ473" i="1"/>
  <c r="BK473" i="1"/>
  <c r="BL473" i="1"/>
  <c r="BZ473" i="1"/>
  <c r="CB473" i="1"/>
  <c r="CF473" i="1"/>
  <c r="CG473" i="1"/>
  <c r="CK473" i="1"/>
  <c r="CL473" i="1"/>
  <c r="CO473" i="1"/>
  <c r="CP473" i="1"/>
  <c r="CQ473" i="1"/>
  <c r="DE473" i="1"/>
  <c r="DG473" i="1"/>
  <c r="DK473" i="1"/>
  <c r="DL473" i="1"/>
  <c r="DP473" i="1"/>
  <c r="DQ473" i="1"/>
  <c r="DT473" i="1"/>
  <c r="DU473" i="1"/>
  <c r="DV473" i="1"/>
  <c r="EH473" i="1"/>
  <c r="EI473" i="1"/>
  <c r="EJ473" i="1"/>
  <c r="EK473" i="1"/>
  <c r="EL473" i="1"/>
  <c r="EO473" i="1"/>
  <c r="EP473" i="1"/>
  <c r="EQ473" i="1"/>
  <c r="ER473" i="1"/>
  <c r="EU473" i="1"/>
  <c r="EV473" i="1"/>
  <c r="EY473" i="1"/>
  <c r="EZ473" i="1"/>
  <c r="FA473" i="1"/>
  <c r="FM473" i="1"/>
  <c r="FN473" i="1"/>
  <c r="FO473" i="1"/>
  <c r="FP473" i="1"/>
  <c r="FQ473" i="1"/>
  <c r="FT473" i="1"/>
  <c r="FU473" i="1"/>
  <c r="FV473" i="1"/>
  <c r="FW473" i="1"/>
  <c r="FZ473" i="1"/>
  <c r="GA473" i="1"/>
  <c r="GD473" i="1"/>
  <c r="GE473" i="1"/>
  <c r="GF473" i="1"/>
  <c r="GR473" i="1"/>
  <c r="GS473" i="1"/>
  <c r="GT473" i="1"/>
  <c r="GU473" i="1"/>
  <c r="GV473" i="1"/>
  <c r="GY473" i="1"/>
  <c r="GZ473" i="1"/>
  <c r="HA473" i="1"/>
  <c r="HB473" i="1"/>
  <c r="HE473" i="1"/>
  <c r="HF473" i="1"/>
  <c r="HI473" i="1"/>
  <c r="HJ473" i="1"/>
  <c r="HK473" i="1"/>
  <c r="AU474" i="1"/>
  <c r="AW474" i="1"/>
  <c r="BA474" i="1"/>
  <c r="BB474" i="1"/>
  <c r="BF474" i="1"/>
  <c r="BG474" i="1"/>
  <c r="BJ474" i="1"/>
  <c r="BK474" i="1"/>
  <c r="BL474" i="1"/>
  <c r="BZ474" i="1"/>
  <c r="CB474" i="1"/>
  <c r="CF474" i="1"/>
  <c r="CG474" i="1"/>
  <c r="CK474" i="1"/>
  <c r="CL474" i="1"/>
  <c r="CO474" i="1"/>
  <c r="CP474" i="1"/>
  <c r="CQ474" i="1"/>
  <c r="DE474" i="1"/>
  <c r="DG474" i="1"/>
  <c r="DK474" i="1"/>
  <c r="DL474" i="1"/>
  <c r="DP474" i="1"/>
  <c r="DQ474" i="1"/>
  <c r="DT474" i="1"/>
  <c r="DU474" i="1"/>
  <c r="DV474" i="1"/>
  <c r="EH474" i="1"/>
  <c r="EI474" i="1"/>
  <c r="EJ474" i="1"/>
  <c r="EK474" i="1"/>
  <c r="EL474" i="1"/>
  <c r="EO474" i="1"/>
  <c r="EP474" i="1"/>
  <c r="EQ474" i="1"/>
  <c r="ER474" i="1"/>
  <c r="EU474" i="1"/>
  <c r="EV474" i="1"/>
  <c r="EY474" i="1"/>
  <c r="EZ474" i="1"/>
  <c r="FA474" i="1"/>
  <c r="FM474" i="1"/>
  <c r="FN474" i="1"/>
  <c r="FO474" i="1"/>
  <c r="FP474" i="1"/>
  <c r="FQ474" i="1"/>
  <c r="FT474" i="1"/>
  <c r="FU474" i="1"/>
  <c r="FV474" i="1"/>
  <c r="FW474" i="1"/>
  <c r="FZ474" i="1"/>
  <c r="GA474" i="1"/>
  <c r="GD474" i="1"/>
  <c r="GE474" i="1"/>
  <c r="GF474" i="1"/>
  <c r="GR474" i="1"/>
  <c r="GS474" i="1"/>
  <c r="GT474" i="1"/>
  <c r="GU474" i="1"/>
  <c r="GV474" i="1"/>
  <c r="GY474" i="1"/>
  <c r="GZ474" i="1"/>
  <c r="HA474" i="1"/>
  <c r="HB474" i="1"/>
  <c r="HE474" i="1"/>
  <c r="HF474" i="1"/>
  <c r="HI474" i="1"/>
  <c r="HJ474" i="1"/>
  <c r="HK474" i="1"/>
  <c r="AU475" i="1"/>
  <c r="AW475" i="1"/>
  <c r="BA475" i="1"/>
  <c r="BB475" i="1"/>
  <c r="BF475" i="1"/>
  <c r="BG475" i="1"/>
  <c r="BJ475" i="1"/>
  <c r="BK475" i="1"/>
  <c r="BL475" i="1"/>
  <c r="BZ475" i="1"/>
  <c r="CB475" i="1"/>
  <c r="CF475" i="1"/>
  <c r="CG475" i="1"/>
  <c r="CK475" i="1"/>
  <c r="CL475" i="1"/>
  <c r="CO475" i="1"/>
  <c r="CP475" i="1"/>
  <c r="CQ475" i="1"/>
  <c r="DE475" i="1"/>
  <c r="DG475" i="1"/>
  <c r="DK475" i="1"/>
  <c r="DL475" i="1"/>
  <c r="DP475" i="1"/>
  <c r="DQ475" i="1"/>
  <c r="DT475" i="1"/>
  <c r="DU475" i="1"/>
  <c r="DV475" i="1"/>
  <c r="EH475" i="1"/>
  <c r="EI475" i="1"/>
  <c r="EJ475" i="1"/>
  <c r="EK475" i="1"/>
  <c r="EL475" i="1"/>
  <c r="EO475" i="1"/>
  <c r="EP475" i="1"/>
  <c r="EQ475" i="1"/>
  <c r="ER475" i="1"/>
  <c r="EU475" i="1"/>
  <c r="EV475" i="1"/>
  <c r="EY475" i="1"/>
  <c r="EZ475" i="1"/>
  <c r="FA475" i="1"/>
  <c r="FM475" i="1"/>
  <c r="FN475" i="1"/>
  <c r="FO475" i="1"/>
  <c r="FP475" i="1"/>
  <c r="FQ475" i="1"/>
  <c r="FT475" i="1"/>
  <c r="FU475" i="1"/>
  <c r="FV475" i="1"/>
  <c r="FW475" i="1"/>
  <c r="FZ475" i="1"/>
  <c r="GA475" i="1"/>
  <c r="GD475" i="1"/>
  <c r="GE475" i="1"/>
  <c r="GF475" i="1"/>
  <c r="GR475" i="1"/>
  <c r="GS475" i="1"/>
  <c r="GT475" i="1"/>
  <c r="GU475" i="1"/>
  <c r="GV475" i="1"/>
  <c r="GY475" i="1"/>
  <c r="GZ475" i="1"/>
  <c r="HA475" i="1"/>
  <c r="HB475" i="1"/>
  <c r="HE475" i="1"/>
  <c r="HF475" i="1"/>
  <c r="HI475" i="1"/>
  <c r="HJ475" i="1"/>
  <c r="HK475" i="1"/>
  <c r="AU476" i="1"/>
  <c r="AW476" i="1"/>
  <c r="BA476" i="1"/>
  <c r="BB476" i="1"/>
  <c r="BF476" i="1"/>
  <c r="BG476" i="1"/>
  <c r="BJ476" i="1"/>
  <c r="BK476" i="1"/>
  <c r="BL476" i="1"/>
  <c r="BZ476" i="1"/>
  <c r="CB476" i="1"/>
  <c r="CF476" i="1"/>
  <c r="CG476" i="1"/>
  <c r="CK476" i="1"/>
  <c r="CL476" i="1"/>
  <c r="CO476" i="1"/>
  <c r="CP476" i="1"/>
  <c r="CQ476" i="1"/>
  <c r="DE476" i="1"/>
  <c r="DG476" i="1"/>
  <c r="DK476" i="1"/>
  <c r="DL476" i="1"/>
  <c r="DP476" i="1"/>
  <c r="DQ476" i="1"/>
  <c r="DT476" i="1"/>
  <c r="DU476" i="1"/>
  <c r="DV476" i="1"/>
  <c r="EH476" i="1"/>
  <c r="EI476" i="1"/>
  <c r="EJ476" i="1"/>
  <c r="EK476" i="1"/>
  <c r="EL476" i="1"/>
  <c r="EO476" i="1"/>
  <c r="EP476" i="1"/>
  <c r="EQ476" i="1"/>
  <c r="ER476" i="1"/>
  <c r="EU476" i="1"/>
  <c r="EV476" i="1"/>
  <c r="EY476" i="1"/>
  <c r="EZ476" i="1"/>
  <c r="FA476" i="1"/>
  <c r="FM476" i="1"/>
  <c r="FN476" i="1"/>
  <c r="FO476" i="1"/>
  <c r="FP476" i="1"/>
  <c r="FQ476" i="1"/>
  <c r="FT476" i="1"/>
  <c r="FU476" i="1"/>
  <c r="FV476" i="1"/>
  <c r="FW476" i="1"/>
  <c r="FZ476" i="1"/>
  <c r="GA476" i="1"/>
  <c r="GD476" i="1"/>
  <c r="GE476" i="1"/>
  <c r="GF476" i="1"/>
  <c r="GR476" i="1"/>
  <c r="GS476" i="1"/>
  <c r="GT476" i="1"/>
  <c r="GU476" i="1"/>
  <c r="GV476" i="1"/>
  <c r="GY476" i="1"/>
  <c r="GZ476" i="1"/>
  <c r="HA476" i="1"/>
  <c r="HB476" i="1"/>
  <c r="HE476" i="1"/>
  <c r="HF476" i="1"/>
  <c r="HI476" i="1"/>
  <c r="HJ476" i="1"/>
  <c r="HK476" i="1"/>
  <c r="AU477" i="1"/>
  <c r="AW477" i="1"/>
  <c r="BA477" i="1"/>
  <c r="BB477" i="1"/>
  <c r="BF477" i="1"/>
  <c r="BG477" i="1"/>
  <c r="BH477" i="1"/>
  <c r="BJ477" i="1"/>
  <c r="BK477" i="1"/>
  <c r="BL477" i="1"/>
  <c r="BZ477" i="1"/>
  <c r="CB477" i="1"/>
  <c r="CF477" i="1"/>
  <c r="CG477" i="1"/>
  <c r="CK477" i="1"/>
  <c r="CL477" i="1"/>
  <c r="CM477" i="1"/>
  <c r="CO477" i="1"/>
  <c r="CP477" i="1"/>
  <c r="CQ477" i="1"/>
  <c r="DE477" i="1"/>
  <c r="DG477" i="1"/>
  <c r="DK477" i="1"/>
  <c r="DL477" i="1"/>
  <c r="DP477" i="1"/>
  <c r="DQ477" i="1"/>
  <c r="DR477" i="1"/>
  <c r="DT477" i="1"/>
  <c r="DU477" i="1"/>
  <c r="DV477" i="1"/>
  <c r="EH477" i="1"/>
  <c r="EI477" i="1"/>
  <c r="EJ477" i="1"/>
  <c r="EK477" i="1"/>
  <c r="EL477" i="1"/>
  <c r="EO477" i="1"/>
  <c r="EP477" i="1"/>
  <c r="EQ477" i="1"/>
  <c r="ER477" i="1"/>
  <c r="EU477" i="1"/>
  <c r="EV477" i="1"/>
  <c r="EW477" i="1"/>
  <c r="EY477" i="1"/>
  <c r="EZ477" i="1"/>
  <c r="FA477" i="1"/>
  <c r="FM477" i="1"/>
  <c r="FN477" i="1"/>
  <c r="FO477" i="1"/>
  <c r="FP477" i="1"/>
  <c r="FQ477" i="1"/>
  <c r="FT477" i="1"/>
  <c r="FU477" i="1"/>
  <c r="FV477" i="1"/>
  <c r="FW477" i="1"/>
  <c r="FZ477" i="1"/>
  <c r="GA477" i="1"/>
  <c r="GB477" i="1"/>
  <c r="GD477" i="1"/>
  <c r="GE477" i="1"/>
  <c r="GF477" i="1"/>
  <c r="GR477" i="1"/>
  <c r="GS477" i="1"/>
  <c r="GT477" i="1"/>
  <c r="GU477" i="1"/>
  <c r="GV477" i="1"/>
  <c r="GY477" i="1"/>
  <c r="GZ477" i="1"/>
  <c r="HA477" i="1"/>
  <c r="HB477" i="1"/>
  <c r="HE477" i="1"/>
  <c r="HF477" i="1"/>
  <c r="HG477" i="1"/>
  <c r="HI477" i="1"/>
  <c r="HJ477" i="1"/>
  <c r="HK477" i="1"/>
  <c r="AU478" i="1"/>
  <c r="AW478" i="1"/>
  <c r="BA478" i="1"/>
  <c r="BB478" i="1"/>
  <c r="BF478" i="1"/>
  <c r="BG478" i="1"/>
  <c r="BJ478" i="1"/>
  <c r="BK478" i="1"/>
  <c r="BL478" i="1"/>
  <c r="BM478" i="1"/>
  <c r="BZ478" i="1"/>
  <c r="CB478" i="1"/>
  <c r="CF478" i="1"/>
  <c r="CG478" i="1"/>
  <c r="CK478" i="1"/>
  <c r="CL478" i="1"/>
  <c r="CO478" i="1"/>
  <c r="CP478" i="1"/>
  <c r="CQ478" i="1"/>
  <c r="CR478" i="1"/>
  <c r="DE478" i="1"/>
  <c r="DG478" i="1"/>
  <c r="DK478" i="1"/>
  <c r="DL478" i="1"/>
  <c r="DP478" i="1"/>
  <c r="DQ478" i="1"/>
  <c r="DT478" i="1"/>
  <c r="DU478" i="1"/>
  <c r="DV478" i="1"/>
  <c r="DW478" i="1"/>
  <c r="EH478" i="1"/>
  <c r="EI478" i="1"/>
  <c r="EJ478" i="1"/>
  <c r="EK478" i="1"/>
  <c r="EL478" i="1"/>
  <c r="EO478" i="1"/>
  <c r="EP478" i="1"/>
  <c r="EQ478" i="1"/>
  <c r="ER478" i="1"/>
  <c r="EU478" i="1"/>
  <c r="EV478" i="1"/>
  <c r="EY478" i="1"/>
  <c r="EZ478" i="1"/>
  <c r="FA478" i="1"/>
  <c r="FB478" i="1"/>
  <c r="FM478" i="1"/>
  <c r="FN478" i="1"/>
  <c r="FO478" i="1"/>
  <c r="FP478" i="1"/>
  <c r="FQ478" i="1"/>
  <c r="FT478" i="1"/>
  <c r="FU478" i="1"/>
  <c r="FV478" i="1"/>
  <c r="FW478" i="1"/>
  <c r="FZ478" i="1"/>
  <c r="GA478" i="1"/>
  <c r="GD478" i="1"/>
  <c r="GE478" i="1"/>
  <c r="GF478" i="1"/>
  <c r="GG478" i="1"/>
  <c r="GR478" i="1"/>
  <c r="GS478" i="1"/>
  <c r="GT478" i="1"/>
  <c r="GU478" i="1"/>
  <c r="GV478" i="1"/>
  <c r="GY478" i="1"/>
  <c r="GZ478" i="1"/>
  <c r="HA478" i="1"/>
  <c r="HB478" i="1"/>
  <c r="HE478" i="1"/>
  <c r="HF478" i="1"/>
  <c r="HI478" i="1"/>
  <c r="HJ478" i="1"/>
  <c r="HK478" i="1"/>
  <c r="HL478" i="1"/>
  <c r="AU479" i="1"/>
  <c r="AW479" i="1"/>
  <c r="BA479" i="1"/>
  <c r="BB479" i="1"/>
  <c r="BF479" i="1"/>
  <c r="BG479" i="1"/>
  <c r="BJ479" i="1"/>
  <c r="BK479" i="1"/>
  <c r="BL479" i="1"/>
  <c r="BZ479" i="1"/>
  <c r="CB479" i="1"/>
  <c r="CF479" i="1"/>
  <c r="CG479" i="1"/>
  <c r="CK479" i="1"/>
  <c r="CL479" i="1"/>
  <c r="CO479" i="1"/>
  <c r="CP479" i="1"/>
  <c r="CQ479" i="1"/>
  <c r="DE479" i="1"/>
  <c r="DG479" i="1"/>
  <c r="DK479" i="1"/>
  <c r="DL479" i="1"/>
  <c r="DP479" i="1"/>
  <c r="DQ479" i="1"/>
  <c r="DT479" i="1"/>
  <c r="DU479" i="1"/>
  <c r="DV479" i="1"/>
  <c r="EH479" i="1"/>
  <c r="EI479" i="1"/>
  <c r="EJ479" i="1"/>
  <c r="EK479" i="1"/>
  <c r="EL479" i="1"/>
  <c r="EO479" i="1"/>
  <c r="EP479" i="1"/>
  <c r="EQ479" i="1"/>
  <c r="ER479" i="1"/>
  <c r="EU479" i="1"/>
  <c r="EV479" i="1"/>
  <c r="EY479" i="1"/>
  <c r="EZ479" i="1"/>
  <c r="FA479" i="1"/>
  <c r="FM479" i="1"/>
  <c r="FN479" i="1"/>
  <c r="FO479" i="1"/>
  <c r="FP479" i="1"/>
  <c r="FQ479" i="1"/>
  <c r="FT479" i="1"/>
  <c r="FU479" i="1"/>
  <c r="FV479" i="1"/>
  <c r="FW479" i="1"/>
  <c r="FZ479" i="1"/>
  <c r="GA479" i="1"/>
  <c r="GD479" i="1"/>
  <c r="GE479" i="1"/>
  <c r="GF479" i="1"/>
  <c r="GR479" i="1"/>
  <c r="GS479" i="1"/>
  <c r="GT479" i="1"/>
  <c r="GU479" i="1"/>
  <c r="GV479" i="1"/>
  <c r="GY479" i="1"/>
  <c r="GZ479" i="1"/>
  <c r="HA479" i="1"/>
  <c r="HB479" i="1"/>
  <c r="HE479" i="1"/>
  <c r="HF479" i="1"/>
  <c r="HI479" i="1"/>
  <c r="HJ479" i="1"/>
  <c r="HK479" i="1"/>
  <c r="AU480" i="1"/>
  <c r="AW480" i="1"/>
  <c r="BA480" i="1"/>
  <c r="BB480" i="1"/>
  <c r="BF480" i="1"/>
  <c r="BG480" i="1"/>
  <c r="BJ480" i="1"/>
  <c r="BK480" i="1"/>
  <c r="BL480" i="1"/>
  <c r="BZ480" i="1"/>
  <c r="CB480" i="1"/>
  <c r="CF480" i="1"/>
  <c r="CG480" i="1"/>
  <c r="CK480" i="1"/>
  <c r="CL480" i="1"/>
  <c r="CO480" i="1"/>
  <c r="CP480" i="1"/>
  <c r="CQ480" i="1"/>
  <c r="DE480" i="1"/>
  <c r="DG480" i="1"/>
  <c r="DK480" i="1"/>
  <c r="DL480" i="1"/>
  <c r="DP480" i="1"/>
  <c r="DQ480" i="1"/>
  <c r="DT480" i="1"/>
  <c r="DU480" i="1"/>
  <c r="DV480" i="1"/>
  <c r="EH480" i="1"/>
  <c r="EI480" i="1"/>
  <c r="EJ480" i="1"/>
  <c r="EK480" i="1"/>
  <c r="EL480" i="1"/>
  <c r="EO480" i="1"/>
  <c r="EP480" i="1"/>
  <c r="EQ480" i="1"/>
  <c r="ER480" i="1"/>
  <c r="EU480" i="1"/>
  <c r="EV480" i="1"/>
  <c r="EY480" i="1"/>
  <c r="EZ480" i="1"/>
  <c r="FA480" i="1"/>
  <c r="FM480" i="1"/>
  <c r="FN480" i="1"/>
  <c r="FO480" i="1"/>
  <c r="FP480" i="1"/>
  <c r="FQ480" i="1"/>
  <c r="FT480" i="1"/>
  <c r="FU480" i="1"/>
  <c r="FV480" i="1"/>
  <c r="FW480" i="1"/>
  <c r="FZ480" i="1"/>
  <c r="GA480" i="1"/>
  <c r="GD480" i="1"/>
  <c r="GE480" i="1"/>
  <c r="GF480" i="1"/>
  <c r="GR480" i="1"/>
  <c r="GS480" i="1"/>
  <c r="GT480" i="1"/>
  <c r="GU480" i="1"/>
  <c r="GV480" i="1"/>
  <c r="GY480" i="1"/>
  <c r="GZ480" i="1"/>
  <c r="HA480" i="1"/>
  <c r="HB480" i="1"/>
  <c r="HE480" i="1"/>
  <c r="HF480" i="1"/>
  <c r="HI480" i="1"/>
  <c r="HJ480" i="1"/>
  <c r="HK480" i="1"/>
  <c r="AU481" i="1"/>
  <c r="AW481" i="1"/>
  <c r="BA481" i="1"/>
  <c r="BB481" i="1"/>
  <c r="BF481" i="1"/>
  <c r="BG481" i="1"/>
  <c r="BJ481" i="1"/>
  <c r="BK481" i="1"/>
  <c r="BL481" i="1"/>
  <c r="BZ481" i="1"/>
  <c r="CB481" i="1"/>
  <c r="CF481" i="1"/>
  <c r="CG481" i="1"/>
  <c r="CK481" i="1"/>
  <c r="CL481" i="1"/>
  <c r="CO481" i="1"/>
  <c r="CP481" i="1"/>
  <c r="CQ481" i="1"/>
  <c r="DE481" i="1"/>
  <c r="DG481" i="1"/>
  <c r="DK481" i="1"/>
  <c r="DL481" i="1"/>
  <c r="DP481" i="1"/>
  <c r="DQ481" i="1"/>
  <c r="DT481" i="1"/>
  <c r="DU481" i="1"/>
  <c r="DV481" i="1"/>
  <c r="EH481" i="1"/>
  <c r="EI481" i="1"/>
  <c r="EJ481" i="1"/>
  <c r="EK481" i="1"/>
  <c r="EL481" i="1"/>
  <c r="EO481" i="1"/>
  <c r="EP481" i="1"/>
  <c r="EQ481" i="1"/>
  <c r="ER481" i="1"/>
  <c r="EU481" i="1"/>
  <c r="EV481" i="1"/>
  <c r="EY481" i="1"/>
  <c r="EZ481" i="1"/>
  <c r="FA481" i="1"/>
  <c r="FM481" i="1"/>
  <c r="FN481" i="1"/>
  <c r="FO481" i="1"/>
  <c r="FP481" i="1"/>
  <c r="FQ481" i="1"/>
  <c r="FT481" i="1"/>
  <c r="FU481" i="1"/>
  <c r="FV481" i="1"/>
  <c r="FW481" i="1"/>
  <c r="FZ481" i="1"/>
  <c r="GA481" i="1"/>
  <c r="GD481" i="1"/>
  <c r="GE481" i="1"/>
  <c r="GF481" i="1"/>
  <c r="GR481" i="1"/>
  <c r="GS481" i="1"/>
  <c r="GT481" i="1"/>
  <c r="GU481" i="1"/>
  <c r="GV481" i="1"/>
  <c r="GY481" i="1"/>
  <c r="GZ481" i="1"/>
  <c r="HA481" i="1"/>
  <c r="HB481" i="1"/>
  <c r="HE481" i="1"/>
  <c r="HF481" i="1"/>
  <c r="HI481" i="1"/>
  <c r="HJ481" i="1"/>
  <c r="HK481" i="1"/>
  <c r="AU482" i="1"/>
  <c r="AW482" i="1"/>
  <c r="BA482" i="1"/>
  <c r="BB482" i="1"/>
  <c r="BF482" i="1"/>
  <c r="BG482" i="1"/>
  <c r="BJ482" i="1"/>
  <c r="BK482" i="1"/>
  <c r="BL482" i="1"/>
  <c r="BZ482" i="1"/>
  <c r="CB482" i="1"/>
  <c r="CF482" i="1"/>
  <c r="CG482" i="1"/>
  <c r="CK482" i="1"/>
  <c r="CL482" i="1"/>
  <c r="CO482" i="1"/>
  <c r="CP482" i="1"/>
  <c r="CQ482" i="1"/>
  <c r="DE482" i="1"/>
  <c r="DG482" i="1"/>
  <c r="DK482" i="1"/>
  <c r="DL482" i="1"/>
  <c r="DP482" i="1"/>
  <c r="DQ482" i="1"/>
  <c r="DT482" i="1"/>
  <c r="DU482" i="1"/>
  <c r="DV482" i="1"/>
  <c r="EH482" i="1"/>
  <c r="EI482" i="1"/>
  <c r="EJ482" i="1"/>
  <c r="EK482" i="1"/>
  <c r="EL482" i="1"/>
  <c r="EO482" i="1"/>
  <c r="EP482" i="1"/>
  <c r="EQ482" i="1"/>
  <c r="ER482" i="1"/>
  <c r="EU482" i="1"/>
  <c r="EV482" i="1"/>
  <c r="EY482" i="1"/>
  <c r="EZ482" i="1"/>
  <c r="FA482" i="1"/>
  <c r="FM482" i="1"/>
  <c r="FN482" i="1"/>
  <c r="FO482" i="1"/>
  <c r="FP482" i="1"/>
  <c r="FQ482" i="1"/>
  <c r="FT482" i="1"/>
  <c r="FU482" i="1"/>
  <c r="FV482" i="1"/>
  <c r="FW482" i="1"/>
  <c r="FZ482" i="1"/>
  <c r="GA482" i="1"/>
  <c r="GD482" i="1"/>
  <c r="GE482" i="1"/>
  <c r="GF482" i="1"/>
  <c r="GR482" i="1"/>
  <c r="GS482" i="1"/>
  <c r="GT482" i="1"/>
  <c r="GU482" i="1"/>
  <c r="GV482" i="1"/>
  <c r="GY482" i="1"/>
  <c r="GZ482" i="1"/>
  <c r="HA482" i="1"/>
  <c r="HB482" i="1"/>
  <c r="HE482" i="1"/>
  <c r="HF482" i="1"/>
  <c r="HI482" i="1"/>
  <c r="HJ482" i="1"/>
  <c r="HK482" i="1"/>
  <c r="AU483" i="1"/>
  <c r="AW483" i="1"/>
  <c r="BA483" i="1"/>
  <c r="BB483" i="1"/>
  <c r="BF483" i="1"/>
  <c r="BG483" i="1"/>
  <c r="BJ483" i="1"/>
  <c r="BK483" i="1"/>
  <c r="BL483" i="1"/>
  <c r="BZ483" i="1"/>
  <c r="CB483" i="1"/>
  <c r="CF483" i="1"/>
  <c r="CG483" i="1"/>
  <c r="CK483" i="1"/>
  <c r="CL483" i="1"/>
  <c r="CO483" i="1"/>
  <c r="CP483" i="1"/>
  <c r="CQ483" i="1"/>
  <c r="DE483" i="1"/>
  <c r="DG483" i="1"/>
  <c r="DK483" i="1"/>
  <c r="DL483" i="1"/>
  <c r="DP483" i="1"/>
  <c r="DQ483" i="1"/>
  <c r="DT483" i="1"/>
  <c r="DU483" i="1"/>
  <c r="DV483" i="1"/>
  <c r="EH483" i="1"/>
  <c r="EI483" i="1"/>
  <c r="EJ483" i="1"/>
  <c r="EK483" i="1"/>
  <c r="EL483" i="1"/>
  <c r="EO483" i="1"/>
  <c r="EP483" i="1"/>
  <c r="EQ483" i="1"/>
  <c r="ER483" i="1"/>
  <c r="EU483" i="1"/>
  <c r="EV483" i="1"/>
  <c r="EY483" i="1"/>
  <c r="EZ483" i="1"/>
  <c r="FA483" i="1"/>
  <c r="FM483" i="1"/>
  <c r="FN483" i="1"/>
  <c r="FO483" i="1"/>
  <c r="FP483" i="1"/>
  <c r="FQ483" i="1"/>
  <c r="FT483" i="1"/>
  <c r="FU483" i="1"/>
  <c r="FV483" i="1"/>
  <c r="FW483" i="1"/>
  <c r="FZ483" i="1"/>
  <c r="GA483" i="1"/>
  <c r="GD483" i="1"/>
  <c r="GE483" i="1"/>
  <c r="GF483" i="1"/>
  <c r="GR483" i="1"/>
  <c r="GS483" i="1"/>
  <c r="GT483" i="1"/>
  <c r="GU483" i="1"/>
  <c r="GV483" i="1"/>
  <c r="GY483" i="1"/>
  <c r="GZ483" i="1"/>
  <c r="HA483" i="1"/>
  <c r="HB483" i="1"/>
  <c r="HE483" i="1"/>
  <c r="HF483" i="1"/>
  <c r="HI483" i="1"/>
  <c r="HJ483" i="1"/>
  <c r="HK483" i="1"/>
  <c r="AU484" i="1"/>
  <c r="AW484" i="1"/>
  <c r="BA484" i="1"/>
  <c r="BB484" i="1"/>
  <c r="BF484" i="1"/>
  <c r="BG484" i="1"/>
  <c r="BJ484" i="1"/>
  <c r="BK484" i="1"/>
  <c r="BL484" i="1"/>
  <c r="BZ484" i="1"/>
  <c r="CB484" i="1"/>
  <c r="CF484" i="1"/>
  <c r="CG484" i="1"/>
  <c r="CK484" i="1"/>
  <c r="CL484" i="1"/>
  <c r="CO484" i="1"/>
  <c r="CP484" i="1"/>
  <c r="CQ484" i="1"/>
  <c r="DE484" i="1"/>
  <c r="DG484" i="1"/>
  <c r="DK484" i="1"/>
  <c r="DL484" i="1"/>
  <c r="DP484" i="1"/>
  <c r="DQ484" i="1"/>
  <c r="DT484" i="1"/>
  <c r="DU484" i="1"/>
  <c r="DV484" i="1"/>
  <c r="EH484" i="1"/>
  <c r="EI484" i="1"/>
  <c r="EJ484" i="1"/>
  <c r="EK484" i="1"/>
  <c r="EL484" i="1"/>
  <c r="EO484" i="1"/>
  <c r="EP484" i="1"/>
  <c r="EQ484" i="1"/>
  <c r="ER484" i="1"/>
  <c r="EU484" i="1"/>
  <c r="EV484" i="1"/>
  <c r="EY484" i="1"/>
  <c r="EZ484" i="1"/>
  <c r="FA484" i="1"/>
  <c r="FM484" i="1"/>
  <c r="FN484" i="1"/>
  <c r="FO484" i="1"/>
  <c r="FP484" i="1"/>
  <c r="FQ484" i="1"/>
  <c r="FT484" i="1"/>
  <c r="FU484" i="1"/>
  <c r="FV484" i="1"/>
  <c r="FW484" i="1"/>
  <c r="FZ484" i="1"/>
  <c r="GA484" i="1"/>
  <c r="GD484" i="1"/>
  <c r="GE484" i="1"/>
  <c r="GF484" i="1"/>
  <c r="GR484" i="1"/>
  <c r="GS484" i="1"/>
  <c r="GT484" i="1"/>
  <c r="GU484" i="1"/>
  <c r="GV484" i="1"/>
  <c r="GY484" i="1"/>
  <c r="GZ484" i="1"/>
  <c r="HA484" i="1"/>
  <c r="HB484" i="1"/>
  <c r="HE484" i="1"/>
  <c r="HF484" i="1"/>
  <c r="HI484" i="1"/>
  <c r="HJ484" i="1"/>
  <c r="HK484" i="1"/>
  <c r="AU485" i="1"/>
  <c r="AW485" i="1"/>
  <c r="BA485" i="1"/>
  <c r="BB485" i="1"/>
  <c r="BF485" i="1"/>
  <c r="BG485" i="1"/>
  <c r="BJ485" i="1"/>
  <c r="BK485" i="1"/>
  <c r="BL485" i="1"/>
  <c r="BZ485" i="1"/>
  <c r="CB485" i="1"/>
  <c r="CF485" i="1"/>
  <c r="CG485" i="1"/>
  <c r="CK485" i="1"/>
  <c r="CL485" i="1"/>
  <c r="CO485" i="1"/>
  <c r="CP485" i="1"/>
  <c r="CQ485" i="1"/>
  <c r="DE485" i="1"/>
  <c r="DG485" i="1"/>
  <c r="DK485" i="1"/>
  <c r="DL485" i="1"/>
  <c r="DP485" i="1"/>
  <c r="DQ485" i="1"/>
  <c r="DT485" i="1"/>
  <c r="DU485" i="1"/>
  <c r="DV485" i="1"/>
  <c r="EH485" i="1"/>
  <c r="EI485" i="1"/>
  <c r="EJ485" i="1"/>
  <c r="EK485" i="1"/>
  <c r="EL485" i="1"/>
  <c r="EO485" i="1"/>
  <c r="EP485" i="1"/>
  <c r="EQ485" i="1"/>
  <c r="ER485" i="1"/>
  <c r="EU485" i="1"/>
  <c r="EV485" i="1"/>
  <c r="EY485" i="1"/>
  <c r="EZ485" i="1"/>
  <c r="FA485" i="1"/>
  <c r="FM485" i="1"/>
  <c r="FN485" i="1"/>
  <c r="FO485" i="1"/>
  <c r="FP485" i="1"/>
  <c r="FQ485" i="1"/>
  <c r="FT485" i="1"/>
  <c r="FU485" i="1"/>
  <c r="FV485" i="1"/>
  <c r="FW485" i="1"/>
  <c r="FZ485" i="1"/>
  <c r="GA485" i="1"/>
  <c r="GD485" i="1"/>
  <c r="GE485" i="1"/>
  <c r="GF485" i="1"/>
  <c r="GR485" i="1"/>
  <c r="GS485" i="1"/>
  <c r="GT485" i="1"/>
  <c r="GU485" i="1"/>
  <c r="GV485" i="1"/>
  <c r="GY485" i="1"/>
  <c r="GZ485" i="1"/>
  <c r="HA485" i="1"/>
  <c r="HB485" i="1"/>
  <c r="HE485" i="1"/>
  <c r="HF485" i="1"/>
  <c r="HI485" i="1"/>
  <c r="HJ485" i="1"/>
  <c r="HK485" i="1"/>
  <c r="AU486" i="1"/>
  <c r="AW486" i="1"/>
  <c r="BA486" i="1"/>
  <c r="BB486" i="1"/>
  <c r="BF486" i="1"/>
  <c r="BG486" i="1"/>
  <c r="BJ486" i="1"/>
  <c r="BK486" i="1"/>
  <c r="BL486" i="1"/>
  <c r="BZ486" i="1"/>
  <c r="CB486" i="1"/>
  <c r="CF486" i="1"/>
  <c r="CG486" i="1"/>
  <c r="CK486" i="1"/>
  <c r="CL486" i="1"/>
  <c r="CO486" i="1"/>
  <c r="CP486" i="1"/>
  <c r="CQ486" i="1"/>
  <c r="DE486" i="1"/>
  <c r="DG486" i="1"/>
  <c r="DK486" i="1"/>
  <c r="DL486" i="1"/>
  <c r="DP486" i="1"/>
  <c r="DQ486" i="1"/>
  <c r="DT486" i="1"/>
  <c r="DU486" i="1"/>
  <c r="DV486" i="1"/>
  <c r="EH486" i="1"/>
  <c r="EI486" i="1"/>
  <c r="EJ486" i="1"/>
  <c r="EK486" i="1"/>
  <c r="EL486" i="1"/>
  <c r="EO486" i="1"/>
  <c r="EP486" i="1"/>
  <c r="EQ486" i="1"/>
  <c r="ER486" i="1"/>
  <c r="EU486" i="1"/>
  <c r="EV486" i="1"/>
  <c r="EY486" i="1"/>
  <c r="EZ486" i="1"/>
  <c r="FA486" i="1"/>
  <c r="FM486" i="1"/>
  <c r="FN486" i="1"/>
  <c r="FO486" i="1"/>
  <c r="FP486" i="1"/>
  <c r="FQ486" i="1"/>
  <c r="FT486" i="1"/>
  <c r="FU486" i="1"/>
  <c r="FV486" i="1"/>
  <c r="FW486" i="1"/>
  <c r="FZ486" i="1"/>
  <c r="GA486" i="1"/>
  <c r="GD486" i="1"/>
  <c r="GE486" i="1"/>
  <c r="GF486" i="1"/>
  <c r="GR486" i="1"/>
  <c r="GS486" i="1"/>
  <c r="GT486" i="1"/>
  <c r="GU486" i="1"/>
  <c r="GV486" i="1"/>
  <c r="GY486" i="1"/>
  <c r="GZ486" i="1"/>
  <c r="HA486" i="1"/>
  <c r="HB486" i="1"/>
  <c r="HE486" i="1"/>
  <c r="HF486" i="1"/>
  <c r="HI486" i="1"/>
  <c r="HJ486" i="1"/>
  <c r="HK486" i="1"/>
  <c r="AU487" i="1"/>
  <c r="AW487" i="1"/>
  <c r="BA487" i="1"/>
  <c r="BB487" i="1"/>
  <c r="BF487" i="1"/>
  <c r="BG487" i="1"/>
  <c r="BJ487" i="1"/>
  <c r="BK487" i="1"/>
  <c r="BL487" i="1"/>
  <c r="BZ487" i="1"/>
  <c r="CB487" i="1"/>
  <c r="CF487" i="1"/>
  <c r="CG487" i="1"/>
  <c r="CK487" i="1"/>
  <c r="CL487" i="1"/>
  <c r="CO487" i="1"/>
  <c r="CP487" i="1"/>
  <c r="CQ487" i="1"/>
  <c r="DE487" i="1"/>
  <c r="DG487" i="1"/>
  <c r="DK487" i="1"/>
  <c r="DL487" i="1"/>
  <c r="DP487" i="1"/>
  <c r="DQ487" i="1"/>
  <c r="DT487" i="1"/>
  <c r="DU487" i="1"/>
  <c r="DV487" i="1"/>
  <c r="EH487" i="1"/>
  <c r="EI487" i="1"/>
  <c r="EJ487" i="1"/>
  <c r="EK487" i="1"/>
  <c r="EL487" i="1"/>
  <c r="EO487" i="1"/>
  <c r="EP487" i="1"/>
  <c r="EQ487" i="1"/>
  <c r="ER487" i="1"/>
  <c r="EU487" i="1"/>
  <c r="EV487" i="1"/>
  <c r="EY487" i="1"/>
  <c r="EZ487" i="1"/>
  <c r="FA487" i="1"/>
  <c r="FM487" i="1"/>
  <c r="FN487" i="1"/>
  <c r="FO487" i="1"/>
  <c r="FP487" i="1"/>
  <c r="FQ487" i="1"/>
  <c r="FT487" i="1"/>
  <c r="FU487" i="1"/>
  <c r="FV487" i="1"/>
  <c r="FW487" i="1"/>
  <c r="FZ487" i="1"/>
  <c r="GA487" i="1"/>
  <c r="GD487" i="1"/>
  <c r="GE487" i="1"/>
  <c r="GF487" i="1"/>
  <c r="GR487" i="1"/>
  <c r="GS487" i="1"/>
  <c r="GT487" i="1"/>
  <c r="GU487" i="1"/>
  <c r="GV487" i="1"/>
  <c r="GY487" i="1"/>
  <c r="GZ487" i="1"/>
  <c r="HA487" i="1"/>
  <c r="HB487" i="1"/>
  <c r="HE487" i="1"/>
  <c r="HF487" i="1"/>
  <c r="HI487" i="1"/>
  <c r="HJ487" i="1"/>
  <c r="HK487" i="1"/>
  <c r="AU488" i="1"/>
  <c r="AW488" i="1"/>
  <c r="BA488" i="1"/>
  <c r="BB488" i="1"/>
  <c r="BF488" i="1"/>
  <c r="BG488" i="1"/>
  <c r="BJ488" i="1"/>
  <c r="BK488" i="1"/>
  <c r="BL488" i="1"/>
  <c r="BZ488" i="1"/>
  <c r="CB488" i="1"/>
  <c r="CF488" i="1"/>
  <c r="CG488" i="1"/>
  <c r="CK488" i="1"/>
  <c r="CL488" i="1"/>
  <c r="CO488" i="1"/>
  <c r="CP488" i="1"/>
  <c r="CQ488" i="1"/>
  <c r="DE488" i="1"/>
  <c r="DG488" i="1"/>
  <c r="DK488" i="1"/>
  <c r="DL488" i="1"/>
  <c r="DP488" i="1"/>
  <c r="DQ488" i="1"/>
  <c r="DT488" i="1"/>
  <c r="DU488" i="1"/>
  <c r="DV488" i="1"/>
  <c r="EH488" i="1"/>
  <c r="EI488" i="1"/>
  <c r="EJ488" i="1"/>
  <c r="EK488" i="1"/>
  <c r="EL488" i="1"/>
  <c r="EO488" i="1"/>
  <c r="EP488" i="1"/>
  <c r="EQ488" i="1"/>
  <c r="ER488" i="1"/>
  <c r="EU488" i="1"/>
  <c r="EV488" i="1"/>
  <c r="EY488" i="1"/>
  <c r="EZ488" i="1"/>
  <c r="FA488" i="1"/>
  <c r="FM488" i="1"/>
  <c r="FN488" i="1"/>
  <c r="FO488" i="1"/>
  <c r="FP488" i="1"/>
  <c r="FQ488" i="1"/>
  <c r="FT488" i="1"/>
  <c r="FU488" i="1"/>
  <c r="FV488" i="1"/>
  <c r="FW488" i="1"/>
  <c r="FZ488" i="1"/>
  <c r="GA488" i="1"/>
  <c r="GD488" i="1"/>
  <c r="GE488" i="1"/>
  <c r="GF488" i="1"/>
  <c r="GR488" i="1"/>
  <c r="GS488" i="1"/>
  <c r="GT488" i="1"/>
  <c r="GU488" i="1"/>
  <c r="GV488" i="1"/>
  <c r="GY488" i="1"/>
  <c r="GZ488" i="1"/>
  <c r="HA488" i="1"/>
  <c r="HB488" i="1"/>
  <c r="HE488" i="1"/>
  <c r="HF488" i="1"/>
  <c r="HI488" i="1"/>
  <c r="HJ488" i="1"/>
  <c r="HK488" i="1"/>
  <c r="AU489" i="1"/>
  <c r="AW489" i="1"/>
  <c r="BA489" i="1"/>
  <c r="BB489" i="1"/>
  <c r="BF489" i="1"/>
  <c r="BG489" i="1"/>
  <c r="BH489" i="1"/>
  <c r="BJ489" i="1"/>
  <c r="BK489" i="1"/>
  <c r="BL489" i="1"/>
  <c r="BZ489" i="1"/>
  <c r="CB489" i="1"/>
  <c r="CF489" i="1"/>
  <c r="CG489" i="1"/>
  <c r="CK489" i="1"/>
  <c r="CL489" i="1"/>
  <c r="CM489" i="1"/>
  <c r="CO489" i="1"/>
  <c r="CP489" i="1"/>
  <c r="CQ489" i="1"/>
  <c r="DE489" i="1"/>
  <c r="DG489" i="1"/>
  <c r="DK489" i="1"/>
  <c r="DL489" i="1"/>
  <c r="DP489" i="1"/>
  <c r="DQ489" i="1"/>
  <c r="DR489" i="1"/>
  <c r="DT489" i="1"/>
  <c r="DU489" i="1"/>
  <c r="DV489" i="1"/>
  <c r="EH489" i="1"/>
  <c r="EI489" i="1"/>
  <c r="EJ489" i="1"/>
  <c r="EK489" i="1"/>
  <c r="EL489" i="1"/>
  <c r="EO489" i="1"/>
  <c r="EP489" i="1"/>
  <c r="EQ489" i="1"/>
  <c r="ER489" i="1"/>
  <c r="EU489" i="1"/>
  <c r="EV489" i="1"/>
  <c r="EW489" i="1"/>
  <c r="EY489" i="1"/>
  <c r="EZ489" i="1"/>
  <c r="FA489" i="1"/>
  <c r="FM489" i="1"/>
  <c r="FN489" i="1"/>
  <c r="FO489" i="1"/>
  <c r="FP489" i="1"/>
  <c r="FQ489" i="1"/>
  <c r="FT489" i="1"/>
  <c r="FU489" i="1"/>
  <c r="FV489" i="1"/>
  <c r="FW489" i="1"/>
  <c r="FZ489" i="1"/>
  <c r="GA489" i="1"/>
  <c r="GB489" i="1"/>
  <c r="GD489" i="1"/>
  <c r="GE489" i="1"/>
  <c r="GF489" i="1"/>
  <c r="GR489" i="1"/>
  <c r="GS489" i="1"/>
  <c r="GT489" i="1"/>
  <c r="GU489" i="1"/>
  <c r="GV489" i="1"/>
  <c r="GY489" i="1"/>
  <c r="GZ489" i="1"/>
  <c r="HA489" i="1"/>
  <c r="HB489" i="1"/>
  <c r="HE489" i="1"/>
  <c r="HF489" i="1"/>
  <c r="HG489" i="1"/>
  <c r="HI489" i="1"/>
  <c r="HJ489" i="1"/>
  <c r="HK489" i="1"/>
  <c r="AU490" i="1"/>
  <c r="AW490" i="1"/>
  <c r="BA490" i="1"/>
  <c r="BB490" i="1"/>
  <c r="BF490" i="1"/>
  <c r="BG490" i="1"/>
  <c r="BJ490" i="1"/>
  <c r="BK490" i="1"/>
  <c r="BL490" i="1"/>
  <c r="BM490" i="1"/>
  <c r="BZ490" i="1"/>
  <c r="CB490" i="1"/>
  <c r="CF490" i="1"/>
  <c r="CG490" i="1"/>
  <c r="CK490" i="1"/>
  <c r="CL490" i="1"/>
  <c r="CO490" i="1"/>
  <c r="CP490" i="1"/>
  <c r="CQ490" i="1"/>
  <c r="CR490" i="1"/>
  <c r="DE490" i="1"/>
  <c r="DG490" i="1"/>
  <c r="DK490" i="1"/>
  <c r="DL490" i="1"/>
  <c r="DP490" i="1"/>
  <c r="DQ490" i="1"/>
  <c r="DT490" i="1"/>
  <c r="DU490" i="1"/>
  <c r="DV490" i="1"/>
  <c r="DW490" i="1"/>
  <c r="EH490" i="1"/>
  <c r="EI490" i="1"/>
  <c r="EJ490" i="1"/>
  <c r="EK490" i="1"/>
  <c r="EL490" i="1"/>
  <c r="EO490" i="1"/>
  <c r="EP490" i="1"/>
  <c r="EQ490" i="1"/>
  <c r="ER490" i="1"/>
  <c r="EU490" i="1"/>
  <c r="EV490" i="1"/>
  <c r="EY490" i="1"/>
  <c r="EZ490" i="1"/>
  <c r="FA490" i="1"/>
  <c r="FB490" i="1"/>
  <c r="FM490" i="1"/>
  <c r="FN490" i="1"/>
  <c r="FO490" i="1"/>
  <c r="FP490" i="1"/>
  <c r="FQ490" i="1"/>
  <c r="FT490" i="1"/>
  <c r="FU490" i="1"/>
  <c r="FV490" i="1"/>
  <c r="FW490" i="1"/>
  <c r="FZ490" i="1"/>
  <c r="GA490" i="1"/>
  <c r="GD490" i="1"/>
  <c r="GE490" i="1"/>
  <c r="GF490" i="1"/>
  <c r="GG490" i="1"/>
  <c r="GR490" i="1"/>
  <c r="GS490" i="1"/>
  <c r="GT490" i="1"/>
  <c r="GU490" i="1"/>
  <c r="GV490" i="1"/>
  <c r="GY490" i="1"/>
  <c r="GZ490" i="1"/>
  <c r="HA490" i="1"/>
  <c r="HB490" i="1"/>
  <c r="HE490" i="1"/>
  <c r="HF490" i="1"/>
  <c r="HI490" i="1"/>
  <c r="HJ490" i="1"/>
  <c r="HK490" i="1"/>
  <c r="HL490" i="1"/>
  <c r="AU491" i="1"/>
  <c r="AW491" i="1"/>
  <c r="BA491" i="1"/>
  <c r="BB491" i="1"/>
  <c r="BF491" i="1"/>
  <c r="BG491" i="1"/>
  <c r="BJ491" i="1"/>
  <c r="BK491" i="1"/>
  <c r="BL491" i="1"/>
  <c r="BZ491" i="1"/>
  <c r="CB491" i="1"/>
  <c r="CF491" i="1"/>
  <c r="CG491" i="1"/>
  <c r="CK491" i="1"/>
  <c r="CL491" i="1"/>
  <c r="CO491" i="1"/>
  <c r="CP491" i="1"/>
  <c r="CQ491" i="1"/>
  <c r="DE491" i="1"/>
  <c r="DG491" i="1"/>
  <c r="DK491" i="1"/>
  <c r="DL491" i="1"/>
  <c r="DP491" i="1"/>
  <c r="DQ491" i="1"/>
  <c r="DT491" i="1"/>
  <c r="DU491" i="1"/>
  <c r="DV491" i="1"/>
  <c r="EH491" i="1"/>
  <c r="EI491" i="1"/>
  <c r="EJ491" i="1"/>
  <c r="EK491" i="1"/>
  <c r="EL491" i="1"/>
  <c r="EO491" i="1"/>
  <c r="EP491" i="1"/>
  <c r="EQ491" i="1"/>
  <c r="ER491" i="1"/>
  <c r="EU491" i="1"/>
  <c r="EV491" i="1"/>
  <c r="EY491" i="1"/>
  <c r="EZ491" i="1"/>
  <c r="FA491" i="1"/>
  <c r="FM491" i="1"/>
  <c r="FN491" i="1"/>
  <c r="FO491" i="1"/>
  <c r="FP491" i="1"/>
  <c r="FQ491" i="1"/>
  <c r="FT491" i="1"/>
  <c r="FU491" i="1"/>
  <c r="FV491" i="1"/>
  <c r="FW491" i="1"/>
  <c r="FZ491" i="1"/>
  <c r="GA491" i="1"/>
  <c r="GD491" i="1"/>
  <c r="GE491" i="1"/>
  <c r="GF491" i="1"/>
  <c r="GR491" i="1"/>
  <c r="GS491" i="1"/>
  <c r="GT491" i="1"/>
  <c r="GU491" i="1"/>
  <c r="GV491" i="1"/>
  <c r="GY491" i="1"/>
  <c r="GZ491" i="1"/>
  <c r="HA491" i="1"/>
  <c r="HB491" i="1"/>
  <c r="HE491" i="1"/>
  <c r="HF491" i="1"/>
  <c r="HI491" i="1"/>
  <c r="HJ491" i="1"/>
  <c r="HK491" i="1"/>
  <c r="AU492" i="1"/>
  <c r="AW492" i="1"/>
  <c r="BA492" i="1"/>
  <c r="BB492" i="1"/>
  <c r="BF492" i="1"/>
  <c r="BG492" i="1"/>
  <c r="BJ492" i="1"/>
  <c r="BK492" i="1"/>
  <c r="BL492" i="1"/>
  <c r="BZ492" i="1"/>
  <c r="CB492" i="1"/>
  <c r="CF492" i="1"/>
  <c r="CG492" i="1"/>
  <c r="CK492" i="1"/>
  <c r="CL492" i="1"/>
  <c r="CO492" i="1"/>
  <c r="CP492" i="1"/>
  <c r="CQ492" i="1"/>
  <c r="DE492" i="1"/>
  <c r="DG492" i="1"/>
  <c r="DK492" i="1"/>
  <c r="DL492" i="1"/>
  <c r="DP492" i="1"/>
  <c r="DQ492" i="1"/>
  <c r="DT492" i="1"/>
  <c r="DU492" i="1"/>
  <c r="DV492" i="1"/>
  <c r="EH492" i="1"/>
  <c r="EI492" i="1"/>
  <c r="EJ492" i="1"/>
  <c r="EK492" i="1"/>
  <c r="EL492" i="1"/>
  <c r="EO492" i="1"/>
  <c r="EP492" i="1"/>
  <c r="EQ492" i="1"/>
  <c r="ER492" i="1"/>
  <c r="EU492" i="1"/>
  <c r="EV492" i="1"/>
  <c r="EY492" i="1"/>
  <c r="EZ492" i="1"/>
  <c r="FA492" i="1"/>
  <c r="FM492" i="1"/>
  <c r="FN492" i="1"/>
  <c r="FO492" i="1"/>
  <c r="FP492" i="1"/>
  <c r="FQ492" i="1"/>
  <c r="FT492" i="1"/>
  <c r="FU492" i="1"/>
  <c r="FV492" i="1"/>
  <c r="FW492" i="1"/>
  <c r="FZ492" i="1"/>
  <c r="GA492" i="1"/>
  <c r="GD492" i="1"/>
  <c r="GE492" i="1"/>
  <c r="GF492" i="1"/>
  <c r="GR492" i="1"/>
  <c r="GS492" i="1"/>
  <c r="GT492" i="1"/>
  <c r="GU492" i="1"/>
  <c r="GV492" i="1"/>
  <c r="GY492" i="1"/>
  <c r="GZ492" i="1"/>
  <c r="HA492" i="1"/>
  <c r="HB492" i="1"/>
  <c r="HE492" i="1"/>
  <c r="HF492" i="1"/>
  <c r="HI492" i="1"/>
  <c r="HJ492" i="1"/>
  <c r="HK492" i="1"/>
  <c r="AU493" i="1"/>
  <c r="AW493" i="1"/>
  <c r="BA493" i="1"/>
  <c r="BB493" i="1"/>
  <c r="BF493" i="1"/>
  <c r="BG493" i="1"/>
  <c r="BJ493" i="1"/>
  <c r="BK493" i="1"/>
  <c r="BL493" i="1"/>
  <c r="BZ493" i="1"/>
  <c r="CB493" i="1"/>
  <c r="CF493" i="1"/>
  <c r="CG493" i="1"/>
  <c r="CK493" i="1"/>
  <c r="CL493" i="1"/>
  <c r="CO493" i="1"/>
  <c r="CP493" i="1"/>
  <c r="CQ493" i="1"/>
  <c r="DE493" i="1"/>
  <c r="DG493" i="1"/>
  <c r="DK493" i="1"/>
  <c r="DL493" i="1"/>
  <c r="DP493" i="1"/>
  <c r="DQ493" i="1"/>
  <c r="DT493" i="1"/>
  <c r="DU493" i="1"/>
  <c r="DV493" i="1"/>
  <c r="EH493" i="1"/>
  <c r="EI493" i="1"/>
  <c r="EJ493" i="1"/>
  <c r="EK493" i="1"/>
  <c r="EL493" i="1"/>
  <c r="EO493" i="1"/>
  <c r="EP493" i="1"/>
  <c r="EQ493" i="1"/>
  <c r="ER493" i="1"/>
  <c r="EU493" i="1"/>
  <c r="EV493" i="1"/>
  <c r="EY493" i="1"/>
  <c r="EZ493" i="1"/>
  <c r="FA493" i="1"/>
  <c r="FM493" i="1"/>
  <c r="FN493" i="1"/>
  <c r="FO493" i="1"/>
  <c r="FP493" i="1"/>
  <c r="FQ493" i="1"/>
  <c r="FT493" i="1"/>
  <c r="FU493" i="1"/>
  <c r="FV493" i="1"/>
  <c r="FW493" i="1"/>
  <c r="FZ493" i="1"/>
  <c r="GA493" i="1"/>
  <c r="GD493" i="1"/>
  <c r="GE493" i="1"/>
  <c r="GF493" i="1"/>
  <c r="GR493" i="1"/>
  <c r="GS493" i="1"/>
  <c r="GT493" i="1"/>
  <c r="GU493" i="1"/>
  <c r="GV493" i="1"/>
  <c r="GY493" i="1"/>
  <c r="GZ493" i="1"/>
  <c r="HA493" i="1"/>
  <c r="HB493" i="1"/>
  <c r="HE493" i="1"/>
  <c r="HF493" i="1"/>
  <c r="HI493" i="1"/>
  <c r="HJ493" i="1"/>
  <c r="HK493" i="1"/>
  <c r="AU494" i="1"/>
  <c r="AW494" i="1"/>
  <c r="BA494" i="1"/>
  <c r="BB494" i="1"/>
  <c r="BF494" i="1"/>
  <c r="BG494" i="1"/>
  <c r="BJ494" i="1"/>
  <c r="BK494" i="1"/>
  <c r="BL494" i="1"/>
  <c r="BZ494" i="1"/>
  <c r="CB494" i="1"/>
  <c r="CF494" i="1"/>
  <c r="CG494" i="1"/>
  <c r="CK494" i="1"/>
  <c r="CL494" i="1"/>
  <c r="CO494" i="1"/>
  <c r="CP494" i="1"/>
  <c r="CQ494" i="1"/>
  <c r="DE494" i="1"/>
  <c r="DG494" i="1"/>
  <c r="DK494" i="1"/>
  <c r="DL494" i="1"/>
  <c r="DP494" i="1"/>
  <c r="DQ494" i="1"/>
  <c r="DT494" i="1"/>
  <c r="DU494" i="1"/>
  <c r="DV494" i="1"/>
  <c r="EH494" i="1"/>
  <c r="EI494" i="1"/>
  <c r="EJ494" i="1"/>
  <c r="EK494" i="1"/>
  <c r="EL494" i="1"/>
  <c r="EO494" i="1"/>
  <c r="EP494" i="1"/>
  <c r="EQ494" i="1"/>
  <c r="ER494" i="1"/>
  <c r="EU494" i="1"/>
  <c r="EV494" i="1"/>
  <c r="EY494" i="1"/>
  <c r="EZ494" i="1"/>
  <c r="FA494" i="1"/>
  <c r="FM494" i="1"/>
  <c r="FN494" i="1"/>
  <c r="FO494" i="1"/>
  <c r="FP494" i="1"/>
  <c r="FQ494" i="1"/>
  <c r="FT494" i="1"/>
  <c r="FU494" i="1"/>
  <c r="FV494" i="1"/>
  <c r="FW494" i="1"/>
  <c r="FZ494" i="1"/>
  <c r="GA494" i="1"/>
  <c r="GD494" i="1"/>
  <c r="GE494" i="1"/>
  <c r="GF494" i="1"/>
  <c r="GR494" i="1"/>
  <c r="GS494" i="1"/>
  <c r="GT494" i="1"/>
  <c r="GU494" i="1"/>
  <c r="GV494" i="1"/>
  <c r="GY494" i="1"/>
  <c r="GZ494" i="1"/>
  <c r="HA494" i="1"/>
  <c r="HB494" i="1"/>
  <c r="HE494" i="1"/>
  <c r="HF494" i="1"/>
  <c r="HI494" i="1"/>
  <c r="HJ494" i="1"/>
  <c r="HK494" i="1"/>
  <c r="AU495" i="1"/>
  <c r="AW495" i="1"/>
  <c r="BA495" i="1"/>
  <c r="BB495" i="1"/>
  <c r="BF495" i="1"/>
  <c r="BG495" i="1"/>
  <c r="BJ495" i="1"/>
  <c r="BK495" i="1"/>
  <c r="BL495" i="1"/>
  <c r="BZ495" i="1"/>
  <c r="CB495" i="1"/>
  <c r="CF495" i="1"/>
  <c r="CG495" i="1"/>
  <c r="CK495" i="1"/>
  <c r="CL495" i="1"/>
  <c r="CO495" i="1"/>
  <c r="CP495" i="1"/>
  <c r="CQ495" i="1"/>
  <c r="DE495" i="1"/>
  <c r="DG495" i="1"/>
  <c r="DK495" i="1"/>
  <c r="DL495" i="1"/>
  <c r="DP495" i="1"/>
  <c r="DQ495" i="1"/>
  <c r="DT495" i="1"/>
  <c r="DU495" i="1"/>
  <c r="DV495" i="1"/>
  <c r="EH495" i="1"/>
  <c r="EI495" i="1"/>
  <c r="EJ495" i="1"/>
  <c r="EK495" i="1"/>
  <c r="EL495" i="1"/>
  <c r="EO495" i="1"/>
  <c r="EP495" i="1"/>
  <c r="EQ495" i="1"/>
  <c r="ER495" i="1"/>
  <c r="EU495" i="1"/>
  <c r="EV495" i="1"/>
  <c r="EY495" i="1"/>
  <c r="EZ495" i="1"/>
  <c r="FA495" i="1"/>
  <c r="FM495" i="1"/>
  <c r="FN495" i="1"/>
  <c r="FO495" i="1"/>
  <c r="FP495" i="1"/>
  <c r="FQ495" i="1"/>
  <c r="FT495" i="1"/>
  <c r="FU495" i="1"/>
  <c r="FV495" i="1"/>
  <c r="FW495" i="1"/>
  <c r="FZ495" i="1"/>
  <c r="GA495" i="1"/>
  <c r="GD495" i="1"/>
  <c r="GE495" i="1"/>
  <c r="GF495" i="1"/>
  <c r="GR495" i="1"/>
  <c r="GS495" i="1"/>
  <c r="GT495" i="1"/>
  <c r="GU495" i="1"/>
  <c r="GV495" i="1"/>
  <c r="GY495" i="1"/>
  <c r="GZ495" i="1"/>
  <c r="HA495" i="1"/>
  <c r="HB495" i="1"/>
  <c r="HE495" i="1"/>
  <c r="HF495" i="1"/>
  <c r="HI495" i="1"/>
  <c r="HJ495" i="1"/>
  <c r="HK495" i="1"/>
  <c r="AU496" i="1"/>
  <c r="AW496" i="1"/>
  <c r="BA496" i="1"/>
  <c r="BB496" i="1"/>
  <c r="BF496" i="1"/>
  <c r="BG496" i="1"/>
  <c r="BJ496" i="1"/>
  <c r="BK496" i="1"/>
  <c r="BL496" i="1"/>
  <c r="BZ496" i="1"/>
  <c r="CB496" i="1"/>
  <c r="CF496" i="1"/>
  <c r="CG496" i="1"/>
  <c r="CK496" i="1"/>
  <c r="CL496" i="1"/>
  <c r="CO496" i="1"/>
  <c r="CP496" i="1"/>
  <c r="CQ496" i="1"/>
  <c r="DE496" i="1"/>
  <c r="DG496" i="1"/>
  <c r="DK496" i="1"/>
  <c r="DL496" i="1"/>
  <c r="DP496" i="1"/>
  <c r="DQ496" i="1"/>
  <c r="DT496" i="1"/>
  <c r="DU496" i="1"/>
  <c r="DV496" i="1"/>
  <c r="EH496" i="1"/>
  <c r="EI496" i="1"/>
  <c r="EJ496" i="1"/>
  <c r="EK496" i="1"/>
  <c r="EL496" i="1"/>
  <c r="EO496" i="1"/>
  <c r="EP496" i="1"/>
  <c r="EQ496" i="1"/>
  <c r="ER496" i="1"/>
  <c r="EU496" i="1"/>
  <c r="EV496" i="1"/>
  <c r="EY496" i="1"/>
  <c r="EZ496" i="1"/>
  <c r="FA496" i="1"/>
  <c r="FM496" i="1"/>
  <c r="FN496" i="1"/>
  <c r="FO496" i="1"/>
  <c r="FP496" i="1"/>
  <c r="FQ496" i="1"/>
  <c r="FT496" i="1"/>
  <c r="FU496" i="1"/>
  <c r="FV496" i="1"/>
  <c r="FW496" i="1"/>
  <c r="FZ496" i="1"/>
  <c r="GA496" i="1"/>
  <c r="GD496" i="1"/>
  <c r="GE496" i="1"/>
  <c r="GF496" i="1"/>
  <c r="GR496" i="1"/>
  <c r="GS496" i="1"/>
  <c r="GT496" i="1"/>
  <c r="GU496" i="1"/>
  <c r="GV496" i="1"/>
  <c r="GY496" i="1"/>
  <c r="GZ496" i="1"/>
  <c r="HA496" i="1"/>
  <c r="HB496" i="1"/>
  <c r="HE496" i="1"/>
  <c r="HF496" i="1"/>
  <c r="HI496" i="1"/>
  <c r="HJ496" i="1"/>
  <c r="HK496" i="1"/>
  <c r="AU497" i="1"/>
  <c r="AW497" i="1"/>
  <c r="BA497" i="1"/>
  <c r="BB497" i="1"/>
  <c r="BF497" i="1"/>
  <c r="BG497" i="1"/>
  <c r="BJ497" i="1"/>
  <c r="BK497" i="1"/>
  <c r="BL497" i="1"/>
  <c r="BZ497" i="1"/>
  <c r="CB497" i="1"/>
  <c r="CF497" i="1"/>
  <c r="CG497" i="1"/>
  <c r="CK497" i="1"/>
  <c r="CL497" i="1"/>
  <c r="CO497" i="1"/>
  <c r="CP497" i="1"/>
  <c r="CQ497" i="1"/>
  <c r="DE497" i="1"/>
  <c r="DG497" i="1"/>
  <c r="DK497" i="1"/>
  <c r="DL497" i="1"/>
  <c r="DP497" i="1"/>
  <c r="DQ497" i="1"/>
  <c r="DT497" i="1"/>
  <c r="DU497" i="1"/>
  <c r="DV497" i="1"/>
  <c r="EH497" i="1"/>
  <c r="EI497" i="1"/>
  <c r="EJ497" i="1"/>
  <c r="EK497" i="1"/>
  <c r="EL497" i="1"/>
  <c r="EO497" i="1"/>
  <c r="EP497" i="1"/>
  <c r="EQ497" i="1"/>
  <c r="ER497" i="1"/>
  <c r="EU497" i="1"/>
  <c r="EV497" i="1"/>
  <c r="EY497" i="1"/>
  <c r="EZ497" i="1"/>
  <c r="FA497" i="1"/>
  <c r="FM497" i="1"/>
  <c r="FN497" i="1"/>
  <c r="FO497" i="1"/>
  <c r="FP497" i="1"/>
  <c r="FQ497" i="1"/>
  <c r="FT497" i="1"/>
  <c r="FU497" i="1"/>
  <c r="FV497" i="1"/>
  <c r="FW497" i="1"/>
  <c r="FZ497" i="1"/>
  <c r="GA497" i="1"/>
  <c r="GD497" i="1"/>
  <c r="GE497" i="1"/>
  <c r="GF497" i="1"/>
  <c r="GR497" i="1"/>
  <c r="GS497" i="1"/>
  <c r="GT497" i="1"/>
  <c r="GU497" i="1"/>
  <c r="GV497" i="1"/>
  <c r="GY497" i="1"/>
  <c r="GZ497" i="1"/>
  <c r="HA497" i="1"/>
  <c r="HB497" i="1"/>
  <c r="HE497" i="1"/>
  <c r="HF497" i="1"/>
  <c r="HI497" i="1"/>
  <c r="HJ497" i="1"/>
  <c r="HK497" i="1"/>
  <c r="AU498" i="1"/>
  <c r="AW498" i="1"/>
  <c r="BA498" i="1"/>
  <c r="BB498" i="1"/>
  <c r="BF498" i="1"/>
  <c r="BG498" i="1"/>
  <c r="BJ498" i="1"/>
  <c r="BK498" i="1"/>
  <c r="BL498" i="1"/>
  <c r="BZ498" i="1"/>
  <c r="CB498" i="1"/>
  <c r="CF498" i="1"/>
  <c r="CG498" i="1"/>
  <c r="CK498" i="1"/>
  <c r="CL498" i="1"/>
  <c r="CO498" i="1"/>
  <c r="CP498" i="1"/>
  <c r="CQ498" i="1"/>
  <c r="DE498" i="1"/>
  <c r="DG498" i="1"/>
  <c r="DK498" i="1"/>
  <c r="DL498" i="1"/>
  <c r="DP498" i="1"/>
  <c r="DQ498" i="1"/>
  <c r="DT498" i="1"/>
  <c r="DU498" i="1"/>
  <c r="DV498" i="1"/>
  <c r="EH498" i="1"/>
  <c r="EI498" i="1"/>
  <c r="EJ498" i="1"/>
  <c r="EK498" i="1"/>
  <c r="EL498" i="1"/>
  <c r="EO498" i="1"/>
  <c r="EP498" i="1"/>
  <c r="EQ498" i="1"/>
  <c r="ER498" i="1"/>
  <c r="EU498" i="1"/>
  <c r="EV498" i="1"/>
  <c r="EY498" i="1"/>
  <c r="EZ498" i="1"/>
  <c r="FA498" i="1"/>
  <c r="FM498" i="1"/>
  <c r="FN498" i="1"/>
  <c r="FO498" i="1"/>
  <c r="FP498" i="1"/>
  <c r="FQ498" i="1"/>
  <c r="FT498" i="1"/>
  <c r="FU498" i="1"/>
  <c r="FV498" i="1"/>
  <c r="FW498" i="1"/>
  <c r="FZ498" i="1"/>
  <c r="GA498" i="1"/>
  <c r="GD498" i="1"/>
  <c r="GE498" i="1"/>
  <c r="GF498" i="1"/>
  <c r="GR498" i="1"/>
  <c r="GS498" i="1"/>
  <c r="GT498" i="1"/>
  <c r="GU498" i="1"/>
  <c r="GV498" i="1"/>
  <c r="GY498" i="1"/>
  <c r="GZ498" i="1"/>
  <c r="HA498" i="1"/>
  <c r="HB498" i="1"/>
  <c r="HE498" i="1"/>
  <c r="HF498" i="1"/>
  <c r="HI498" i="1"/>
  <c r="HJ498" i="1"/>
  <c r="HK498" i="1"/>
  <c r="AU499" i="1"/>
  <c r="AW499" i="1"/>
  <c r="BA499" i="1"/>
  <c r="BB499" i="1"/>
  <c r="BF499" i="1"/>
  <c r="BG499" i="1"/>
  <c r="BJ499" i="1"/>
  <c r="BK499" i="1"/>
  <c r="BL499" i="1"/>
  <c r="BZ499" i="1"/>
  <c r="CB499" i="1"/>
  <c r="CF499" i="1"/>
  <c r="CG499" i="1"/>
  <c r="CK499" i="1"/>
  <c r="CL499" i="1"/>
  <c r="CO499" i="1"/>
  <c r="CP499" i="1"/>
  <c r="CQ499" i="1"/>
  <c r="DE499" i="1"/>
  <c r="DG499" i="1"/>
  <c r="DK499" i="1"/>
  <c r="DL499" i="1"/>
  <c r="DP499" i="1"/>
  <c r="DQ499" i="1"/>
  <c r="DT499" i="1"/>
  <c r="DU499" i="1"/>
  <c r="DV499" i="1"/>
  <c r="EH499" i="1"/>
  <c r="EI499" i="1"/>
  <c r="EJ499" i="1"/>
  <c r="EK499" i="1"/>
  <c r="EL499" i="1"/>
  <c r="EO499" i="1"/>
  <c r="EP499" i="1"/>
  <c r="EQ499" i="1"/>
  <c r="ER499" i="1"/>
  <c r="EU499" i="1"/>
  <c r="EV499" i="1"/>
  <c r="EY499" i="1"/>
  <c r="EZ499" i="1"/>
  <c r="FA499" i="1"/>
  <c r="FM499" i="1"/>
  <c r="FN499" i="1"/>
  <c r="FO499" i="1"/>
  <c r="FP499" i="1"/>
  <c r="FQ499" i="1"/>
  <c r="FT499" i="1"/>
  <c r="FU499" i="1"/>
  <c r="FV499" i="1"/>
  <c r="FW499" i="1"/>
  <c r="FZ499" i="1"/>
  <c r="GA499" i="1"/>
  <c r="GD499" i="1"/>
  <c r="GE499" i="1"/>
  <c r="GF499" i="1"/>
  <c r="GR499" i="1"/>
  <c r="GS499" i="1"/>
  <c r="GT499" i="1"/>
  <c r="GU499" i="1"/>
  <c r="GV499" i="1"/>
  <c r="GY499" i="1"/>
  <c r="GZ499" i="1"/>
  <c r="HA499" i="1"/>
  <c r="HB499" i="1"/>
  <c r="HE499" i="1"/>
  <c r="HF499" i="1"/>
  <c r="HI499" i="1"/>
  <c r="HJ499" i="1"/>
  <c r="HK499" i="1"/>
  <c r="AU500" i="1"/>
  <c r="AW500" i="1"/>
  <c r="BA500" i="1"/>
  <c r="BB500" i="1"/>
  <c r="BF500" i="1"/>
  <c r="BG500" i="1"/>
  <c r="BJ500" i="1"/>
  <c r="BK500" i="1"/>
  <c r="BL500" i="1"/>
  <c r="BZ500" i="1"/>
  <c r="CB500" i="1"/>
  <c r="CF500" i="1"/>
  <c r="CG500" i="1"/>
  <c r="CK500" i="1"/>
  <c r="CL500" i="1"/>
  <c r="CO500" i="1"/>
  <c r="CP500" i="1"/>
  <c r="CQ500" i="1"/>
  <c r="DE500" i="1"/>
  <c r="DG500" i="1"/>
  <c r="DK500" i="1"/>
  <c r="DL500" i="1"/>
  <c r="DP500" i="1"/>
  <c r="DQ500" i="1"/>
  <c r="DT500" i="1"/>
  <c r="DU500" i="1"/>
  <c r="DV500" i="1"/>
  <c r="EH500" i="1"/>
  <c r="EI500" i="1"/>
  <c r="EJ500" i="1"/>
  <c r="EK500" i="1"/>
  <c r="EL500" i="1"/>
  <c r="EO500" i="1"/>
  <c r="EP500" i="1"/>
  <c r="EQ500" i="1"/>
  <c r="ER500" i="1"/>
  <c r="EU500" i="1"/>
  <c r="EV500" i="1"/>
  <c r="EY500" i="1"/>
  <c r="EZ500" i="1"/>
  <c r="FA500" i="1"/>
  <c r="FM500" i="1"/>
  <c r="FN500" i="1"/>
  <c r="FO500" i="1"/>
  <c r="FP500" i="1"/>
  <c r="FQ500" i="1"/>
  <c r="FT500" i="1"/>
  <c r="FU500" i="1"/>
  <c r="FV500" i="1"/>
  <c r="FW500" i="1"/>
  <c r="FZ500" i="1"/>
  <c r="GA500" i="1"/>
  <c r="GD500" i="1"/>
  <c r="GE500" i="1"/>
  <c r="GF500" i="1"/>
  <c r="GR500" i="1"/>
  <c r="GS500" i="1"/>
  <c r="GT500" i="1"/>
  <c r="GU500" i="1"/>
  <c r="GV500" i="1"/>
  <c r="GY500" i="1"/>
  <c r="GZ500" i="1"/>
  <c r="HA500" i="1"/>
  <c r="HB500" i="1"/>
  <c r="HE500" i="1"/>
  <c r="HF500" i="1"/>
  <c r="HI500" i="1"/>
  <c r="HJ500" i="1"/>
  <c r="HK500" i="1"/>
  <c r="AU501" i="1"/>
  <c r="AW501" i="1"/>
  <c r="BA501" i="1"/>
  <c r="BB501" i="1"/>
  <c r="BF501" i="1"/>
  <c r="BG501" i="1"/>
  <c r="BH501" i="1"/>
  <c r="BJ501" i="1"/>
  <c r="BK501" i="1"/>
  <c r="BL501" i="1"/>
  <c r="BZ501" i="1"/>
  <c r="CB501" i="1"/>
  <c r="CF501" i="1"/>
  <c r="CG501" i="1"/>
  <c r="CK501" i="1"/>
  <c r="CL501" i="1"/>
  <c r="CM501" i="1"/>
  <c r="CO501" i="1"/>
  <c r="CP501" i="1"/>
  <c r="CQ501" i="1"/>
  <c r="DE501" i="1"/>
  <c r="DG501" i="1"/>
  <c r="DK501" i="1"/>
  <c r="DL501" i="1"/>
  <c r="DP501" i="1"/>
  <c r="DQ501" i="1"/>
  <c r="DR501" i="1"/>
  <c r="DT501" i="1"/>
  <c r="DU501" i="1"/>
  <c r="DV501" i="1"/>
  <c r="EH501" i="1"/>
  <c r="EI501" i="1"/>
  <c r="EJ501" i="1"/>
  <c r="EK501" i="1"/>
  <c r="EL501" i="1"/>
  <c r="EO501" i="1"/>
  <c r="EP501" i="1"/>
  <c r="EQ501" i="1"/>
  <c r="ER501" i="1"/>
  <c r="EU501" i="1"/>
  <c r="EV501" i="1"/>
  <c r="EW501" i="1"/>
  <c r="EY501" i="1"/>
  <c r="EZ501" i="1"/>
  <c r="FA501" i="1"/>
  <c r="FM501" i="1"/>
  <c r="FN501" i="1"/>
  <c r="FO501" i="1"/>
  <c r="FP501" i="1"/>
  <c r="FQ501" i="1"/>
  <c r="FT501" i="1"/>
  <c r="FU501" i="1"/>
  <c r="FV501" i="1"/>
  <c r="FW501" i="1"/>
  <c r="FZ501" i="1"/>
  <c r="GA501" i="1"/>
  <c r="GB501" i="1"/>
  <c r="GD501" i="1"/>
  <c r="GE501" i="1"/>
  <c r="GF501" i="1"/>
  <c r="GR501" i="1"/>
  <c r="GS501" i="1"/>
  <c r="GT501" i="1"/>
  <c r="GU501" i="1"/>
  <c r="GV501" i="1"/>
  <c r="GY501" i="1"/>
  <c r="GZ501" i="1"/>
  <c r="HA501" i="1"/>
  <c r="HB501" i="1"/>
  <c r="HE501" i="1"/>
  <c r="HF501" i="1"/>
  <c r="HG501" i="1"/>
  <c r="HI501" i="1"/>
  <c r="HJ501" i="1"/>
  <c r="HK501" i="1"/>
  <c r="AU502" i="1"/>
  <c r="AW502" i="1"/>
  <c r="BA502" i="1"/>
  <c r="BB502" i="1"/>
  <c r="BF502" i="1"/>
  <c r="BG502" i="1"/>
  <c r="BJ502" i="1"/>
  <c r="BK502" i="1"/>
  <c r="BL502" i="1"/>
  <c r="BM502" i="1"/>
  <c r="BZ502" i="1"/>
  <c r="CB502" i="1"/>
  <c r="CF502" i="1"/>
  <c r="CG502" i="1"/>
  <c r="CK502" i="1"/>
  <c r="CL502" i="1"/>
  <c r="CO502" i="1"/>
  <c r="CP502" i="1"/>
  <c r="CQ502" i="1"/>
  <c r="CR502" i="1"/>
  <c r="DE502" i="1"/>
  <c r="DG502" i="1"/>
  <c r="DK502" i="1"/>
  <c r="DL502" i="1"/>
  <c r="DP502" i="1"/>
  <c r="DQ502" i="1"/>
  <c r="DT502" i="1"/>
  <c r="DU502" i="1"/>
  <c r="DV502" i="1"/>
  <c r="DW502" i="1"/>
  <c r="EH502" i="1"/>
  <c r="EI502" i="1"/>
  <c r="EJ502" i="1"/>
  <c r="EK502" i="1"/>
  <c r="EL502" i="1"/>
  <c r="EO502" i="1"/>
  <c r="EP502" i="1"/>
  <c r="EQ502" i="1"/>
  <c r="ER502" i="1"/>
  <c r="EU502" i="1"/>
  <c r="EV502" i="1"/>
  <c r="EY502" i="1"/>
  <c r="EZ502" i="1"/>
  <c r="FA502" i="1"/>
  <c r="FB502" i="1"/>
  <c r="FM502" i="1"/>
  <c r="FN502" i="1"/>
  <c r="FO502" i="1"/>
  <c r="FP502" i="1"/>
  <c r="FQ502" i="1"/>
  <c r="FT502" i="1"/>
  <c r="FU502" i="1"/>
  <c r="FV502" i="1"/>
  <c r="FW502" i="1"/>
  <c r="FZ502" i="1"/>
  <c r="GA502" i="1"/>
  <c r="GD502" i="1"/>
  <c r="GE502" i="1"/>
  <c r="GF502" i="1"/>
  <c r="GG502" i="1"/>
  <c r="GR502" i="1"/>
  <c r="GS502" i="1"/>
  <c r="GT502" i="1"/>
  <c r="GU502" i="1"/>
  <c r="GV502" i="1"/>
  <c r="GY502" i="1"/>
  <c r="GZ502" i="1"/>
  <c r="HA502" i="1"/>
  <c r="HB502" i="1"/>
  <c r="HE502" i="1"/>
  <c r="HF502" i="1"/>
  <c r="HI502" i="1"/>
  <c r="HJ502" i="1"/>
  <c r="HK502" i="1"/>
  <c r="HL502" i="1"/>
  <c r="AS503" i="1"/>
  <c r="AT503" i="1"/>
  <c r="AU503" i="1"/>
  <c r="AV503" i="1"/>
  <c r="AW503" i="1"/>
  <c r="BA503" i="1"/>
  <c r="BC503" i="1"/>
  <c r="BK503" i="1"/>
  <c r="BL503" i="1"/>
  <c r="BX503" i="1"/>
  <c r="BY503" i="1"/>
  <c r="BZ503" i="1"/>
  <c r="CA503" i="1"/>
  <c r="CB503" i="1"/>
  <c r="CF503" i="1"/>
  <c r="CH503" i="1"/>
  <c r="CP503" i="1"/>
  <c r="CQ503" i="1"/>
  <c r="DC503" i="1"/>
  <c r="DD503" i="1"/>
  <c r="DE503" i="1"/>
  <c r="DF503" i="1"/>
  <c r="DG503" i="1"/>
  <c r="DK503" i="1"/>
  <c r="DM503" i="1"/>
  <c r="DU503" i="1"/>
  <c r="DV503" i="1"/>
  <c r="EH503" i="1"/>
  <c r="EI503" i="1"/>
  <c r="EJ503" i="1"/>
  <c r="EK503" i="1"/>
  <c r="EL503" i="1"/>
  <c r="EP503" i="1"/>
  <c r="ER503" i="1"/>
  <c r="EZ503" i="1"/>
  <c r="FA503" i="1"/>
  <c r="FM503" i="1"/>
  <c r="FN503" i="1"/>
  <c r="FO503" i="1"/>
  <c r="FP503" i="1"/>
  <c r="FQ503" i="1"/>
  <c r="FU503" i="1"/>
  <c r="FW503" i="1"/>
  <c r="GE503" i="1"/>
  <c r="GF503" i="1"/>
  <c r="GR503" i="1"/>
  <c r="GS503" i="1"/>
  <c r="GT503" i="1"/>
  <c r="GU503" i="1"/>
  <c r="GV503" i="1"/>
  <c r="GZ503" i="1"/>
  <c r="HB503" i="1"/>
  <c r="HJ503" i="1"/>
  <c r="HK503" i="1"/>
  <c r="AS504" i="1"/>
  <c r="AU504" i="1"/>
  <c r="BC504" i="1"/>
  <c r="BX504" i="1"/>
  <c r="BZ504" i="1"/>
  <c r="CH504" i="1"/>
  <c r="DC504" i="1"/>
  <c r="DE504" i="1"/>
  <c r="DM504" i="1"/>
  <c r="EH504" i="1"/>
  <c r="EJ504" i="1"/>
  <c r="EP504" i="1"/>
  <c r="ER504" i="1"/>
  <c r="FM504" i="1"/>
  <c r="FO504" i="1"/>
  <c r="FU504" i="1"/>
  <c r="FW504" i="1"/>
  <c r="GR504" i="1"/>
  <c r="GT504" i="1"/>
  <c r="GZ504" i="1"/>
  <c r="HB504" i="1"/>
  <c r="AT506" i="1"/>
  <c r="AX506" i="1"/>
  <c r="BB506" i="1"/>
  <c r="BH506" i="1"/>
  <c r="BM506" i="1"/>
  <c r="BY506" i="1"/>
  <c r="CC506" i="1"/>
  <c r="CG506" i="1"/>
  <c r="CM506" i="1"/>
  <c r="CR506" i="1"/>
  <c r="DD506" i="1"/>
  <c r="DH506" i="1"/>
  <c r="DL506" i="1"/>
  <c r="DR506" i="1"/>
  <c r="DW506" i="1"/>
  <c r="EI506" i="1"/>
  <c r="EM506" i="1"/>
  <c r="EQ506" i="1"/>
  <c r="EW506" i="1"/>
  <c r="FB506" i="1"/>
  <c r="FN506" i="1"/>
  <c r="FR506" i="1"/>
  <c r="FV506" i="1"/>
  <c r="GB506" i="1"/>
  <c r="GG506" i="1"/>
  <c r="GS506" i="1"/>
  <c r="GW506" i="1"/>
  <c r="HA506" i="1"/>
  <c r="HG506" i="1"/>
  <c r="HL506" i="1"/>
  <c r="AT507" i="1"/>
  <c r="AX507" i="1"/>
  <c r="BB507" i="1"/>
  <c r="BH507" i="1"/>
  <c r="BM507" i="1"/>
  <c r="BY507" i="1"/>
  <c r="CC507" i="1"/>
  <c r="CG507" i="1"/>
  <c r="CM507" i="1"/>
  <c r="CR507" i="1"/>
  <c r="DD507" i="1"/>
  <c r="DH507" i="1"/>
  <c r="DL507" i="1"/>
  <c r="DR507" i="1"/>
  <c r="DW507" i="1"/>
  <c r="EI507" i="1"/>
  <c r="EM507" i="1"/>
  <c r="EQ507" i="1"/>
  <c r="EW507" i="1"/>
  <c r="FB507" i="1"/>
  <c r="FN507" i="1"/>
  <c r="FR507" i="1"/>
  <c r="FV507" i="1"/>
  <c r="GB507" i="1"/>
  <c r="GG507" i="1"/>
  <c r="GS507" i="1"/>
  <c r="GW507" i="1"/>
  <c r="HA507" i="1"/>
  <c r="HG507" i="1"/>
  <c r="HL507" i="1"/>
  <c r="AT508" i="1"/>
  <c r="AX508" i="1"/>
  <c r="BB508" i="1"/>
  <c r="BG508" i="1"/>
  <c r="BM508" i="1"/>
  <c r="BY508" i="1"/>
  <c r="CC508" i="1"/>
  <c r="CG508" i="1"/>
  <c r="CL508" i="1"/>
  <c r="CR508" i="1"/>
  <c r="DD508" i="1"/>
  <c r="DH508" i="1"/>
  <c r="DL508" i="1"/>
  <c r="DQ508" i="1"/>
  <c r="DW508" i="1"/>
  <c r="EI508" i="1"/>
  <c r="EM508" i="1"/>
  <c r="EQ508" i="1"/>
  <c r="EV508" i="1"/>
  <c r="FB508" i="1"/>
  <c r="FN508" i="1"/>
  <c r="FR508" i="1"/>
  <c r="FV508" i="1"/>
  <c r="GA508" i="1"/>
  <c r="GG508" i="1"/>
  <c r="GS508" i="1"/>
  <c r="GW508" i="1"/>
  <c r="HA508" i="1"/>
  <c r="HF508" i="1"/>
  <c r="HL508" i="1"/>
  <c r="AT509" i="1"/>
  <c r="AX509" i="1"/>
  <c r="BB509" i="1"/>
  <c r="BG509" i="1"/>
  <c r="BY509" i="1"/>
  <c r="CC509" i="1"/>
  <c r="CG509" i="1"/>
  <c r="CL509" i="1"/>
  <c r="DD509" i="1"/>
  <c r="DH509" i="1"/>
  <c r="DL509" i="1"/>
  <c r="DQ509" i="1"/>
  <c r="EI509" i="1"/>
  <c r="EM509" i="1"/>
  <c r="EQ509" i="1"/>
  <c r="EV509" i="1"/>
  <c r="FN509" i="1"/>
  <c r="FR509" i="1"/>
  <c r="FV509" i="1"/>
  <c r="GA509" i="1"/>
  <c r="GS509" i="1"/>
  <c r="GW509" i="1"/>
  <c r="HA509" i="1"/>
  <c r="HF509" i="1"/>
  <c r="I510" i="1"/>
  <c r="AT510" i="1"/>
  <c r="AX510" i="1"/>
  <c r="BH510" i="1"/>
  <c r="BY510" i="1"/>
  <c r="CC510" i="1"/>
  <c r="CM510" i="1"/>
  <c r="DD510" i="1"/>
  <c r="DH510" i="1"/>
  <c r="DR510" i="1"/>
  <c r="EI510" i="1"/>
  <c r="EM510" i="1"/>
  <c r="EW510" i="1"/>
  <c r="FN510" i="1"/>
  <c r="FR510" i="1"/>
  <c r="GB510" i="1"/>
  <c r="GS510" i="1"/>
  <c r="GW510" i="1"/>
  <c r="HG510" i="1"/>
  <c r="I511" i="1"/>
  <c r="I512" i="1"/>
  <c r="N512" i="1"/>
  <c r="Q512" i="1"/>
  <c r="T512" i="1"/>
  <c r="V512" i="1"/>
  <c r="Y512" i="1"/>
  <c r="Z512" i="1"/>
  <c r="AB512" i="1"/>
  <c r="AE512" i="1"/>
  <c r="AF512" i="1"/>
  <c r="I513" i="1"/>
  <c r="N513" i="1"/>
  <c r="P513" i="1"/>
  <c r="Q513" i="1"/>
  <c r="T513" i="1"/>
  <c r="V513" i="1"/>
  <c r="X513" i="1"/>
  <c r="Y513" i="1"/>
  <c r="Z513" i="1"/>
  <c r="AB513" i="1"/>
  <c r="AD513" i="1"/>
  <c r="AE513" i="1"/>
  <c r="AF513" i="1"/>
  <c r="AT513" i="1"/>
  <c r="AX513" i="1"/>
  <c r="BY513" i="1"/>
  <c r="CC513" i="1"/>
  <c r="DD513" i="1"/>
  <c r="DH513" i="1"/>
  <c r="EI513" i="1"/>
  <c r="EM513" i="1"/>
  <c r="FN513" i="1"/>
  <c r="FR513" i="1"/>
  <c r="GS513" i="1"/>
  <c r="GW513" i="1"/>
  <c r="I514" i="1"/>
  <c r="P514" i="1"/>
  <c r="X514" i="1"/>
  <c r="AD514" i="1"/>
  <c r="AX514" i="1"/>
  <c r="CC514" i="1"/>
  <c r="DH514" i="1"/>
  <c r="EM514" i="1"/>
  <c r="FR514" i="1"/>
  <c r="GW514" i="1"/>
  <c r="P515" i="1"/>
  <c r="Q515" i="1"/>
  <c r="T515" i="1"/>
  <c r="X515" i="1"/>
  <c r="Y515" i="1"/>
  <c r="Z515" i="1"/>
  <c r="AD515" i="1"/>
  <c r="AE515" i="1"/>
  <c r="AF515" i="1"/>
  <c r="I516" i="1"/>
  <c r="O516" i="1"/>
  <c r="W516" i="1"/>
  <c r="AC516" i="1"/>
  <c r="I517" i="1"/>
  <c r="O517" i="1"/>
  <c r="P517" i="1"/>
  <c r="W517" i="1"/>
  <c r="X517" i="1"/>
  <c r="AC517" i="1"/>
  <c r="AD517" i="1"/>
  <c r="I519" i="1"/>
</calcChain>
</file>

<file path=xl/comments1.xml><?xml version="1.0" encoding="utf-8"?>
<comments xmlns="http://schemas.openxmlformats.org/spreadsheetml/2006/main">
  <authors>
    <author>Auteur</author>
  </authors>
  <commentList>
    <comment ref="X7" authorId="0">
      <text>
        <r>
          <rPr>
            <b/>
            <sz val="9"/>
            <color indexed="81"/>
            <rFont val="Tahoma"/>
            <family val="2"/>
          </rPr>
          <t>Sélectionner la réponse "Oui" ou "Non" qui convient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Sélectionner la réponse "Oui" ou "Non" qui convient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Sélectionner la réponse "Oui" ou "Non" qui convient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Sélectionner l'option qui convient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Sélecrionner la garantie qui convient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Sélectionner la réponse "Oui" ou "Non" qui convient</t>
        </r>
      </text>
    </comment>
    <comment ref="X24" authorId="0">
      <text>
        <r>
          <rPr>
            <b/>
            <sz val="9"/>
            <color indexed="81"/>
            <rFont val="Tahoma"/>
            <family val="2"/>
          </rPr>
          <t>Tient compte du manque à gagner en intétêts (au taux de l'épargne) sur toutes les échéances payées et sur l'apport personnel immobilisé dans l'opération</t>
        </r>
      </text>
    </comment>
    <comment ref="AC24" authorId="0">
      <text>
        <r>
          <rPr>
            <b/>
            <sz val="9"/>
            <color indexed="81"/>
            <rFont val="Tahoma"/>
            <family val="2"/>
          </rPr>
          <t>Tient compte du manque à gagner en intétêts (au taux de l'épargne) sur toutes les échéances payées et sur l'apport personnel immobilisé dans l'opération</t>
        </r>
      </text>
    </comment>
    <comment ref="AH24" authorId="0">
      <text>
        <r>
          <rPr>
            <b/>
            <sz val="9"/>
            <color indexed="81"/>
            <rFont val="Tahoma"/>
            <family val="2"/>
          </rPr>
          <t>Tient compte du manque à gagner en intétêts (au taux de l'épargne) sur toutes les échéances payées et sur l'apport personnel immobilisé dans l'opération</t>
        </r>
      </text>
    </comment>
    <comment ref="X26" authorId="0">
      <text>
        <r>
          <rPr>
            <b/>
            <sz val="9"/>
            <color indexed="81"/>
            <rFont val="Tahoma"/>
            <family val="2"/>
          </rPr>
          <t xml:space="preserve">Tient compte du manque à gagner en intétêts (au taux de l'épargne) sur toutes les échéances payées et sur l'apport personnel immobilisé dans l'opération
</t>
        </r>
      </text>
    </comment>
    <comment ref="AC26" authorId="0">
      <text>
        <r>
          <rPr>
            <b/>
            <sz val="9"/>
            <color indexed="81"/>
            <rFont val="Tahoma"/>
            <family val="2"/>
          </rPr>
          <t>Tient compte du manque à gagner en intétêts (au taux de l'épargne) sur toutes les échéances payées et sur l'apport personnel immobilisé dans l'opération</t>
        </r>
      </text>
    </comment>
    <comment ref="AH26" authorId="0">
      <text>
        <r>
          <rPr>
            <b/>
            <sz val="9"/>
            <color indexed="81"/>
            <rFont val="Tahoma"/>
            <family val="2"/>
          </rPr>
          <t>Tient compte du manque à gagner en intétêts (au taux de l'épargne) sur toutes les échéances payées et sur l'apport personnel immobilisé dans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5" authorId="0">
      <text>
        <r>
          <rPr>
            <b/>
            <sz val="9"/>
            <color indexed="81"/>
            <rFont val="Tahoma"/>
            <family val="2"/>
          </rPr>
          <t>Tient compte du manque à gagner en intétêts (au taux de l'épargne) sur toutes les échéances payées et sur l'apport personnel immobilisé dans l'opération</t>
        </r>
      </text>
    </comment>
    <comment ref="AC45" authorId="0">
      <text>
        <r>
          <rPr>
            <b/>
            <sz val="9"/>
            <color indexed="81"/>
            <rFont val="Tahoma"/>
            <family val="2"/>
          </rPr>
          <t>Tient compte du manque à gagner en intétêts (au taux de l'épargne) sur toutes les échéances payées et sur l'apport personnel immobilisé dans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45" authorId="0">
      <text>
        <r>
          <rPr>
            <b/>
            <sz val="9"/>
            <color indexed="81"/>
            <rFont val="Tahoma"/>
            <family val="2"/>
          </rPr>
          <t xml:space="preserve">Tient compte du manque à gagner en intétêts (au taux de l'épargne) sur toutes les échéances payées et sur l'apport personnel immobilisé dans l'opération
</t>
        </r>
      </text>
    </comment>
    <comment ref="X46" authorId="0">
      <text>
        <r>
          <rPr>
            <b/>
            <sz val="9"/>
            <color indexed="81"/>
            <rFont val="Tahoma"/>
            <family val="2"/>
          </rPr>
          <t>Tient compte du manque à gagner en intétêts (au taux de l'épargne) sur toutes les échéances payées et sur l'apport personnel immobilisé dans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46" authorId="0">
      <text>
        <r>
          <rPr>
            <b/>
            <sz val="9"/>
            <color indexed="81"/>
            <rFont val="Tahoma"/>
            <family val="2"/>
          </rPr>
          <t>Tient compte du manque à gagner en intétêts (au taux de l'épargne) sur toutes les échéances payées et sur l'apport personnel immobilisé dans l'opération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46" authorId="0">
      <text>
        <r>
          <rPr>
            <b/>
            <sz val="9"/>
            <color indexed="81"/>
            <rFont val="Tahoma"/>
            <family val="2"/>
          </rPr>
          <t>Tient compte du manque à gagner en intétêts (au taux de l'épargne) sur toutes les échéances payées et sur l'apport personnel immobilisé dans l'opération</t>
        </r>
      </text>
    </comment>
  </commentList>
</comments>
</file>

<file path=xl/sharedStrings.xml><?xml version="1.0" encoding="utf-8"?>
<sst xmlns="http://schemas.openxmlformats.org/spreadsheetml/2006/main" count="1101" uniqueCount="239">
  <si>
    <t>Prêt initial sur bien à vendre</t>
  </si>
  <si>
    <t>Taux</t>
  </si>
  <si>
    <t>Bien à vendre</t>
  </si>
  <si>
    <t>Valeur Vénale</t>
  </si>
  <si>
    <t>Taux rémunération épargne</t>
  </si>
  <si>
    <t>Capital dû après vente dans</t>
  </si>
  <si>
    <t>mois</t>
  </si>
  <si>
    <t>IRA Retenue</t>
  </si>
  <si>
    <t>Oui</t>
  </si>
  <si>
    <t>Non</t>
  </si>
  <si>
    <t>Indemnité de Remboursement anticipé (I.R.A.)</t>
  </si>
  <si>
    <t>Nouvel investissement</t>
  </si>
  <si>
    <t>Coût achat</t>
  </si>
  <si>
    <t>Frais négociation</t>
  </si>
  <si>
    <t>Travaux</t>
  </si>
  <si>
    <t>Coût Investissement physique</t>
  </si>
  <si>
    <t>http://www.paris.notaires.fr/outil/immobilier/calcul-de-frais-dachat</t>
  </si>
  <si>
    <t>Frais Acte achat notarié</t>
  </si>
  <si>
    <t>Crédit Relais</t>
  </si>
  <si>
    <t>Pourcentage d'intervention</t>
  </si>
  <si>
    <t>Taux Crédit Rélais</t>
  </si>
  <si>
    <t>Taux Assurances</t>
  </si>
  <si>
    <t>Nb Assurances</t>
  </si>
  <si>
    <t>Nouveau crédit long à terme</t>
  </si>
  <si>
    <t>Frais liés au crédit</t>
  </si>
  <si>
    <t>Parts Sociales</t>
  </si>
  <si>
    <t>Pourcentage</t>
  </si>
  <si>
    <t>Plafond</t>
  </si>
  <si>
    <t xml:space="preserve">Taux du Crédit </t>
  </si>
  <si>
    <t>Délai de vente estimé en mois</t>
  </si>
  <si>
    <t>Frais dossier</t>
  </si>
  <si>
    <t>Frais de garantie</t>
  </si>
  <si>
    <t>Nature de la garantie</t>
  </si>
  <si>
    <t>Hypothèque</t>
  </si>
  <si>
    <t>Caution</t>
  </si>
  <si>
    <t>Montant prêt</t>
  </si>
  <si>
    <t>Privilège Prêteur Deniers</t>
  </si>
  <si>
    <t>Estimation coût des garanties</t>
  </si>
  <si>
    <t>+ Frais négociation</t>
  </si>
  <si>
    <t>+ Coût achat</t>
  </si>
  <si>
    <t>+ Frais acte notarié</t>
  </si>
  <si>
    <t>=&gt; Coût Investissement Physique</t>
  </si>
  <si>
    <t>- Apport personnel</t>
  </si>
  <si>
    <t>Apport Personnel</t>
  </si>
  <si>
    <t>=&gt; Solde résiduel à financer</t>
  </si>
  <si>
    <t>- Crédit relais</t>
  </si>
  <si>
    <t>=&gt; Solde à financer</t>
  </si>
  <si>
    <t>+ Parts sociales</t>
  </si>
  <si>
    <t>+ Frais garanties</t>
  </si>
  <si>
    <t>+ Frais de dossier</t>
  </si>
  <si>
    <t>+ Frais courtage</t>
  </si>
  <si>
    <t>Hypothèque
Privilège Prêteur Deniers</t>
  </si>
  <si>
    <t>=&gt; Montant prêt complémentaire</t>
  </si>
  <si>
    <t>Capital restant dû actuel</t>
  </si>
  <si>
    <t>Pourcentage intervention</t>
  </si>
  <si>
    <t xml:space="preserve">Caution </t>
  </si>
  <si>
    <t>TPH</t>
  </si>
  <si>
    <t>Base PPD</t>
  </si>
  <si>
    <t>Base hypo avec acessoires 20%</t>
  </si>
  <si>
    <t xml:space="preserve">Base hypo </t>
  </si>
  <si>
    <t>PPD</t>
  </si>
  <si>
    <t>TPF en plus PPD</t>
  </si>
  <si>
    <t>Garantie réelle immobilière</t>
  </si>
  <si>
    <t>+ Coût construction - Travaux</t>
  </si>
  <si>
    <t>Coût retenu</t>
  </si>
  <si>
    <t>Montant du crédit relais</t>
  </si>
  <si>
    <t>Base calcul prêt relais</t>
  </si>
  <si>
    <t>Technique N° 2</t>
  </si>
  <si>
    <t>+ Indemnité remboursement anticipé</t>
  </si>
  <si>
    <t>Technique N° 3</t>
  </si>
  <si>
    <t>Plan de financement N°1</t>
  </si>
  <si>
    <t>Plan de financement N°2</t>
  </si>
  <si>
    <t xml:space="preserve"> Plan de financement N° 3</t>
  </si>
  <si>
    <t>+ Capital restant dû sur prêt initial</t>
  </si>
  <si>
    <t xml:space="preserve">au bout de </t>
  </si>
  <si>
    <t xml:space="preserve">Si différent  saisir prix réel </t>
  </si>
  <si>
    <t>+ Produit de la vente prévu</t>
  </si>
  <si>
    <t>- Remboursement solde prêt initial</t>
  </si>
  <si>
    <t>- Indemnité de remboursement anticipé</t>
  </si>
  <si>
    <t>- Remboursement prêt relais</t>
  </si>
  <si>
    <t>- Paiement intérêts prêt relais</t>
  </si>
  <si>
    <t>Vente et bouclage des opérations de la vente prévue</t>
  </si>
  <si>
    <t xml:space="preserve">Si différent  saisir CRD réel </t>
  </si>
  <si>
    <t>mois.</t>
  </si>
  <si>
    <t>Délai réel de vente</t>
  </si>
  <si>
    <t>+ Prix de vente réel</t>
  </si>
  <si>
    <t xml:space="preserve">Calculs Crédits relais </t>
  </si>
  <si>
    <t>Plan de financement définitif</t>
  </si>
  <si>
    <t>Total Besoins - Dépenses - Emplois</t>
  </si>
  <si>
    <t>Ressources = Recettes</t>
  </si>
  <si>
    <t>Apport personnel</t>
  </si>
  <si>
    <t>+ Apport initial</t>
  </si>
  <si>
    <t>Technique N° 1</t>
  </si>
  <si>
    <t xml:space="preserve"> </t>
  </si>
  <si>
    <t>Calcul Indemnité remboursement anticipé cas N°1</t>
  </si>
  <si>
    <t>Calcul Indemnité remboursement anticipé cas N°2</t>
  </si>
  <si>
    <t>Calcul Indemnité remboursement anticipé cas N°3</t>
  </si>
  <si>
    <t>Durée en mois</t>
  </si>
  <si>
    <t>Calcul I.R.A .1</t>
  </si>
  <si>
    <t>Rembt anticipé</t>
  </si>
  <si>
    <t>Retenu</t>
  </si>
  <si>
    <t>Taux max IRA</t>
  </si>
  <si>
    <t>Calcul I.R.A .2</t>
  </si>
  <si>
    <t>Prêt complémentaire long terme</t>
  </si>
  <si>
    <t>Total Ressources = Recettes</t>
  </si>
  <si>
    <t>- Remboursement anticipé</t>
  </si>
  <si>
    <t>- Indemnité rembt anticipé (IRA)  prêt initial</t>
  </si>
  <si>
    <t>Résultats - Synthèse comparative entre les trois techniques</t>
  </si>
  <si>
    <t>Remboursement anticipé sur nouveau prêt suite vente</t>
  </si>
  <si>
    <t>Indemnité remboursement anticipé</t>
  </si>
  <si>
    <t>au bout de</t>
  </si>
  <si>
    <t>mois de délai.</t>
  </si>
  <si>
    <t xml:space="preserve">  </t>
  </si>
  <si>
    <t>+ Complément prêt à prévoir</t>
  </si>
  <si>
    <t>+ Insuffisance de trésorerie suite vente</t>
  </si>
  <si>
    <t>Si différent  saisir prix réel  =&gt;</t>
  </si>
  <si>
    <r>
      <t xml:space="preserve">Saisir si autre IRA </t>
    </r>
    <r>
      <rPr>
        <b/>
        <sz val="10"/>
        <color theme="1"/>
        <rFont val="Arial"/>
        <family val="2"/>
      </rPr>
      <t>négociée =&gt;</t>
    </r>
  </si>
  <si>
    <t xml:space="preserve">Si différent saisir CRD réel =&gt; </t>
  </si>
  <si>
    <t>Indemnité de remboursement anticipé sur nouveau prêt suite boni de vente ?</t>
  </si>
  <si>
    <t>Autre IRA négociée</t>
  </si>
  <si>
    <t>Montant</t>
  </si>
  <si>
    <t>Frais courtage</t>
  </si>
  <si>
    <t>Durée initiale</t>
  </si>
  <si>
    <t>+ Indemnité Rbt Anticipé nouveau prêt</t>
  </si>
  <si>
    <t>Montant du prêt relais</t>
  </si>
  <si>
    <t>Montant du prêt complémentaire</t>
  </si>
  <si>
    <t>Coût du Crédit</t>
  </si>
  <si>
    <t>Coût du projet à crédit</t>
  </si>
  <si>
    <t>Coût du crédit corrigé</t>
  </si>
  <si>
    <t>Coût du projet à crédit corrigé</t>
  </si>
  <si>
    <t>Taux Effectif Global d'Ensemble</t>
  </si>
  <si>
    <t xml:space="preserve">Vente et bouclage des opérations </t>
  </si>
  <si>
    <t xml:space="preserve"> Montant du crédit relais 
[(Valeur vénale bien en vente – Capital dû sur crédit antérieur)  x PI%]</t>
  </si>
  <si>
    <t xml:space="preserve"> Montant du crédit relais 
[(Valeur vénale bien en vente x PI%) – Capital dû sur crédit antérieur]</t>
  </si>
  <si>
    <t xml:space="preserve"> Montant du crédit relais 
Valeur vénale bien en vente x PI%</t>
  </si>
  <si>
    <t>Renseigner les cellules matérialisées en vert</t>
  </si>
  <si>
    <t xml:space="preserve"> ; </t>
  </si>
  <si>
    <t>+ Indemnité Rbt Anticipé prêt initial</t>
  </si>
  <si>
    <t>+ Disponible sur vente avant IRA</t>
  </si>
  <si>
    <t>- Rbt capital dû prêt initial</t>
  </si>
  <si>
    <t xml:space="preserve">+ Nouveau prêt complémentaire </t>
  </si>
  <si>
    <t>Calculs classiques des échéances à partir des montants taux et durées</t>
  </si>
  <si>
    <t>Besoins = Dépenses = Emplois</t>
  </si>
  <si>
    <t xml:space="preserve">Calculs à partir d'une échéance cible asurances comprises de </t>
  </si>
  <si>
    <t>Avant la vente</t>
  </si>
  <si>
    <t>Après la vente</t>
  </si>
  <si>
    <t>Échéance hors ADI</t>
  </si>
  <si>
    <t>Échéance avec ADI</t>
  </si>
  <si>
    <t>Taux ADI</t>
  </si>
  <si>
    <t>Nb ADI</t>
  </si>
  <si>
    <t>ADI</t>
  </si>
  <si>
    <t>Intérêts</t>
  </si>
  <si>
    <t>Amortissement</t>
  </si>
  <si>
    <t>Capital dû</t>
  </si>
  <si>
    <t>Tableau Amortissement du prêt initial sur bien à vendre</t>
  </si>
  <si>
    <t>Taux prêt</t>
  </si>
  <si>
    <t>Type de diffféré</t>
  </si>
  <si>
    <t>Partiel</t>
  </si>
  <si>
    <t>Total</t>
  </si>
  <si>
    <t>Rang dernière échéance payée</t>
  </si>
  <si>
    <t xml:space="preserve">Capital dû </t>
  </si>
  <si>
    <t>Vente dans</t>
  </si>
  <si>
    <t>Rang lors vente</t>
  </si>
  <si>
    <t>+ Vente à hauteur prêt relais</t>
  </si>
  <si>
    <r>
      <t>- Remboursement solde prêt initial</t>
    </r>
    <r>
      <rPr>
        <b/>
        <sz val="10"/>
        <color theme="1"/>
        <rFont val="Arial"/>
        <family val="2"/>
      </rPr>
      <t xml:space="preserve"> (Déjà soldé</t>
    </r>
    <r>
      <rPr>
        <b/>
        <sz val="11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</si>
  <si>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Capital restant dû actuel</t>
    </r>
    <r>
      <rPr>
        <b/>
        <sz val="11"/>
        <color theme="1"/>
        <rFont val="Arial"/>
        <family val="2"/>
      </rPr>
      <t xml:space="preserve"> </t>
    </r>
    <r>
      <rPr>
        <b/>
        <i/>
        <sz val="7"/>
        <color theme="1"/>
        <rFont val="Arial"/>
        <family val="2"/>
      </rPr>
      <t>(Remboursé par anticipation)</t>
    </r>
  </si>
  <si>
    <t>Technique N°1</t>
  </si>
  <si>
    <t xml:space="preserve">Durée </t>
  </si>
  <si>
    <t>Tableau Amortissement du prêt relais</t>
  </si>
  <si>
    <t>Différé</t>
  </si>
  <si>
    <t>Tableau Amortissement du nouveau prêt long terme</t>
  </si>
  <si>
    <t>Remboursement anticipé</t>
  </si>
  <si>
    <t>IRA</t>
  </si>
  <si>
    <t>+ Intérêts</t>
  </si>
  <si>
    <t>+ Assurances</t>
  </si>
  <si>
    <t>+ IRA prêt initial</t>
  </si>
  <si>
    <t>+ IRA nouveau crédit</t>
  </si>
  <si>
    <t>+ Parts Sociales</t>
  </si>
  <si>
    <t>+ Garanties</t>
  </si>
  <si>
    <t>+ Frais dossier</t>
  </si>
  <si>
    <t>Comparaison des charges de trésorerie = Montant des échéances - Durée réelle nouveau crédit</t>
  </si>
  <si>
    <t>Option après Rbt anticipé</t>
  </si>
  <si>
    <t>Maintien échéance</t>
  </si>
  <si>
    <t>Maintien durée</t>
  </si>
  <si>
    <t>Tableau Amortissement du prêt initial sur bien à vendre - Situation du prêt au moment de la vente et Remboursement anticipé</t>
  </si>
  <si>
    <t>Coût du crédit</t>
  </si>
  <si>
    <t>Pour ce crédit</t>
  </si>
  <si>
    <t>Contrôle</t>
  </si>
  <si>
    <t>Durée Réelle</t>
  </si>
  <si>
    <t>Durée réelle nouveau crédit en mois</t>
  </si>
  <si>
    <t>Frais dossier+Parts sociales+Garanties</t>
  </si>
  <si>
    <t>TEG Ensemble</t>
  </si>
  <si>
    <t>Pour tous crédits dans la technique N°1</t>
  </si>
  <si>
    <t>Coût projet à crédit dans la technique N°1</t>
  </si>
  <si>
    <t>+ Coût Projet</t>
  </si>
  <si>
    <t xml:space="preserve">Coût projet à crédit </t>
  </si>
  <si>
    <t>Manque à gagner en intérêts</t>
  </si>
  <si>
    <t>Échéance et IRA payées prises en compte dans coût crédit corrigé</t>
  </si>
  <si>
    <t>Échéances payées prises en compte dans coût crédit corrigé</t>
  </si>
  <si>
    <t>Durée max calcul Int sur apport</t>
  </si>
  <si>
    <t>Coût du Crédit  Corrigé</t>
  </si>
  <si>
    <t>Manque à gagner Intérêts</t>
  </si>
  <si>
    <t xml:space="preserve"> + Sur échéances</t>
  </si>
  <si>
    <t xml:space="preserve"> + Sur Apport</t>
  </si>
  <si>
    <t>Coût Projet à Crédit Corrigé</t>
  </si>
  <si>
    <t>Coût du Crédit  Corrigé Technique N°1</t>
  </si>
  <si>
    <t>Coût du Projet à Crédit  Corrigé Technique N°1</t>
  </si>
  <si>
    <t>Coût Projet à Crédit</t>
  </si>
  <si>
    <t>+ Manque à gagner en intérêts</t>
  </si>
  <si>
    <t>Échéance hors ADI initiale</t>
  </si>
  <si>
    <t>ADI initiale</t>
  </si>
  <si>
    <t>Échéance avec ADI initiale</t>
  </si>
  <si>
    <t>Échéance avec ADI initiale après remboursement</t>
  </si>
  <si>
    <t>Technique N°2</t>
  </si>
  <si>
    <t>Pour tous crédits dans la technique N°2</t>
  </si>
  <si>
    <t>Coût projet à crédit dans la technique N°2</t>
  </si>
  <si>
    <t>Coût du Crédit  Corrigé Technique N°2</t>
  </si>
  <si>
    <t>Coût du Projet à Crédit  Corrigé Technique N°2</t>
  </si>
  <si>
    <t>Technique N°3</t>
  </si>
  <si>
    <t>Cumul</t>
  </si>
  <si>
    <t>Cumul intérêts annuels</t>
  </si>
  <si>
    <t>Pour tous crédits dans la technique N°3</t>
  </si>
  <si>
    <t>Coût projet à crédit dans la technique N°3</t>
  </si>
  <si>
    <t>Coût du Crédit  Corrigé Technique N°3</t>
  </si>
  <si>
    <t>Coût du Projet à Crédit  Corrigé Technique N°3</t>
  </si>
  <si>
    <t>Calcul classique des échéances à partir Montant - Taux - Durée</t>
  </si>
  <si>
    <t>Calcul à partir échéance cible</t>
  </si>
  <si>
    <t>Dans ce cas c'est la durée du prêt qui est calculée</t>
  </si>
  <si>
    <t>Table libellés cellule j24</t>
  </si>
  <si>
    <t>Résultat table</t>
  </si>
  <si>
    <t>Toutes les teccniques concernées</t>
  </si>
  <si>
    <t>Techniques N°1 et N°2 concernées</t>
  </si>
  <si>
    <t>Techniques N°1 et N°3 concernées</t>
  </si>
  <si>
    <t>Techniques N°2 et N°3 concernées</t>
  </si>
  <si>
    <t>Technique N°1 cocernée</t>
  </si>
  <si>
    <t>Technique N°2 concernée</t>
  </si>
  <si>
    <t>Technique N°3 concernée</t>
  </si>
  <si>
    <t xml:space="preserve">                                                                   Les techniques du Crédit Relais - Résultats arrondis à l'euro le plus proche</t>
  </si>
  <si>
    <r>
      <t>- Indemnité remboursement anticipé</t>
    </r>
    <r>
      <rPr>
        <b/>
        <sz val="10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(Déjà payée)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</si>
</sst>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0.000%"/>
    <numFmt numFmtId="166" formatCode="&quot;&quot;"/>
    <numFmt numFmtId="167" formatCode="#,##0\ &quot;€&quot;"/>
    <numFmt numFmtId="168" formatCode="0.000000%"/>
    <numFmt numFmtId="169" formatCode="0.0000%"/>
  </numFmts>
  <fonts count="3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sz val="11"/>
      <name val="Arial"/>
      <family val="2"/>
    </font>
    <font>
      <sz val="11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b/>
      <sz val="20"/>
      <color theme="1"/>
      <name val="Arial"/>
      <family val="2"/>
    </font>
    <font>
      <b/>
      <sz val="12"/>
      <color rgb="FF7030A0"/>
      <name val="Arial"/>
      <family val="2"/>
    </font>
    <font>
      <b/>
      <sz val="12"/>
      <color theme="0" tint="-4.9989318521683403E-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i/>
      <sz val="7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E3FB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rgb="FFFFF8F7"/>
        <bgColor indexed="64"/>
      </patternFill>
    </fill>
    <fill>
      <patternFill patternType="solid">
        <fgColor rgb="FFF2F2F2"/>
        <bgColor indexed="64"/>
      </patternFill>
    </fill>
  </fills>
  <borders count="8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08">
    <xf numFmtId="0" fontId="0" fillId="0" borderId="0" xfId="0"/>
    <xf numFmtId="0" fontId="0" fillId="3" borderId="9" xfId="0" applyFill="1" applyBorder="1"/>
    <xf numFmtId="0" fontId="0" fillId="3" borderId="10" xfId="0" applyFill="1" applyBorder="1"/>
    <xf numFmtId="0" fontId="0" fillId="3" borderId="6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0" xfId="0" applyFill="1"/>
    <xf numFmtId="0" fontId="0" fillId="3" borderId="16" xfId="0" applyFill="1" applyBorder="1"/>
    <xf numFmtId="0" fontId="0" fillId="3" borderId="15" xfId="0" applyFill="1" applyBorder="1"/>
    <xf numFmtId="0" fontId="7" fillId="0" borderId="20" xfId="1" applyFont="1" applyBorder="1" applyAlignment="1" applyProtection="1">
      <alignment horizontal="center" vertical="center" wrapText="1"/>
    </xf>
    <xf numFmtId="0" fontId="9" fillId="3" borderId="10" xfId="0" applyFont="1" applyFill="1" applyBorder="1"/>
    <xf numFmtId="164" fontId="1" fillId="5" borderId="2" xfId="0" applyNumberFormat="1" applyFont="1" applyFill="1" applyBorder="1" applyAlignment="1">
      <alignment horizontal="center" vertical="center"/>
    </xf>
    <xf numFmtId="0" fontId="8" fillId="3" borderId="5" xfId="0" applyFont="1" applyFill="1" applyBorder="1"/>
    <xf numFmtId="0" fontId="8" fillId="3" borderId="13" xfId="0" applyFont="1" applyFill="1" applyBorder="1"/>
    <xf numFmtId="0" fontId="0" fillId="0" borderId="0" xfId="0" applyBorder="1" applyAlignment="1">
      <alignment horizontal="center" vertical="center"/>
    </xf>
    <xf numFmtId="0" fontId="9" fillId="3" borderId="5" xfId="0" applyFont="1" applyFill="1" applyBorder="1" applyAlignment="1">
      <alignment horizontal="right"/>
    </xf>
    <xf numFmtId="0" fontId="0" fillId="3" borderId="14" xfId="0" applyFill="1" applyBorder="1"/>
    <xf numFmtId="0" fontId="8" fillId="3" borderId="0" xfId="0" applyFont="1" applyFill="1" applyBorder="1"/>
    <xf numFmtId="0" fontId="9" fillId="3" borderId="15" xfId="0" applyFont="1" applyFill="1" applyBorder="1" applyAlignment="1">
      <alignment horizontal="right" wrapText="1"/>
    </xf>
    <xf numFmtId="6" fontId="1" fillId="0" borderId="0" xfId="0" applyNumberFormat="1" applyFont="1" applyAlignment="1">
      <alignment horizontal="right"/>
    </xf>
    <xf numFmtId="0" fontId="0" fillId="0" borderId="0" xfId="0" applyBorder="1"/>
    <xf numFmtId="0" fontId="0" fillId="0" borderId="37" xfId="0" applyBorder="1"/>
    <xf numFmtId="164" fontId="0" fillId="0" borderId="37" xfId="0" applyNumberFormat="1" applyBorder="1" applyAlignment="1">
      <alignment vertical="center"/>
    </xf>
    <xf numFmtId="164" fontId="0" fillId="2" borderId="37" xfId="0" applyNumberForma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165" fontId="0" fillId="0" borderId="37" xfId="0" applyNumberFormat="1" applyBorder="1"/>
    <xf numFmtId="164" fontId="0" fillId="0" borderId="37" xfId="0" applyNumberFormat="1" applyBorder="1"/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1" xfId="0" applyBorder="1"/>
    <xf numFmtId="0" fontId="0" fillId="0" borderId="38" xfId="0" applyBorder="1"/>
    <xf numFmtId="6" fontId="1" fillId="0" borderId="21" xfId="0" applyNumberFormat="1" applyFont="1" applyBorder="1" applyAlignment="1">
      <alignment vertical="center"/>
    </xf>
    <xf numFmtId="9" fontId="1" fillId="0" borderId="21" xfId="0" applyNumberFormat="1" applyFont="1" applyBorder="1" applyAlignment="1">
      <alignment vertical="center"/>
    </xf>
    <xf numFmtId="0" fontId="0" fillId="0" borderId="44" xfId="0" applyBorder="1"/>
    <xf numFmtId="6" fontId="1" fillId="0" borderId="29" xfId="0" applyNumberFormat="1" applyFont="1" applyBorder="1" applyAlignment="1">
      <alignment vertical="center"/>
    </xf>
    <xf numFmtId="0" fontId="0" fillId="0" borderId="46" xfId="0" applyBorder="1"/>
    <xf numFmtId="0" fontId="0" fillId="0" borderId="47" xfId="0" applyBorder="1"/>
    <xf numFmtId="9" fontId="1" fillId="0" borderId="48" xfId="0" applyNumberFormat="1" applyFont="1" applyBorder="1" applyAlignment="1">
      <alignment vertical="center"/>
    </xf>
    <xf numFmtId="0" fontId="1" fillId="0" borderId="1" xfId="0" applyFont="1" applyBorder="1"/>
    <xf numFmtId="0" fontId="0" fillId="0" borderId="50" xfId="0" applyBorder="1"/>
    <xf numFmtId="6" fontId="1" fillId="0" borderId="42" xfId="0" applyNumberFormat="1" applyFont="1" applyBorder="1" applyAlignment="1">
      <alignment vertical="center"/>
    </xf>
    <xf numFmtId="0" fontId="0" fillId="0" borderId="52" xfId="0" applyBorder="1"/>
    <xf numFmtId="6" fontId="1" fillId="0" borderId="21" xfId="0" applyNumberFormat="1" applyFont="1" applyBorder="1" applyAlignment="1">
      <alignment horizontal="right"/>
    </xf>
    <xf numFmtId="6" fontId="1" fillId="0" borderId="29" xfId="0" applyNumberFormat="1" applyFont="1" applyBorder="1" applyAlignment="1">
      <alignment horizontal="right"/>
    </xf>
    <xf numFmtId="0" fontId="1" fillId="0" borderId="36" xfId="0" quotePrefix="1" applyFont="1" applyBorder="1" applyAlignment="1">
      <alignment horizontal="left" vertical="center"/>
    </xf>
    <xf numFmtId="0" fontId="1" fillId="0" borderId="20" xfId="0" quotePrefix="1" applyFont="1" applyBorder="1" applyAlignment="1">
      <alignment horizontal="left" vertical="center"/>
    </xf>
    <xf numFmtId="0" fontId="0" fillId="0" borderId="20" xfId="0" applyBorder="1"/>
    <xf numFmtId="0" fontId="13" fillId="0" borderId="20" xfId="0" quotePrefix="1" applyFont="1" applyBorder="1" applyAlignment="1">
      <alignment horizontal="center" vertical="center"/>
    </xf>
    <xf numFmtId="0" fontId="13" fillId="0" borderId="20" xfId="0" quotePrefix="1" applyFont="1" applyBorder="1" applyAlignment="1">
      <alignment horizontal="left" vertical="center"/>
    </xf>
    <xf numFmtId="6" fontId="1" fillId="0" borderId="23" xfId="0" applyNumberFormat="1" applyFont="1" applyBorder="1" applyAlignment="1">
      <alignment horizontal="right"/>
    </xf>
    <xf numFmtId="6" fontId="1" fillId="0" borderId="35" xfId="0" applyNumberFormat="1" applyFont="1" applyBorder="1" applyAlignment="1">
      <alignment horizontal="right"/>
    </xf>
    <xf numFmtId="6" fontId="1" fillId="0" borderId="35" xfId="0" applyNumberFormat="1" applyFont="1" applyBorder="1" applyAlignment="1">
      <alignment horizontal="right" vertical="center"/>
    </xf>
    <xf numFmtId="0" fontId="0" fillId="0" borderId="53" xfId="0" applyBorder="1"/>
    <xf numFmtId="0" fontId="0" fillId="0" borderId="39" xfId="0" applyBorder="1"/>
    <xf numFmtId="0" fontId="1" fillId="0" borderId="39" xfId="0" applyFont="1" applyBorder="1" applyAlignment="1">
      <alignment horizontal="center" vertical="center"/>
    </xf>
    <xf numFmtId="164" fontId="0" fillId="0" borderId="40" xfId="0" applyNumberFormat="1" applyBorder="1" applyAlignment="1">
      <alignment vertical="center"/>
    </xf>
    <xf numFmtId="166" fontId="0" fillId="0" borderId="40" xfId="0" applyNumberFormat="1" applyBorder="1" applyAlignment="1">
      <alignment vertical="center"/>
    </xf>
    <xf numFmtId="0" fontId="1" fillId="0" borderId="20" xfId="0" quotePrefix="1" applyFont="1" applyBorder="1"/>
    <xf numFmtId="6" fontId="1" fillId="0" borderId="48" xfId="0" applyNumberFormat="1" applyFont="1" applyBorder="1" applyAlignment="1">
      <alignment vertical="center"/>
    </xf>
    <xf numFmtId="0" fontId="3" fillId="0" borderId="49" xfId="0" applyFont="1" applyBorder="1"/>
    <xf numFmtId="0" fontId="1" fillId="3" borderId="13" xfId="0" quotePrefix="1" applyFont="1" applyFill="1" applyBorder="1" applyAlignment="1">
      <alignment horizontal="left" vertical="center"/>
    </xf>
    <xf numFmtId="6" fontId="1" fillId="3" borderId="13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6" fontId="1" fillId="3" borderId="0" xfId="0" applyNumberFormat="1" applyFont="1" applyFill="1" applyBorder="1" applyAlignment="1">
      <alignment vertical="center"/>
    </xf>
    <xf numFmtId="166" fontId="0" fillId="3" borderId="11" xfId="0" applyNumberFormat="1" applyFill="1" applyBorder="1"/>
    <xf numFmtId="0" fontId="1" fillId="0" borderId="26" xfId="0" applyFont="1" applyBorder="1" applyAlignment="1">
      <alignment horizontal="left" vertical="center"/>
    </xf>
    <xf numFmtId="0" fontId="1" fillId="0" borderId="21" xfId="0" applyFont="1" applyBorder="1"/>
    <xf numFmtId="0" fontId="1" fillId="0" borderId="26" xfId="0" quotePrefix="1" applyFont="1" applyBorder="1" applyAlignment="1">
      <alignment horizontal="left" vertical="center"/>
    </xf>
    <xf numFmtId="166" fontId="18" fillId="3" borderId="0" xfId="0" applyNumberFormat="1" applyFont="1" applyFill="1" applyAlignment="1">
      <alignment horizontal="right"/>
    </xf>
    <xf numFmtId="0" fontId="1" fillId="0" borderId="20" xfId="0" applyFont="1" applyBorder="1" applyAlignment="1">
      <alignment horizontal="left" vertical="center"/>
    </xf>
    <xf numFmtId="167" fontId="1" fillId="0" borderId="40" xfId="0" applyNumberFormat="1" applyFont="1" applyBorder="1"/>
    <xf numFmtId="0" fontId="1" fillId="0" borderId="55" xfId="0" quotePrefix="1" applyFont="1" applyBorder="1" applyAlignment="1">
      <alignment horizontal="left" vertical="center"/>
    </xf>
    <xf numFmtId="0" fontId="0" fillId="0" borderId="54" xfId="0" applyBorder="1"/>
    <xf numFmtId="6" fontId="1" fillId="0" borderId="48" xfId="0" applyNumberFormat="1" applyFont="1" applyBorder="1" applyAlignment="1">
      <alignment horizontal="right"/>
    </xf>
    <xf numFmtId="0" fontId="1" fillId="0" borderId="45" xfId="0" quotePrefix="1" applyFont="1" applyBorder="1" applyAlignment="1">
      <alignment horizontal="left" vertical="center"/>
    </xf>
    <xf numFmtId="166" fontId="1" fillId="0" borderId="40" xfId="0" applyNumberFormat="1" applyFont="1" applyBorder="1"/>
    <xf numFmtId="0" fontId="0" fillId="0" borderId="43" xfId="0" applyBorder="1"/>
    <xf numFmtId="0" fontId="1" fillId="0" borderId="24" xfId="0" quotePrefix="1" applyFont="1" applyBorder="1" applyAlignment="1">
      <alignment horizontal="left" vertical="center"/>
    </xf>
    <xf numFmtId="164" fontId="1" fillId="0" borderId="57" xfId="0" applyNumberFormat="1" applyFont="1" applyBorder="1"/>
    <xf numFmtId="0" fontId="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6" fontId="1" fillId="0" borderId="5" xfId="0" applyNumberFormat="1" applyFont="1" applyBorder="1" applyAlignment="1">
      <alignment horizontal="right"/>
    </xf>
    <xf numFmtId="0" fontId="0" fillId="0" borderId="57" xfId="0" applyBorder="1"/>
    <xf numFmtId="6" fontId="1" fillId="0" borderId="18" xfId="0" applyNumberFormat="1" applyFont="1" applyBorder="1" applyAlignment="1">
      <alignment vertical="center"/>
    </xf>
    <xf numFmtId="6" fontId="1" fillId="2" borderId="37" xfId="0" applyNumberFormat="1" applyFont="1" applyFill="1" applyBorder="1"/>
    <xf numFmtId="6" fontId="1" fillId="0" borderId="37" xfId="0" applyNumberFormat="1" applyFont="1" applyBorder="1"/>
    <xf numFmtId="6" fontId="1" fillId="0" borderId="56" xfId="0" applyNumberFormat="1" applyFont="1" applyBorder="1"/>
    <xf numFmtId="0" fontId="1" fillId="0" borderId="50" xfId="0" applyFont="1" applyBorder="1" applyAlignment="1">
      <alignment horizontal="center"/>
    </xf>
    <xf numFmtId="10" fontId="1" fillId="0" borderId="60" xfId="0" applyNumberFormat="1" applyFont="1" applyBorder="1"/>
    <xf numFmtId="0" fontId="4" fillId="0" borderId="60" xfId="0" applyFont="1" applyBorder="1" applyAlignment="1">
      <alignment horizontal="center"/>
    </xf>
    <xf numFmtId="10" fontId="1" fillId="0" borderId="29" xfId="0" applyNumberFormat="1" applyFont="1" applyBorder="1"/>
    <xf numFmtId="0" fontId="1" fillId="0" borderId="50" xfId="0" applyFont="1" applyBorder="1"/>
    <xf numFmtId="10" fontId="1" fillId="0" borderId="43" xfId="0" applyNumberFormat="1" applyFont="1" applyBorder="1"/>
    <xf numFmtId="0" fontId="1" fillId="3" borderId="16" xfId="0" applyFont="1" applyFill="1" applyBorder="1"/>
    <xf numFmtId="6" fontId="1" fillId="3" borderId="16" xfId="0" applyNumberFormat="1" applyFont="1" applyFill="1" applyBorder="1"/>
    <xf numFmtId="0" fontId="1" fillId="3" borderId="16" xfId="0" applyFont="1" applyFill="1" applyBorder="1" applyAlignment="1">
      <alignment horizontal="center"/>
    </xf>
    <xf numFmtId="0" fontId="1" fillId="0" borderId="57" xfId="0" quotePrefix="1" applyFont="1" applyBorder="1" applyAlignment="1">
      <alignment horizontal="left" vertical="center"/>
    </xf>
    <xf numFmtId="0" fontId="1" fillId="0" borderId="39" xfId="0" quotePrefix="1" applyFont="1" applyBorder="1" applyAlignment="1">
      <alignment horizontal="left" vertical="center"/>
    </xf>
    <xf numFmtId="6" fontId="1" fillId="5" borderId="2" xfId="0" applyNumberFormat="1" applyFont="1" applyFill="1" applyBorder="1"/>
    <xf numFmtId="6" fontId="1" fillId="5" borderId="2" xfId="0" applyNumberFormat="1" applyFont="1" applyFill="1" applyBorder="1" applyAlignment="1">
      <alignment vertical="center"/>
    </xf>
    <xf numFmtId="6" fontId="1" fillId="5" borderId="31" xfId="0" applyNumberFormat="1" applyFont="1" applyFill="1" applyBorder="1"/>
    <xf numFmtId="6" fontId="1" fillId="5" borderId="2" xfId="0" applyNumberFormat="1" applyFont="1" applyFill="1" applyBorder="1" applyAlignment="1">
      <alignment horizontal="right"/>
    </xf>
    <xf numFmtId="0" fontId="1" fillId="0" borderId="37" xfId="0" applyFont="1" applyBorder="1"/>
    <xf numFmtId="6" fontId="1" fillId="0" borderId="38" xfId="0" applyNumberFormat="1" applyFont="1" applyBorder="1" applyAlignment="1">
      <alignment horizontal="right"/>
    </xf>
    <xf numFmtId="6" fontId="1" fillId="0" borderId="38" xfId="0" applyNumberFormat="1" applyFont="1" applyBorder="1"/>
    <xf numFmtId="0" fontId="0" fillId="0" borderId="60" xfId="0" applyBorder="1"/>
    <xf numFmtId="0" fontId="1" fillId="0" borderId="45" xfId="0" quotePrefix="1" applyFont="1" applyFill="1" applyBorder="1" applyAlignment="1">
      <alignment horizontal="left" vertical="center"/>
    </xf>
    <xf numFmtId="0" fontId="1" fillId="0" borderId="56" xfId="0" applyFont="1" applyBorder="1"/>
    <xf numFmtId="0" fontId="0" fillId="0" borderId="40" xfId="0" applyBorder="1"/>
    <xf numFmtId="0" fontId="0" fillId="2" borderId="60" xfId="0" applyFill="1" applyBorder="1"/>
    <xf numFmtId="6" fontId="0" fillId="2" borderId="60" xfId="0" applyNumberFormat="1" applyFill="1" applyBorder="1"/>
    <xf numFmtId="6" fontId="1" fillId="2" borderId="29" xfId="0" applyNumberFormat="1" applyFont="1" applyFill="1" applyBorder="1" applyAlignment="1">
      <alignment horizontal="right"/>
    </xf>
    <xf numFmtId="0" fontId="1" fillId="2" borderId="26" xfId="0" quotePrefix="1" applyFont="1" applyFill="1" applyBorder="1" applyAlignment="1">
      <alignment horizontal="left" vertical="center"/>
    </xf>
    <xf numFmtId="0" fontId="0" fillId="2" borderId="37" xfId="0" applyFill="1" applyBorder="1"/>
    <xf numFmtId="6" fontId="1" fillId="2" borderId="21" xfId="0" applyNumberFormat="1" applyFont="1" applyFill="1" applyBorder="1" applyAlignment="1">
      <alignment horizontal="right"/>
    </xf>
    <xf numFmtId="6" fontId="1" fillId="2" borderId="38" xfId="0" applyNumberFormat="1" applyFont="1" applyFill="1" applyBorder="1" applyAlignment="1">
      <alignment horizontal="right"/>
    </xf>
    <xf numFmtId="6" fontId="0" fillId="2" borderId="38" xfId="0" applyNumberFormat="1" applyFill="1" applyBorder="1"/>
    <xf numFmtId="0" fontId="1" fillId="2" borderId="26" xfId="0" quotePrefix="1" applyFont="1" applyFill="1" applyBorder="1"/>
    <xf numFmtId="6" fontId="0" fillId="2" borderId="37" xfId="0" applyNumberFormat="1" applyFill="1" applyBorder="1"/>
    <xf numFmtId="6" fontId="1" fillId="2" borderId="38" xfId="0" applyNumberFormat="1" applyFont="1" applyFill="1" applyBorder="1"/>
    <xf numFmtId="0" fontId="1" fillId="2" borderId="37" xfId="0" applyFont="1" applyFill="1" applyBorder="1"/>
    <xf numFmtId="0" fontId="1" fillId="2" borderId="45" xfId="0" quotePrefix="1" applyFont="1" applyFill="1" applyBorder="1" applyAlignment="1">
      <alignment horizontal="left" vertical="center"/>
    </xf>
    <xf numFmtId="0" fontId="1" fillId="2" borderId="56" xfId="0" applyFont="1" applyFill="1" applyBorder="1"/>
    <xf numFmtId="6" fontId="1" fillId="2" borderId="56" xfId="0" applyNumberFormat="1" applyFont="1" applyFill="1" applyBorder="1"/>
    <xf numFmtId="6" fontId="0" fillId="2" borderId="46" xfId="0" applyNumberFormat="1" applyFill="1" applyBorder="1"/>
    <xf numFmtId="0" fontId="0" fillId="3" borderId="59" xfId="0" applyFill="1" applyBorder="1"/>
    <xf numFmtId="0" fontId="1" fillId="0" borderId="40" xfId="0" quotePrefix="1" applyFont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6" fontId="1" fillId="5" borderId="4" xfId="0" applyNumberFormat="1" applyFont="1" applyFill="1" applyBorder="1"/>
    <xf numFmtId="167" fontId="1" fillId="2" borderId="40" xfId="0" applyNumberFormat="1" applyFont="1" applyFill="1" applyBorder="1"/>
    <xf numFmtId="0" fontId="1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20" fillId="2" borderId="24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horizontal="left" vertical="center"/>
    </xf>
    <xf numFmtId="0" fontId="1" fillId="0" borderId="17" xfId="0" quotePrefix="1" applyFont="1" applyFill="1" applyBorder="1" applyAlignment="1">
      <alignment horizontal="left" vertical="center"/>
    </xf>
    <xf numFmtId="0" fontId="1" fillId="0" borderId="62" xfId="0" applyFont="1" applyBorder="1"/>
    <xf numFmtId="0" fontId="0" fillId="0" borderId="22" xfId="0" applyBorder="1"/>
    <xf numFmtId="0" fontId="1" fillId="2" borderId="62" xfId="0" applyFont="1" applyFill="1" applyBorder="1"/>
    <xf numFmtId="6" fontId="1" fillId="0" borderId="58" xfId="0" applyNumberFormat="1" applyFont="1" applyBorder="1"/>
    <xf numFmtId="0" fontId="1" fillId="0" borderId="0" xfId="0" quotePrefix="1" applyFont="1" applyBorder="1" applyAlignment="1">
      <alignment horizontal="left" vertical="center"/>
    </xf>
    <xf numFmtId="164" fontId="0" fillId="0" borderId="64" xfId="0" applyNumberFormat="1" applyBorder="1" applyAlignment="1">
      <alignment vertical="center"/>
    </xf>
    <xf numFmtId="6" fontId="1" fillId="0" borderId="5" xfId="0" applyNumberFormat="1" applyFont="1" applyBorder="1" applyAlignment="1">
      <alignment horizontal="right" vertical="center"/>
    </xf>
    <xf numFmtId="6" fontId="1" fillId="2" borderId="22" xfId="0" applyNumberFormat="1" applyFont="1" applyFill="1" applyBorder="1"/>
    <xf numFmtId="6" fontId="1" fillId="0" borderId="46" xfId="0" applyNumberFormat="1" applyFont="1" applyBorder="1"/>
    <xf numFmtId="0" fontId="0" fillId="0" borderId="63" xfId="0" applyBorder="1"/>
    <xf numFmtId="0" fontId="1" fillId="2" borderId="26" xfId="0" applyFont="1" applyFill="1" applyBorder="1" applyAlignment="1">
      <alignment horizontal="left" vertical="center"/>
    </xf>
    <xf numFmtId="0" fontId="0" fillId="2" borderId="38" xfId="0" applyFill="1" applyBorder="1"/>
    <xf numFmtId="6" fontId="1" fillId="2" borderId="4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9" fillId="3" borderId="0" xfId="0" applyFont="1" applyFill="1" applyBorder="1"/>
    <xf numFmtId="0" fontId="10" fillId="3" borderId="0" xfId="0" applyFont="1" applyFill="1" applyBorder="1"/>
    <xf numFmtId="0" fontId="1" fillId="0" borderId="36" xfId="0" applyFont="1" applyBorder="1" applyAlignment="1">
      <alignment horizontal="right" vertical="center"/>
    </xf>
    <xf numFmtId="0" fontId="1" fillId="2" borderId="23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10" fontId="1" fillId="0" borderId="56" xfId="0" applyNumberFormat="1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vertical="center"/>
    </xf>
    <xf numFmtId="0" fontId="1" fillId="0" borderId="16" xfId="0" quotePrefix="1" applyFont="1" applyBorder="1" applyAlignment="1">
      <alignment vertical="center"/>
    </xf>
    <xf numFmtId="0" fontId="1" fillId="0" borderId="50" xfId="0" quotePrefix="1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3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quotePrefix="1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7" fontId="1" fillId="5" borderId="4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5" borderId="58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/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6" fontId="1" fillId="0" borderId="5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6" fontId="1" fillId="0" borderId="0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6" fontId="1" fillId="3" borderId="5" xfId="0" applyNumberFormat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8" fontId="1" fillId="3" borderId="5" xfId="0" applyNumberFormat="1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10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/>
    <xf numFmtId="8" fontId="1" fillId="0" borderId="21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6" fontId="1" fillId="0" borderId="23" xfId="0" applyNumberFormat="1" applyFont="1" applyBorder="1" applyAlignment="1">
      <alignment vertical="center"/>
    </xf>
    <xf numFmtId="6" fontId="1" fillId="0" borderId="35" xfId="0" applyNumberFormat="1" applyFont="1" applyBorder="1" applyAlignment="1">
      <alignment vertical="center"/>
    </xf>
    <xf numFmtId="6" fontId="0" fillId="0" borderId="35" xfId="0" applyNumberFormat="1" applyBorder="1" applyAlignment="1">
      <alignment vertical="center"/>
    </xf>
    <xf numFmtId="6" fontId="1" fillId="5" borderId="4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6" fontId="0" fillId="0" borderId="21" xfId="0" applyNumberForma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6" fontId="1" fillId="3" borderId="13" xfId="0" applyNumberFormat="1" applyFont="1" applyFill="1" applyBorder="1" applyAlignment="1">
      <alignment vertical="center"/>
    </xf>
    <xf numFmtId="6" fontId="1" fillId="5" borderId="35" xfId="0" applyNumberFormat="1" applyFont="1" applyFill="1" applyBorder="1" applyAlignment="1">
      <alignment vertical="center"/>
    </xf>
    <xf numFmtId="6" fontId="1" fillId="5" borderId="21" xfId="0" applyNumberFormat="1" applyFont="1" applyFill="1" applyBorder="1" applyAlignment="1">
      <alignment vertical="center"/>
    </xf>
    <xf numFmtId="6" fontId="1" fillId="0" borderId="39" xfId="0" applyNumberFormat="1" applyFont="1" applyBorder="1" applyAlignment="1">
      <alignment horizontal="right" vertical="center"/>
    </xf>
    <xf numFmtId="0" fontId="4" fillId="0" borderId="26" xfId="0" quotePrefix="1" applyFont="1" applyBorder="1" applyAlignment="1">
      <alignment horizontal="left" vertical="center"/>
    </xf>
    <xf numFmtId="0" fontId="1" fillId="5" borderId="20" xfId="0" quotePrefix="1" applyFont="1" applyFill="1" applyBorder="1" applyAlignment="1">
      <alignment horizontal="left" vertical="center"/>
    </xf>
    <xf numFmtId="0" fontId="1" fillId="5" borderId="39" xfId="0" applyFont="1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6" fillId="5" borderId="39" xfId="1" applyFill="1" applyBorder="1" applyAlignment="1" applyProtection="1"/>
    <xf numFmtId="0" fontId="0" fillId="5" borderId="40" xfId="0" applyFill="1" applyBorder="1"/>
    <xf numFmtId="0" fontId="0" fillId="5" borderId="39" xfId="0" applyFill="1" applyBorder="1"/>
    <xf numFmtId="0" fontId="1" fillId="5" borderId="1" xfId="0" quotePrefix="1" applyFont="1" applyFill="1" applyBorder="1" applyAlignment="1">
      <alignment horizontal="left" vertical="center"/>
    </xf>
    <xf numFmtId="0" fontId="0" fillId="5" borderId="51" xfId="0" applyFill="1" applyBorder="1"/>
    <xf numFmtId="0" fontId="1" fillId="2" borderId="20" xfId="0" quotePrefix="1" applyFont="1" applyFill="1" applyBorder="1" applyAlignment="1">
      <alignment horizontal="left" vertical="center"/>
    </xf>
    <xf numFmtId="0" fontId="0" fillId="2" borderId="40" xfId="0" applyFill="1" applyBorder="1"/>
    <xf numFmtId="0" fontId="4" fillId="0" borderId="26" xfId="0" quotePrefix="1" applyFont="1" applyFill="1" applyBorder="1" applyAlignment="1">
      <alignment horizontal="left" vertical="center"/>
    </xf>
    <xf numFmtId="167" fontId="1" fillId="5" borderId="4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0" fillId="0" borderId="41" xfId="0" applyBorder="1"/>
    <xf numFmtId="0" fontId="1" fillId="2" borderId="26" xfId="0" applyFont="1" applyFill="1" applyBorder="1" applyAlignment="1">
      <alignment horizontal="center" vertical="center"/>
    </xf>
    <xf numFmtId="164" fontId="1" fillId="2" borderId="37" xfId="0" applyNumberFormat="1" applyFont="1" applyFill="1" applyBorder="1" applyAlignment="1">
      <alignment horizontal="center" vertical="center"/>
    </xf>
    <xf numFmtId="10" fontId="1" fillId="2" borderId="37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0" borderId="58" xfId="0" applyBorder="1"/>
    <xf numFmtId="0" fontId="1" fillId="0" borderId="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30" xfId="0" applyBorder="1"/>
    <xf numFmtId="0" fontId="0" fillId="0" borderId="26" xfId="0" applyBorder="1"/>
    <xf numFmtId="8" fontId="0" fillId="0" borderId="37" xfId="0" applyNumberFormat="1" applyBorder="1"/>
    <xf numFmtId="8" fontId="0" fillId="0" borderId="58" xfId="0" applyNumberFormat="1" applyBorder="1"/>
    <xf numFmtId="0" fontId="0" fillId="0" borderId="45" xfId="0" applyBorder="1"/>
    <xf numFmtId="8" fontId="0" fillId="0" borderId="56" xfId="0" applyNumberFormat="1" applyBorder="1"/>
    <xf numFmtId="8" fontId="0" fillId="0" borderId="41" xfId="0" applyNumberFormat="1" applyBorder="1"/>
    <xf numFmtId="167" fontId="0" fillId="0" borderId="0" xfId="0" applyNumberFormat="1"/>
    <xf numFmtId="164" fontId="1" fillId="2" borderId="11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6" fontId="1" fillId="0" borderId="37" xfId="0" applyNumberFormat="1" applyFont="1" applyBorder="1" applyAlignment="1">
      <alignment vertical="center"/>
    </xf>
    <xf numFmtId="6" fontId="1" fillId="0" borderId="38" xfId="0" applyNumberFormat="1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6" fontId="1" fillId="0" borderId="56" xfId="0" applyNumberFormat="1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27" xfId="0" applyFont="1" applyBorder="1"/>
    <xf numFmtId="10" fontId="1" fillId="0" borderId="58" xfId="0" applyNumberFormat="1" applyFont="1" applyBorder="1" applyAlignment="1">
      <alignment horizontal="center" vertical="center" wrapText="1"/>
    </xf>
    <xf numFmtId="6" fontId="1" fillId="0" borderId="22" xfId="0" applyNumberFormat="1" applyFont="1" applyBorder="1"/>
    <xf numFmtId="0" fontId="1" fillId="0" borderId="60" xfId="0" applyFont="1" applyBorder="1" applyAlignment="1">
      <alignment horizontal="center"/>
    </xf>
    <xf numFmtId="0" fontId="1" fillId="0" borderId="44" xfId="0" applyFont="1" applyBorder="1"/>
    <xf numFmtId="0" fontId="1" fillId="0" borderId="24" xfId="0" applyFont="1" applyBorder="1"/>
    <xf numFmtId="0" fontId="0" fillId="2" borderId="37" xfId="0" applyFill="1" applyBorder="1" applyAlignment="1">
      <alignment vertical="center"/>
    </xf>
    <xf numFmtId="6" fontId="1" fillId="2" borderId="37" xfId="0" applyNumberFormat="1" applyFont="1" applyFill="1" applyBorder="1" applyAlignment="1">
      <alignment vertical="center"/>
    </xf>
    <xf numFmtId="0" fontId="2" fillId="0" borderId="39" xfId="0" quotePrefix="1" applyFont="1" applyBorder="1" applyAlignment="1">
      <alignment horizontal="left" vertical="center"/>
    </xf>
    <xf numFmtId="167" fontId="1" fillId="5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6" fontId="1" fillId="0" borderId="48" xfId="0" applyNumberFormat="1" applyFont="1" applyBorder="1" applyAlignment="1">
      <alignment horizontal="right" vertical="center"/>
    </xf>
    <xf numFmtId="0" fontId="1" fillId="0" borderId="17" xfId="0" quotePrefix="1" applyFont="1" applyFill="1" applyBorder="1" applyAlignment="1">
      <alignment vertical="center"/>
    </xf>
    <xf numFmtId="0" fontId="1" fillId="0" borderId="62" xfId="0" applyFont="1" applyBorder="1" applyAlignment="1">
      <alignment vertical="center"/>
    </xf>
    <xf numFmtId="6" fontId="1" fillId="0" borderId="58" xfId="0" applyNumberFormat="1" applyFont="1" applyBorder="1" applyAlignment="1">
      <alignment vertical="center"/>
    </xf>
    <xf numFmtId="6" fontId="1" fillId="2" borderId="58" xfId="0" applyNumberFormat="1" applyFont="1" applyFill="1" applyBorder="1" applyAlignment="1">
      <alignment vertical="center"/>
    </xf>
    <xf numFmtId="0" fontId="0" fillId="2" borderId="0" xfId="0" applyFill="1"/>
    <xf numFmtId="0" fontId="0" fillId="0" borderId="21" xfId="0" applyBorder="1" applyAlignment="1"/>
    <xf numFmtId="164" fontId="0" fillId="0" borderId="0" xfId="0" applyNumberFormat="1"/>
    <xf numFmtId="164" fontId="0" fillId="0" borderId="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58" xfId="0" applyNumberFormat="1" applyBorder="1"/>
    <xf numFmtId="0" fontId="0" fillId="0" borderId="24" xfId="0" applyBorder="1"/>
    <xf numFmtId="0" fontId="1" fillId="0" borderId="6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64" fontId="1" fillId="2" borderId="58" xfId="0" applyNumberFormat="1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58" xfId="0" applyFont="1" applyBorder="1" applyAlignment="1">
      <alignment horizontal="center" vertical="center"/>
    </xf>
    <xf numFmtId="164" fontId="0" fillId="0" borderId="21" xfId="0" applyNumberFormat="1" applyBorder="1"/>
    <xf numFmtId="0" fontId="0" fillId="0" borderId="42" xfId="0" applyBorder="1"/>
    <xf numFmtId="164" fontId="0" fillId="0" borderId="29" xfId="0" applyNumberFormat="1" applyBorder="1"/>
    <xf numFmtId="164" fontId="0" fillId="0" borderId="41" xfId="0" applyNumberFormat="1" applyBorder="1"/>
    <xf numFmtId="164" fontId="0" fillId="9" borderId="21" xfId="0" applyNumberFormat="1" applyFill="1" applyBorder="1"/>
    <xf numFmtId="164" fontId="0" fillId="10" borderId="37" xfId="0" applyNumberFormat="1" applyFill="1" applyBorder="1"/>
    <xf numFmtId="0" fontId="1" fillId="0" borderId="3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10" fontId="1" fillId="2" borderId="58" xfId="0" applyNumberFormat="1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8" fontId="0" fillId="0" borderId="41" xfId="0" applyNumberFormat="1" applyBorder="1" applyAlignment="1">
      <alignment vertical="center"/>
    </xf>
    <xf numFmtId="0" fontId="0" fillId="0" borderId="58" xfId="0" applyBorder="1" applyAlignment="1"/>
    <xf numFmtId="0" fontId="0" fillId="0" borderId="22" xfId="0" applyBorder="1" applyAlignment="1"/>
    <xf numFmtId="0" fontId="0" fillId="0" borderId="22" xfId="0" applyBorder="1" applyAlignment="1">
      <alignment horizontal="center" vertical="center"/>
    </xf>
    <xf numFmtId="10" fontId="1" fillId="2" borderId="58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7" xfId="0" applyBorder="1" applyAlignment="1"/>
    <xf numFmtId="10" fontId="1" fillId="2" borderId="58" xfId="0" applyNumberFormat="1" applyFont="1" applyFill="1" applyBorder="1" applyAlignment="1">
      <alignment vertical="center"/>
    </xf>
    <xf numFmtId="0" fontId="1" fillId="0" borderId="20" xfId="0" quotePrefix="1" applyFont="1" applyBorder="1" applyAlignment="1">
      <alignment vertical="center"/>
    </xf>
    <xf numFmtId="0" fontId="1" fillId="0" borderId="26" xfId="0" quotePrefix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22" fillId="2" borderId="3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0" fontId="9" fillId="3" borderId="15" xfId="0" applyFont="1" applyFill="1" applyBorder="1" applyAlignment="1">
      <alignment horizontal="right" vertical="center"/>
    </xf>
    <xf numFmtId="0" fontId="9" fillId="3" borderId="16" xfId="0" applyFont="1" applyFill="1" applyBorder="1"/>
    <xf numFmtId="164" fontId="0" fillId="0" borderId="0" xfId="0" applyNumberFormat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right" vertical="center"/>
    </xf>
    <xf numFmtId="164" fontId="0" fillId="0" borderId="37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8" fontId="0" fillId="0" borderId="37" xfId="0" applyNumberFormat="1" applyBorder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50" xfId="0" applyBorder="1" applyAlignment="1">
      <alignment vertical="center"/>
    </xf>
    <xf numFmtId="8" fontId="0" fillId="0" borderId="0" xfId="0" applyNumberFormat="1"/>
    <xf numFmtId="0" fontId="1" fillId="0" borderId="3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33" xfId="0" quotePrefix="1" applyFont="1" applyBorder="1" applyAlignment="1">
      <alignment vertical="center"/>
    </xf>
    <xf numFmtId="0" fontId="1" fillId="0" borderId="55" xfId="0" quotePrefix="1" applyFont="1" applyBorder="1" applyAlignment="1">
      <alignment vertical="center"/>
    </xf>
    <xf numFmtId="167" fontId="1" fillId="5" borderId="56" xfId="0" applyNumberFormat="1" applyFont="1" applyFill="1" applyBorder="1" applyAlignment="1">
      <alignment vertical="center"/>
    </xf>
    <xf numFmtId="167" fontId="1" fillId="5" borderId="37" xfId="0" applyNumberFormat="1" applyFont="1" applyFill="1" applyBorder="1" applyAlignment="1">
      <alignment vertical="center"/>
    </xf>
    <xf numFmtId="164" fontId="1" fillId="0" borderId="42" xfId="0" applyNumberFormat="1" applyFont="1" applyBorder="1"/>
    <xf numFmtId="0" fontId="1" fillId="0" borderId="45" xfId="0" quotePrefix="1" applyFont="1" applyBorder="1" applyAlignment="1">
      <alignment vertical="center"/>
    </xf>
    <xf numFmtId="0" fontId="0" fillId="0" borderId="56" xfId="0" applyBorder="1"/>
    <xf numFmtId="164" fontId="1" fillId="0" borderId="48" xfId="0" applyNumberFormat="1" applyFont="1" applyBorder="1"/>
    <xf numFmtId="0" fontId="0" fillId="0" borderId="51" xfId="0" applyBorder="1"/>
    <xf numFmtId="164" fontId="1" fillId="0" borderId="2" xfId="0" applyNumberFormat="1" applyFont="1" applyBorder="1"/>
    <xf numFmtId="164" fontId="0" fillId="0" borderId="38" xfId="0" applyNumberForma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/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1" fillId="5" borderId="27" xfId="0" applyNumberFormat="1" applyFont="1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/>
    </xf>
    <xf numFmtId="0" fontId="22" fillId="0" borderId="30" xfId="0" applyFont="1" applyBorder="1" applyAlignment="1">
      <alignment horizontal="center" vertical="center" wrapText="1"/>
    </xf>
    <xf numFmtId="10" fontId="1" fillId="6" borderId="27" xfId="0" applyNumberFormat="1" applyFont="1" applyFill="1" applyBorder="1" applyAlignment="1">
      <alignment horizontal="center" vertical="center" wrapText="1"/>
    </xf>
    <xf numFmtId="10" fontId="4" fillId="2" borderId="27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4" fontId="1" fillId="5" borderId="21" xfId="0" applyNumberFormat="1" applyFont="1" applyFill="1" applyBorder="1" applyAlignment="1">
      <alignment horizontal="center" vertical="center"/>
    </xf>
    <xf numFmtId="164" fontId="22" fillId="2" borderId="26" xfId="0" applyNumberFormat="1" applyFont="1" applyFill="1" applyBorder="1" applyAlignment="1">
      <alignment horizontal="center" vertical="center" wrapText="1"/>
    </xf>
    <xf numFmtId="0" fontId="0" fillId="9" borderId="26" xfId="0" applyFill="1" applyBorder="1"/>
    <xf numFmtId="8" fontId="0" fillId="9" borderId="37" xfId="0" applyNumberFormat="1" applyFill="1" applyBorder="1" applyAlignment="1">
      <alignment vertical="center"/>
    </xf>
    <xf numFmtId="0" fontId="1" fillId="0" borderId="71" xfId="0" applyFont="1" applyBorder="1"/>
    <xf numFmtId="8" fontId="0" fillId="0" borderId="73" xfId="0" applyNumberFormat="1" applyBorder="1" applyAlignment="1">
      <alignment vertical="center"/>
    </xf>
    <xf numFmtId="8" fontId="0" fillId="9" borderId="73" xfId="0" applyNumberFormat="1" applyFill="1" applyBorder="1" applyAlignment="1">
      <alignment vertical="center"/>
    </xf>
    <xf numFmtId="169" fontId="0" fillId="0" borderId="72" xfId="0" applyNumberFormat="1" applyBorder="1" applyAlignment="1">
      <alignment vertical="center"/>
    </xf>
    <xf numFmtId="168" fontId="0" fillId="0" borderId="71" xfId="0" applyNumberFormat="1" applyBorder="1"/>
    <xf numFmtId="0" fontId="0" fillId="0" borderId="48" xfId="0" applyBorder="1"/>
    <xf numFmtId="0" fontId="0" fillId="0" borderId="2" xfId="0" applyBorder="1"/>
    <xf numFmtId="167" fontId="1" fillId="5" borderId="58" xfId="0" applyNumberFormat="1" applyFont="1" applyFill="1" applyBorder="1" applyAlignment="1">
      <alignment vertical="center"/>
    </xf>
    <xf numFmtId="0" fontId="0" fillId="0" borderId="18" xfId="0" applyBorder="1"/>
    <xf numFmtId="167" fontId="1" fillId="5" borderId="2" xfId="0" applyNumberFormat="1" applyFont="1" applyFill="1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169" fontId="1" fillId="5" borderId="19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8" fontId="0" fillId="10" borderId="73" xfId="0" applyNumberForma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/>
    <xf numFmtId="0" fontId="0" fillId="0" borderId="72" xfId="0" applyBorder="1"/>
    <xf numFmtId="164" fontId="0" fillId="0" borderId="73" xfId="0" applyNumberFormat="1" applyBorder="1"/>
    <xf numFmtId="164" fontId="0" fillId="0" borderId="42" xfId="0" applyNumberFormat="1" applyBorder="1"/>
    <xf numFmtId="164" fontId="0" fillId="0" borderId="57" xfId="0" applyNumberFormat="1" applyBorder="1"/>
    <xf numFmtId="164" fontId="0" fillId="0" borderId="39" xfId="0" applyNumberFormat="1" applyBorder="1"/>
    <xf numFmtId="164" fontId="0" fillId="9" borderId="39" xfId="0" applyNumberFormat="1" applyFill="1" applyBorder="1"/>
    <xf numFmtId="164" fontId="0" fillId="0" borderId="60" xfId="0" applyNumberFormat="1" applyBorder="1"/>
    <xf numFmtId="164" fontId="0" fillId="0" borderId="60" xfId="0" applyNumberFormat="1" applyBorder="1" applyAlignment="1">
      <alignment vertical="center"/>
    </xf>
    <xf numFmtId="0" fontId="0" fillId="0" borderId="75" xfId="0" applyBorder="1"/>
    <xf numFmtId="0" fontId="22" fillId="0" borderId="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8" xfId="0" applyBorder="1" applyAlignment="1"/>
    <xf numFmtId="0" fontId="25" fillId="0" borderId="49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8" fontId="0" fillId="0" borderId="72" xfId="0" applyNumberFormat="1" applyBorder="1" applyAlignment="1">
      <alignment vertical="center"/>
    </xf>
    <xf numFmtId="0" fontId="1" fillId="2" borderId="45" xfId="0" applyFont="1" applyFill="1" applyBorder="1" applyAlignment="1">
      <alignment horizontal="center" vertical="center"/>
    </xf>
    <xf numFmtId="164" fontId="1" fillId="2" borderId="56" xfId="0" applyNumberFormat="1" applyFont="1" applyFill="1" applyBorder="1" applyAlignment="1">
      <alignment horizontal="center" vertical="center"/>
    </xf>
    <xf numFmtId="10" fontId="1" fillId="2" borderId="56" xfId="0" applyNumberFormat="1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8" fontId="0" fillId="0" borderId="75" xfId="0" applyNumberFormat="1" applyBorder="1"/>
    <xf numFmtId="0" fontId="1" fillId="0" borderId="49" xfId="0" applyFont="1" applyBorder="1" applyAlignment="1">
      <alignment horizontal="center" vertical="center" wrapText="1"/>
    </xf>
    <xf numFmtId="169" fontId="1" fillId="0" borderId="7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8" fontId="0" fillId="0" borderId="35" xfId="0" applyNumberFormat="1" applyBorder="1" applyAlignment="1">
      <alignment horizontal="center" vertical="center"/>
    </xf>
    <xf numFmtId="8" fontId="0" fillId="9" borderId="35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9" borderId="7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1" fillId="2" borderId="34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8" fontId="0" fillId="9" borderId="37" xfId="0" applyNumberFormat="1" applyFill="1" applyBorder="1"/>
    <xf numFmtId="167" fontId="0" fillId="9" borderId="0" xfId="0" applyNumberFormat="1" applyFill="1"/>
    <xf numFmtId="0" fontId="0" fillId="9" borderId="0" xfId="0" applyFill="1"/>
    <xf numFmtId="0" fontId="0" fillId="9" borderId="45" xfId="0" applyFill="1" applyBorder="1"/>
    <xf numFmtId="164" fontId="0" fillId="9" borderId="37" xfId="0" applyNumberFormat="1" applyFill="1" applyBorder="1"/>
    <xf numFmtId="0" fontId="0" fillId="9" borderId="37" xfId="0" applyFill="1" applyBorder="1"/>
    <xf numFmtId="164" fontId="0" fillId="9" borderId="21" xfId="0" applyNumberFormat="1" applyFill="1" applyBorder="1" applyAlignment="1">
      <alignment vertical="center"/>
    </xf>
    <xf numFmtId="164" fontId="0" fillId="9" borderId="73" xfId="0" applyNumberFormat="1" applyFill="1" applyBorder="1"/>
    <xf numFmtId="164" fontId="0" fillId="0" borderId="37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10" fontId="1" fillId="0" borderId="26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5" borderId="26" xfId="0" applyFill="1" applyBorder="1"/>
    <xf numFmtId="164" fontId="0" fillId="5" borderId="37" xfId="0" applyNumberFormat="1" applyFill="1" applyBorder="1"/>
    <xf numFmtId="164" fontId="0" fillId="4" borderId="37" xfId="0" applyNumberFormat="1" applyFill="1" applyBorder="1"/>
    <xf numFmtId="8" fontId="0" fillId="9" borderId="21" xfId="0" applyNumberFormat="1" applyFill="1" applyBorder="1"/>
    <xf numFmtId="8" fontId="0" fillId="11" borderId="37" xfId="0" applyNumberFormat="1" applyFill="1" applyBorder="1"/>
    <xf numFmtId="8" fontId="0" fillId="10" borderId="37" xfId="0" applyNumberFormat="1" applyFill="1" applyBorder="1"/>
    <xf numFmtId="164" fontId="0" fillId="2" borderId="37" xfId="0" applyNumberFormat="1" applyFill="1" applyBorder="1"/>
    <xf numFmtId="164" fontId="1" fillId="0" borderId="37" xfId="0" applyNumberFormat="1" applyFont="1" applyBorder="1"/>
    <xf numFmtId="8" fontId="1" fillId="0" borderId="37" xfId="0" applyNumberFormat="1" applyFont="1" applyBorder="1"/>
    <xf numFmtId="8" fontId="1" fillId="0" borderId="21" xfId="0" applyNumberFormat="1" applyFont="1" applyBorder="1"/>
    <xf numFmtId="8" fontId="0" fillId="0" borderId="22" xfId="0" applyNumberFormat="1" applyBorder="1"/>
    <xf numFmtId="8" fontId="0" fillId="0" borderId="37" xfId="0" applyNumberFormat="1" applyFill="1" applyBorder="1"/>
    <xf numFmtId="0" fontId="1" fillId="0" borderId="26" xfId="0" applyFont="1" applyBorder="1"/>
    <xf numFmtId="0" fontId="1" fillId="0" borderId="26" xfId="0" quotePrefix="1" applyFont="1" applyBorder="1"/>
    <xf numFmtId="0" fontId="1" fillId="0" borderId="45" xfId="0" quotePrefix="1" applyFont="1" applyBorder="1"/>
    <xf numFmtId="0" fontId="1" fillId="0" borderId="1" xfId="0" applyFont="1" applyBorder="1" applyAlignment="1">
      <alignment vertical="center"/>
    </xf>
    <xf numFmtId="8" fontId="1" fillId="0" borderId="29" xfId="0" applyNumberFormat="1" applyFont="1" applyBorder="1"/>
    <xf numFmtId="164" fontId="1" fillId="0" borderId="21" xfId="0" applyNumberFormat="1" applyFont="1" applyBorder="1"/>
    <xf numFmtId="0" fontId="1" fillId="0" borderId="48" xfId="0" applyFont="1" applyBorder="1"/>
    <xf numFmtId="8" fontId="1" fillId="0" borderId="2" xfId="0" applyNumberFormat="1" applyFont="1" applyBorder="1"/>
    <xf numFmtId="0" fontId="4" fillId="0" borderId="30" xfId="0" quotePrefix="1" applyFont="1" applyBorder="1"/>
    <xf numFmtId="164" fontId="1" fillId="0" borderId="41" xfId="0" applyNumberFormat="1" applyFont="1" applyBorder="1"/>
    <xf numFmtId="164" fontId="1" fillId="0" borderId="56" xfId="0" applyNumberFormat="1" applyFont="1" applyBorder="1"/>
    <xf numFmtId="164" fontId="1" fillId="0" borderId="51" xfId="0" applyNumberFormat="1" applyFont="1" applyBorder="1"/>
    <xf numFmtId="8" fontId="1" fillId="0" borderId="42" xfId="0" applyNumberFormat="1" applyFont="1" applyBorder="1"/>
    <xf numFmtId="6" fontId="1" fillId="0" borderId="21" xfId="0" applyNumberFormat="1" applyFont="1" applyBorder="1"/>
    <xf numFmtId="6" fontId="1" fillId="0" borderId="48" xfId="0" applyNumberFormat="1" applyFont="1" applyBorder="1"/>
    <xf numFmtId="8" fontId="1" fillId="0" borderId="2" xfId="0" applyNumberFormat="1" applyFont="1" applyBorder="1" applyAlignment="1">
      <alignment vertical="center"/>
    </xf>
    <xf numFmtId="164" fontId="1" fillId="0" borderId="29" xfId="0" applyNumberFormat="1" applyFont="1" applyBorder="1"/>
    <xf numFmtId="0" fontId="1" fillId="0" borderId="51" xfId="0" applyFont="1" applyBorder="1" applyAlignment="1">
      <alignment horizontal="center" vertical="center" wrapText="1"/>
    </xf>
    <xf numFmtId="8" fontId="1" fillId="0" borderId="56" xfId="0" applyNumberFormat="1" applyFont="1" applyBorder="1" applyAlignment="1">
      <alignment horizontal="center"/>
    </xf>
    <xf numFmtId="164" fontId="1" fillId="0" borderId="56" xfId="0" applyNumberFormat="1" applyFont="1" applyBorder="1" applyAlignment="1">
      <alignment horizontal="center"/>
    </xf>
    <xf numFmtId="0" fontId="25" fillId="0" borderId="51" xfId="0" applyFont="1" applyBorder="1" applyAlignment="1">
      <alignment horizontal="center" vertical="center" wrapText="1"/>
    </xf>
    <xf numFmtId="0" fontId="0" fillId="0" borderId="0" xfId="0" applyFill="1"/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/>
    <xf numFmtId="0" fontId="1" fillId="0" borderId="78" xfId="0" applyFont="1" applyFill="1" applyBorder="1" applyAlignment="1">
      <alignment vertical="center"/>
    </xf>
    <xf numFmtId="164" fontId="0" fillId="0" borderId="78" xfId="0" applyNumberFormat="1" applyFill="1" applyBorder="1"/>
    <xf numFmtId="0" fontId="0" fillId="0" borderId="78" xfId="0" applyFill="1" applyBorder="1"/>
    <xf numFmtId="0" fontId="0" fillId="0" borderId="78" xfId="0" applyBorder="1"/>
    <xf numFmtId="0" fontId="0" fillId="0" borderId="79" xfId="0" applyBorder="1"/>
    <xf numFmtId="8" fontId="1" fillId="0" borderId="46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164" fontId="0" fillId="0" borderId="37" xfId="0" applyNumberFormat="1" applyFill="1" applyBorder="1"/>
    <xf numFmtId="8" fontId="0" fillId="0" borderId="37" xfId="0" applyNumberFormat="1" applyFill="1" applyBorder="1" applyAlignment="1">
      <alignment vertical="center"/>
    </xf>
    <xf numFmtId="164" fontId="0" fillId="0" borderId="37" xfId="0" applyNumberFormat="1" applyFill="1" applyBorder="1" applyAlignment="1">
      <alignment vertical="center"/>
    </xf>
    <xf numFmtId="164" fontId="0" fillId="9" borderId="29" xfId="0" applyNumberFormat="1" applyFill="1" applyBorder="1"/>
    <xf numFmtId="164" fontId="0" fillId="9" borderId="43" xfId="0" applyNumberFormat="1" applyFill="1" applyBorder="1" applyAlignment="1">
      <alignment vertical="center"/>
    </xf>
    <xf numFmtId="169" fontId="1" fillId="0" borderId="74" xfId="0" applyNumberFormat="1" applyFont="1" applyFill="1" applyBorder="1" applyAlignment="1">
      <alignment horizontal="center" vertical="center"/>
    </xf>
    <xf numFmtId="8" fontId="0" fillId="0" borderId="73" xfId="0" applyNumberFormat="1" applyFill="1" applyBorder="1" applyAlignment="1">
      <alignment vertical="center"/>
    </xf>
    <xf numFmtId="8" fontId="0" fillId="0" borderId="75" xfId="0" applyNumberFormat="1" applyFill="1" applyBorder="1"/>
    <xf numFmtId="0" fontId="0" fillId="4" borderId="0" xfId="0" applyFill="1"/>
    <xf numFmtId="164" fontId="1" fillId="4" borderId="2" xfId="0" applyNumberFormat="1" applyFont="1" applyFill="1" applyBorder="1"/>
    <xf numFmtId="0" fontId="0" fillId="5" borderId="0" xfId="0" applyFill="1"/>
    <xf numFmtId="164" fontId="1" fillId="5" borderId="2" xfId="0" applyNumberFormat="1" applyFont="1" applyFill="1" applyBorder="1"/>
    <xf numFmtId="164" fontId="0" fillId="0" borderId="37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8" xfId="0" applyBorder="1" applyAlignment="1"/>
    <xf numFmtId="0" fontId="1" fillId="2" borderId="37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8" fontId="0" fillId="0" borderId="4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10" fontId="1" fillId="2" borderId="58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164" fontId="0" fillId="0" borderId="38" xfId="0" applyNumberFormat="1" applyBorder="1" applyAlignment="1">
      <alignment vertical="center"/>
    </xf>
    <xf numFmtId="8" fontId="1" fillId="0" borderId="73" xfId="0" applyNumberFormat="1" applyFont="1" applyBorder="1" applyAlignment="1">
      <alignment vertical="center"/>
    </xf>
    <xf numFmtId="8" fontId="1" fillId="0" borderId="32" xfId="0" applyNumberFormat="1" applyFont="1" applyBorder="1" applyAlignment="1">
      <alignment vertical="center"/>
    </xf>
    <xf numFmtId="8" fontId="1" fillId="0" borderId="73" xfId="0" applyNumberFormat="1" applyFont="1" applyFill="1" applyBorder="1" applyAlignment="1">
      <alignment vertical="center"/>
    </xf>
    <xf numFmtId="8" fontId="1" fillId="0" borderId="32" xfId="0" applyNumberFormat="1" applyFont="1" applyFill="1" applyBorder="1" applyAlignment="1">
      <alignment vertical="center"/>
    </xf>
    <xf numFmtId="164" fontId="0" fillId="0" borderId="37" xfId="0" applyNumberFormat="1" applyBorder="1" applyAlignment="1">
      <alignment vertical="center"/>
    </xf>
    <xf numFmtId="0" fontId="0" fillId="13" borderId="0" xfId="0" applyFill="1"/>
    <xf numFmtId="164" fontId="1" fillId="13" borderId="2" xfId="0" applyNumberFormat="1" applyFont="1" applyFill="1" applyBorder="1"/>
    <xf numFmtId="0" fontId="29" fillId="0" borderId="0" xfId="0" applyFont="1" applyFill="1"/>
    <xf numFmtId="164" fontId="0" fillId="0" borderId="37" xfId="0" applyNumberFormat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64" fontId="0" fillId="0" borderId="38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60" xfId="0" applyBorder="1" applyAlignment="1">
      <alignment vertical="center"/>
    </xf>
    <xf numFmtId="0" fontId="1" fillId="2" borderId="60" xfId="0" applyFont="1" applyFill="1" applyBorder="1" applyAlignment="1">
      <alignment horizontal="center" vertical="center"/>
    </xf>
    <xf numFmtId="10" fontId="1" fillId="2" borderId="5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8" fontId="0" fillId="0" borderId="41" xfId="0" applyNumberFormat="1" applyBorder="1" applyAlignment="1">
      <alignment vertical="center"/>
    </xf>
    <xf numFmtId="0" fontId="0" fillId="0" borderId="58" xfId="0" applyBorder="1" applyAlignment="1"/>
    <xf numFmtId="0" fontId="0" fillId="0" borderId="0" xfId="0" applyFont="1" applyBorder="1"/>
    <xf numFmtId="164" fontId="0" fillId="0" borderId="0" xfId="0" applyNumberFormat="1" applyBorder="1"/>
    <xf numFmtId="164" fontId="1" fillId="0" borderId="0" xfId="0" applyNumberFormat="1" applyFont="1" applyBorder="1"/>
    <xf numFmtId="0" fontId="2" fillId="11" borderId="3" xfId="0" applyFont="1" applyFill="1" applyBorder="1" applyAlignment="1">
      <alignment horizontal="left" vertical="center"/>
    </xf>
    <xf numFmtId="0" fontId="3" fillId="11" borderId="16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left" vertical="center"/>
    </xf>
    <xf numFmtId="0" fontId="3" fillId="14" borderId="16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left" vertical="center"/>
    </xf>
    <xf numFmtId="0" fontId="3" fillId="14" borderId="4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167" fontId="1" fillId="0" borderId="80" xfId="0" applyNumberFormat="1" applyFont="1" applyBorder="1" applyAlignment="1">
      <alignment horizontal="center" vertical="center"/>
    </xf>
    <xf numFmtId="0" fontId="0" fillId="0" borderId="19" xfId="0" applyBorder="1" applyAlignment="1"/>
    <xf numFmtId="0" fontId="1" fillId="4" borderId="11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64" fontId="1" fillId="5" borderId="17" xfId="0" applyNumberFormat="1" applyFont="1" applyFill="1" applyBorder="1" applyAlignment="1">
      <alignment horizontal="center" vertical="center"/>
    </xf>
    <xf numFmtId="164" fontId="21" fillId="3" borderId="16" xfId="0" applyNumberFormat="1" applyFont="1" applyFill="1" applyBorder="1" applyAlignment="1">
      <alignment horizontal="center" vertical="center" wrapText="1"/>
    </xf>
    <xf numFmtId="164" fontId="21" fillId="3" borderId="6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/>
    </xf>
    <xf numFmtId="10" fontId="1" fillId="2" borderId="58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0" borderId="58" xfId="0" applyBorder="1" applyAlignment="1"/>
    <xf numFmtId="0" fontId="0" fillId="0" borderId="22" xfId="0" applyBorder="1" applyAlignment="1"/>
    <xf numFmtId="164" fontId="0" fillId="0" borderId="37" xfId="0" applyNumberFormat="1" applyBorder="1" applyAlignment="1">
      <alignment vertical="center"/>
    </xf>
    <xf numFmtId="0" fontId="11" fillId="0" borderId="24" xfId="0" applyFont="1" applyBorder="1"/>
    <xf numFmtId="0" fontId="8" fillId="0" borderId="60" xfId="0" applyFont="1" applyBorder="1"/>
    <xf numFmtId="8" fontId="11" fillId="0" borderId="29" xfId="0" applyNumberFormat="1" applyFont="1" applyBorder="1"/>
    <xf numFmtId="0" fontId="11" fillId="0" borderId="26" xfId="0" applyFont="1" applyBorder="1"/>
    <xf numFmtId="0" fontId="8" fillId="0" borderId="37" xfId="0" applyFont="1" applyBorder="1"/>
    <xf numFmtId="164" fontId="11" fillId="0" borderId="21" xfId="0" applyNumberFormat="1" applyFont="1" applyBorder="1"/>
    <xf numFmtId="0" fontId="11" fillId="0" borderId="26" xfId="0" quotePrefix="1" applyFont="1" applyBorder="1"/>
    <xf numFmtId="164" fontId="8" fillId="0" borderId="37" xfId="0" applyNumberFormat="1" applyFont="1" applyBorder="1"/>
    <xf numFmtId="0" fontId="11" fillId="0" borderId="21" xfId="0" applyFont="1" applyBorder="1"/>
    <xf numFmtId="0" fontId="11" fillId="0" borderId="45" xfId="0" quotePrefix="1" applyFont="1" applyBorder="1"/>
    <xf numFmtId="0" fontId="8" fillId="0" borderId="56" xfId="0" applyFont="1" applyBorder="1"/>
    <xf numFmtId="8" fontId="8" fillId="0" borderId="56" xfId="0" applyNumberFormat="1" applyFont="1" applyBorder="1"/>
    <xf numFmtId="0" fontId="11" fillId="0" borderId="48" xfId="0" applyFont="1" applyBorder="1"/>
    <xf numFmtId="0" fontId="11" fillId="0" borderId="1" xfId="0" applyFont="1" applyBorder="1" applyAlignment="1">
      <alignment vertical="center"/>
    </xf>
    <xf numFmtId="0" fontId="8" fillId="0" borderId="51" xfId="0" applyFont="1" applyBorder="1"/>
    <xf numFmtId="8" fontId="11" fillId="0" borderId="2" xfId="0" applyNumberFormat="1" applyFont="1" applyBorder="1"/>
    <xf numFmtId="164" fontId="0" fillId="0" borderId="37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6" fontId="0" fillId="3" borderId="15" xfId="0" applyNumberFormat="1" applyFill="1" applyBorder="1"/>
    <xf numFmtId="166" fontId="0" fillId="3" borderId="5" xfId="0" applyNumberFormat="1" applyFill="1" applyBorder="1"/>
    <xf numFmtId="164" fontId="31" fillId="5" borderId="31" xfId="0" applyNumberFormat="1" applyFont="1" applyFill="1" applyBorder="1" applyAlignment="1">
      <alignment horizontal="center" vertical="center"/>
    </xf>
    <xf numFmtId="164" fontId="0" fillId="0" borderId="37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0" fontId="0" fillId="0" borderId="75" xfId="0" applyBorder="1" applyAlignment="1">
      <alignment horizontal="center"/>
    </xf>
    <xf numFmtId="164" fontId="0" fillId="0" borderId="37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9" borderId="37" xfId="0" applyNumberFormat="1" applyFill="1" applyBorder="1" applyAlignment="1">
      <alignment vertical="center"/>
    </xf>
    <xf numFmtId="164" fontId="0" fillId="9" borderId="38" xfId="0" applyNumberFormat="1" applyFill="1" applyBorder="1" applyAlignment="1">
      <alignment vertical="center"/>
    </xf>
    <xf numFmtId="8" fontId="0" fillId="11" borderId="5" xfId="0" applyNumberFormat="1" applyFill="1" applyBorder="1"/>
    <xf numFmtId="0" fontId="0" fillId="11" borderId="35" xfId="0" applyFill="1" applyBorder="1"/>
    <xf numFmtId="167" fontId="0" fillId="11" borderId="18" xfId="0" applyNumberFormat="1" applyFill="1" applyBorder="1"/>
    <xf numFmtId="0" fontId="0" fillId="11" borderId="5" xfId="0" applyFill="1" applyBorder="1"/>
    <xf numFmtId="0" fontId="0" fillId="11" borderId="18" xfId="0" applyFill="1" applyBorder="1"/>
    <xf numFmtId="0" fontId="0" fillId="15" borderId="5" xfId="0" applyFill="1" applyBorder="1"/>
    <xf numFmtId="0" fontId="0" fillId="15" borderId="35" xfId="0" applyFill="1" applyBorder="1"/>
    <xf numFmtId="167" fontId="0" fillId="15" borderId="18" xfId="0" applyNumberFormat="1" applyFill="1" applyBorder="1"/>
    <xf numFmtId="8" fontId="9" fillId="3" borderId="14" xfId="0" applyNumberFormat="1" applyFont="1" applyFill="1" applyBorder="1" applyAlignment="1">
      <alignment horizontal="right" vertical="center"/>
    </xf>
    <xf numFmtId="10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164" fontId="1" fillId="5" borderId="42" xfId="0" applyNumberFormat="1" applyFont="1" applyFill="1" applyBorder="1" applyAlignment="1">
      <alignment horizontal="center" vertical="center"/>
    </xf>
    <xf numFmtId="164" fontId="1" fillId="5" borderId="48" xfId="0" applyNumberFormat="1" applyFont="1" applyFill="1" applyBorder="1" applyAlignment="1">
      <alignment horizontal="center" vertical="center"/>
    </xf>
    <xf numFmtId="164" fontId="30" fillId="5" borderId="48" xfId="0" applyNumberFormat="1" applyFont="1" applyFill="1" applyBorder="1" applyAlignment="1">
      <alignment horizontal="center" vertical="center"/>
    </xf>
    <xf numFmtId="0" fontId="27" fillId="0" borderId="41" xfId="0" applyFont="1" applyBorder="1"/>
    <xf numFmtId="0" fontId="27" fillId="0" borderId="37" xfId="0" applyFont="1" applyBorder="1"/>
    <xf numFmtId="0" fontId="27" fillId="0" borderId="37" xfId="0" applyFont="1" applyBorder="1" applyAlignment="1">
      <alignment vertical="center"/>
    </xf>
    <xf numFmtId="0" fontId="0" fillId="0" borderId="1" xfId="0" applyBorder="1"/>
    <xf numFmtId="0" fontId="27" fillId="0" borderId="56" xfId="0" applyFont="1" applyBorder="1"/>
    <xf numFmtId="0" fontId="0" fillId="0" borderId="70" xfId="0" applyBorder="1"/>
    <xf numFmtId="0" fontId="0" fillId="0" borderId="80" xfId="0" applyBorder="1"/>
    <xf numFmtId="0" fontId="0" fillId="0" borderId="19" xfId="0" applyBorder="1"/>
    <xf numFmtId="0" fontId="1" fillId="0" borderId="51" xfId="0" applyFont="1" applyBorder="1"/>
    <xf numFmtId="0" fontId="1" fillId="0" borderId="2" xfId="0" applyFont="1" applyBorder="1"/>
    <xf numFmtId="0" fontId="0" fillId="0" borderId="15" xfId="0" applyBorder="1"/>
    <xf numFmtId="10" fontId="1" fillId="6" borderId="2" xfId="0" applyNumberFormat="1" applyFont="1" applyFill="1" applyBorder="1" applyAlignment="1" applyProtection="1">
      <alignment horizontal="center" vertical="center"/>
      <protection locked="0"/>
    </xf>
    <xf numFmtId="164" fontId="1" fillId="6" borderId="22" xfId="0" applyNumberFormat="1" applyFont="1" applyFill="1" applyBorder="1" applyAlignment="1" applyProtection="1">
      <alignment horizontal="center" vertical="center"/>
      <protection locked="0"/>
    </xf>
    <xf numFmtId="164" fontId="1" fillId="6" borderId="42" xfId="0" applyNumberFormat="1" applyFont="1" applyFill="1" applyBorder="1" applyAlignment="1" applyProtection="1">
      <alignment horizontal="center" vertical="center"/>
      <protection locked="0"/>
    </xf>
    <xf numFmtId="10" fontId="1" fillId="6" borderId="21" xfId="0" applyNumberFormat="1" applyFont="1" applyFill="1" applyBorder="1" applyAlignment="1" applyProtection="1">
      <alignment horizontal="center" vertical="center"/>
      <protection locked="0"/>
    </xf>
    <xf numFmtId="164" fontId="2" fillId="6" borderId="21" xfId="0" applyNumberFormat="1" applyFont="1" applyFill="1" applyBorder="1" applyAlignment="1" applyProtection="1">
      <alignment horizontal="center" vertical="center"/>
      <protection locked="0"/>
    </xf>
    <xf numFmtId="164" fontId="1" fillId="6" borderId="19" xfId="0" applyNumberFormat="1" applyFont="1" applyFill="1" applyBorder="1" applyAlignment="1" applyProtection="1">
      <alignment horizontal="center" vertical="center"/>
      <protection locked="0"/>
    </xf>
    <xf numFmtId="164" fontId="1" fillId="6" borderId="21" xfId="0" applyNumberFormat="1" applyFont="1" applyFill="1" applyBorder="1" applyAlignment="1" applyProtection="1">
      <alignment horizontal="center" vertical="center"/>
      <protection locked="0"/>
    </xf>
    <xf numFmtId="10" fontId="1" fillId="6" borderId="42" xfId="0" applyNumberFormat="1" applyFont="1" applyFill="1" applyBorder="1" applyAlignment="1" applyProtection="1">
      <alignment horizontal="center" vertical="center"/>
      <protection locked="0"/>
    </xf>
    <xf numFmtId="0" fontId="11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42" xfId="0" applyFont="1" applyFill="1" applyBorder="1" applyAlignment="1" applyProtection="1">
      <alignment horizontal="center" vertical="center"/>
      <protection locked="0"/>
    </xf>
    <xf numFmtId="10" fontId="1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2" xfId="0" applyNumberFormat="1" applyFont="1" applyFill="1" applyBorder="1" applyAlignment="1" applyProtection="1">
      <alignment horizontal="center" vertical="center"/>
      <protection locked="0"/>
    </xf>
    <xf numFmtId="164" fontId="2" fillId="6" borderId="42" xfId="0" applyNumberFormat="1" applyFont="1" applyFill="1" applyBorder="1" applyAlignment="1" applyProtection="1">
      <alignment horizontal="center" vertical="center"/>
      <protection locked="0"/>
    </xf>
    <xf numFmtId="164" fontId="1" fillId="6" borderId="25" xfId="0" applyNumberFormat="1" applyFont="1" applyFill="1" applyBorder="1" applyAlignment="1" applyProtection="1">
      <alignment horizontal="center" vertical="center"/>
      <protection locked="0"/>
    </xf>
    <xf numFmtId="167" fontId="1" fillId="6" borderId="58" xfId="0" applyNumberFormat="1" applyFont="1" applyFill="1" applyBorder="1" applyAlignment="1" applyProtection="1">
      <alignment horizontal="center" vertical="center"/>
      <protection locked="0"/>
    </xf>
    <xf numFmtId="6" fontId="1" fillId="6" borderId="37" xfId="0" applyNumberFormat="1" applyFont="1" applyFill="1" applyBorder="1" applyAlignment="1" applyProtection="1">
      <alignment horizontal="center" vertical="center" wrapText="1"/>
      <protection locked="0"/>
    </xf>
    <xf numFmtId="164" fontId="2" fillId="6" borderId="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Protection="1">
      <protection locked="0"/>
    </xf>
    <xf numFmtId="164" fontId="0" fillId="0" borderId="38" xfId="0" applyNumberFormat="1" applyBorder="1" applyAlignment="1">
      <alignment vertical="center"/>
    </xf>
    <xf numFmtId="164" fontId="0" fillId="9" borderId="38" xfId="0" applyNumberFormat="1" applyFill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60" xfId="0" applyNumberFormat="1" applyBorder="1" applyAlignment="1">
      <alignment vertical="center"/>
    </xf>
    <xf numFmtId="164" fontId="0" fillId="0" borderId="41" xfId="0" applyNumberFormat="1" applyBorder="1" applyAlignment="1">
      <alignment vertical="center"/>
    </xf>
    <xf numFmtId="164" fontId="0" fillId="9" borderId="37" xfId="0" applyNumberFormat="1" applyFill="1" applyBorder="1" applyAlignment="1">
      <alignment vertical="center"/>
    </xf>
    <xf numFmtId="164" fontId="0" fillId="0" borderId="38" xfId="0" applyNumberFormat="1" applyBorder="1" applyAlignment="1"/>
    <xf numFmtId="164" fontId="2" fillId="11" borderId="16" xfId="0" applyNumberFormat="1" applyFont="1" applyFill="1" applyBorder="1" applyAlignment="1">
      <alignment horizontal="left" vertical="center"/>
    </xf>
    <xf numFmtId="164" fontId="3" fillId="11" borderId="16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1" fillId="0" borderId="71" xfId="0" applyNumberFormat="1" applyFont="1" applyBorder="1"/>
    <xf numFmtId="164" fontId="1" fillId="2" borderId="26" xfId="0" applyNumberFormat="1" applyFont="1" applyFill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 wrapText="1"/>
    </xf>
    <xf numFmtId="164" fontId="0" fillId="0" borderId="37" xfId="0" applyNumberFormat="1" applyBorder="1" applyAlignment="1"/>
    <xf numFmtId="164" fontId="1" fillId="2" borderId="24" xfId="0" applyNumberFormat="1" applyFont="1" applyFill="1" applyBorder="1" applyAlignment="1">
      <alignment horizontal="center" vertical="center" wrapText="1"/>
    </xf>
    <xf numFmtId="164" fontId="1" fillId="0" borderId="60" xfId="0" applyNumberFormat="1" applyFont="1" applyBorder="1" applyAlignment="1">
      <alignment horizontal="center" vertical="center"/>
    </xf>
    <xf numFmtId="164" fontId="1" fillId="2" borderId="60" xfId="0" applyNumberFormat="1" applyFont="1" applyFill="1" applyBorder="1" applyAlignment="1">
      <alignment horizontal="center" vertical="center"/>
    </xf>
    <xf numFmtId="164" fontId="4" fillId="0" borderId="60" xfId="0" applyNumberFormat="1" applyFont="1" applyFill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 wrapText="1"/>
    </xf>
    <xf numFmtId="164" fontId="25" fillId="0" borderId="51" xfId="0" applyNumberFormat="1" applyFont="1" applyBorder="1" applyAlignment="1">
      <alignment horizontal="center" vertical="center" wrapText="1"/>
    </xf>
    <xf numFmtId="164" fontId="1" fillId="2" borderId="71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center" vertical="center" wrapText="1"/>
    </xf>
    <xf numFmtId="164" fontId="25" fillId="0" borderId="37" xfId="0" applyNumberFormat="1" applyFont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0" fillId="0" borderId="58" xfId="0" applyNumberFormat="1" applyBorder="1" applyAlignment="1"/>
    <xf numFmtId="164" fontId="0" fillId="0" borderId="68" xfId="0" applyNumberFormat="1" applyBorder="1" applyAlignment="1"/>
    <xf numFmtId="164" fontId="1" fillId="0" borderId="46" xfId="0" applyNumberFormat="1" applyFont="1" applyBorder="1" applyAlignment="1">
      <alignment horizontal="right" vertical="center"/>
    </xf>
    <xf numFmtId="164" fontId="1" fillId="0" borderId="74" xfId="0" applyNumberFormat="1" applyFont="1" applyBorder="1" applyAlignment="1">
      <alignment horizontal="center" vertical="center"/>
    </xf>
    <xf numFmtId="164" fontId="1" fillId="0" borderId="76" xfId="0" applyNumberFormat="1" applyFont="1" applyBorder="1" applyAlignment="1">
      <alignment horizontal="center" vertical="center"/>
    </xf>
    <xf numFmtId="164" fontId="0" fillId="0" borderId="26" xfId="0" applyNumberFormat="1" applyBorder="1"/>
    <xf numFmtId="164" fontId="1" fillId="0" borderId="37" xfId="0" applyNumberFormat="1" applyFont="1" applyBorder="1" applyAlignment="1">
      <alignment horizontal="center"/>
    </xf>
    <xf numFmtId="164" fontId="22" fillId="0" borderId="28" xfId="0" applyNumberFormat="1" applyFont="1" applyBorder="1" applyAlignment="1">
      <alignment horizontal="center" vertical="center" wrapText="1"/>
    </xf>
    <xf numFmtId="164" fontId="1" fillId="0" borderId="61" xfId="0" applyNumberFormat="1" applyFont="1" applyBorder="1" applyAlignment="1">
      <alignment horizontal="center" vertical="center" wrapText="1"/>
    </xf>
    <xf numFmtId="164" fontId="1" fillId="0" borderId="61" xfId="0" applyNumberFormat="1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/>
    </xf>
    <xf numFmtId="164" fontId="25" fillId="0" borderId="4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9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64" fontId="25" fillId="0" borderId="4" xfId="0" applyNumberFormat="1" applyFont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vertical="center"/>
    </xf>
    <xf numFmtId="164" fontId="0" fillId="0" borderId="27" xfId="0" applyNumberFormat="1" applyBorder="1"/>
    <xf numFmtId="164" fontId="1" fillId="0" borderId="58" xfId="0" applyNumberFormat="1" applyFont="1" applyBorder="1" applyAlignment="1">
      <alignment horizontal="center" vertical="center" wrapText="1"/>
    </xf>
    <xf numFmtId="164" fontId="25" fillId="0" borderId="58" xfId="0" applyNumberFormat="1" applyFont="1" applyBorder="1" applyAlignment="1">
      <alignment horizontal="center" vertical="center" wrapText="1"/>
    </xf>
    <xf numFmtId="164" fontId="0" fillId="0" borderId="22" xfId="0" applyNumberFormat="1" applyBorder="1"/>
    <xf numFmtId="164" fontId="0" fillId="0" borderId="24" xfId="0" applyNumberFormat="1" applyBorder="1"/>
    <xf numFmtId="164" fontId="0" fillId="0" borderId="75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30" xfId="0" applyNumberFormat="1" applyBorder="1"/>
    <xf numFmtId="164" fontId="0" fillId="0" borderId="73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73" xfId="0" applyNumberFormat="1" applyFill="1" applyBorder="1" applyAlignment="1">
      <alignment vertical="center"/>
    </xf>
    <xf numFmtId="164" fontId="0" fillId="5" borderId="26" xfId="0" applyNumberFormat="1" applyFill="1" applyBorder="1"/>
    <xf numFmtId="164" fontId="0" fillId="11" borderId="37" xfId="0" applyNumberFormat="1" applyFill="1" applyBorder="1"/>
    <xf numFmtId="164" fontId="0" fillId="9" borderId="26" xfId="0" applyNumberFormat="1" applyFill="1" applyBorder="1"/>
    <xf numFmtId="164" fontId="0" fillId="9" borderId="73" xfId="0" applyNumberFormat="1" applyFill="1" applyBorder="1" applyAlignment="1">
      <alignment horizontal="center" vertical="center"/>
    </xf>
    <xf numFmtId="164" fontId="0" fillId="9" borderId="35" xfId="0" applyNumberFormat="1" applyFill="1" applyBorder="1" applyAlignment="1">
      <alignment horizontal="center" vertical="center"/>
    </xf>
    <xf numFmtId="164" fontId="0" fillId="9" borderId="73" xfId="0" applyNumberFormat="1" applyFill="1" applyBorder="1" applyAlignment="1">
      <alignment vertical="center"/>
    </xf>
    <xf numFmtId="164" fontId="0" fillId="10" borderId="73" xfId="0" applyNumberFormat="1" applyFill="1" applyBorder="1" applyAlignment="1">
      <alignment vertical="center"/>
    </xf>
    <xf numFmtId="164" fontId="0" fillId="0" borderId="73" xfId="0" applyNumberFormat="1" applyBorder="1" applyAlignment="1">
      <alignment vertical="center"/>
    </xf>
    <xf numFmtId="164" fontId="0" fillId="0" borderId="0" xfId="0" applyNumberFormat="1" applyFill="1"/>
    <xf numFmtId="164" fontId="0" fillId="0" borderId="77" xfId="0" applyNumberForma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78" xfId="0" applyNumberFormat="1" applyFill="1" applyBorder="1" applyAlignment="1"/>
    <xf numFmtId="164" fontId="0" fillId="0" borderId="22" xfId="0" applyNumberForma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78" xfId="0" applyNumberFormat="1" applyFont="1" applyFill="1" applyBorder="1" applyAlignment="1">
      <alignment vertical="center"/>
    </xf>
    <xf numFmtId="164" fontId="0" fillId="0" borderId="26" xfId="0" applyNumberFormat="1" applyBorder="1" applyAlignment="1">
      <alignment vertical="center"/>
    </xf>
    <xf numFmtId="164" fontId="1" fillId="0" borderId="33" xfId="0" quotePrefix="1" applyNumberFormat="1" applyFont="1" applyBorder="1" applyAlignment="1">
      <alignment vertical="center"/>
    </xf>
    <xf numFmtId="164" fontId="0" fillId="0" borderId="52" xfId="0" applyNumberFormat="1" applyBorder="1"/>
    <xf numFmtId="164" fontId="1" fillId="0" borderId="45" xfId="0" quotePrefix="1" applyNumberFormat="1" applyFont="1" applyBorder="1" applyAlignment="1">
      <alignment vertical="center"/>
    </xf>
    <xf numFmtId="164" fontId="0" fillId="0" borderId="56" xfId="0" applyNumberFormat="1" applyBorder="1"/>
    <xf numFmtId="164" fontId="1" fillId="0" borderId="1" xfId="0" applyNumberFormat="1" applyFont="1" applyBorder="1"/>
    <xf numFmtId="164" fontId="0" fillId="0" borderId="51" xfId="0" applyNumberFormat="1" applyBorder="1"/>
    <xf numFmtId="164" fontId="0" fillId="0" borderId="78" xfId="0" applyNumberFormat="1" applyBorder="1"/>
    <xf numFmtId="164" fontId="0" fillId="0" borderId="79" xfId="0" applyNumberFormat="1" applyBorder="1"/>
    <xf numFmtId="164" fontId="0" fillId="0" borderId="45" xfId="0" applyNumberFormat="1" applyBorder="1"/>
    <xf numFmtId="164" fontId="0" fillId="0" borderId="72" xfId="0" applyNumberFormat="1" applyBorder="1" applyAlignment="1">
      <alignment vertical="center"/>
    </xf>
    <xf numFmtId="164" fontId="0" fillId="0" borderId="67" xfId="0" applyNumberFormat="1" applyBorder="1" applyAlignment="1">
      <alignment vertical="center"/>
    </xf>
    <xf numFmtId="164" fontId="0" fillId="0" borderId="71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72" xfId="0" applyNumberFormat="1" applyBorder="1"/>
    <xf numFmtId="164" fontId="0" fillId="0" borderId="18" xfId="0" applyNumberFormat="1" applyBorder="1"/>
    <xf numFmtId="164" fontId="4" fillId="0" borderId="30" xfId="0" quotePrefix="1" applyNumberFormat="1" applyFont="1" applyBorder="1"/>
    <xf numFmtId="164" fontId="1" fillId="0" borderId="24" xfId="0" applyNumberFormat="1" applyFont="1" applyBorder="1"/>
    <xf numFmtId="164" fontId="1" fillId="0" borderId="20" xfId="0" quotePrefix="1" applyNumberFormat="1" applyFont="1" applyBorder="1" applyAlignment="1">
      <alignment vertical="center"/>
    </xf>
    <xf numFmtId="164" fontId="0" fillId="0" borderId="40" xfId="0" applyNumberFormat="1" applyBorder="1"/>
    <xf numFmtId="164" fontId="1" fillId="0" borderId="26" xfId="0" quotePrefix="1" applyNumberFormat="1" applyFont="1" applyBorder="1" applyAlignment="1">
      <alignment vertical="center"/>
    </xf>
    <xf numFmtId="164" fontId="1" fillId="0" borderId="26" xfId="0" applyNumberFormat="1" applyFont="1" applyBorder="1"/>
    <xf numFmtId="164" fontId="1" fillId="0" borderId="45" xfId="0" quotePrefix="1" applyNumberFormat="1" applyFont="1" applyBorder="1"/>
    <xf numFmtId="164" fontId="0" fillId="0" borderId="48" xfId="0" applyNumberFormat="1" applyBorder="1"/>
    <xf numFmtId="164" fontId="1" fillId="0" borderId="26" xfId="0" quotePrefix="1" applyNumberFormat="1" applyFont="1" applyBorder="1"/>
    <xf numFmtId="164" fontId="0" fillId="0" borderId="2" xfId="0" applyNumberFormat="1" applyBorder="1"/>
    <xf numFmtId="164" fontId="1" fillId="0" borderId="1" xfId="0" applyNumberFormat="1" applyFont="1" applyBorder="1" applyAlignment="1">
      <alignment vertical="center"/>
    </xf>
    <xf numFmtId="164" fontId="1" fillId="0" borderId="55" xfId="0" quotePrefix="1" applyNumberFormat="1" applyFont="1" applyBorder="1" applyAlignment="1">
      <alignment vertical="center"/>
    </xf>
    <xf numFmtId="164" fontId="0" fillId="0" borderId="47" xfId="0" applyNumberFormat="1" applyBorder="1"/>
    <xf numFmtId="164" fontId="1" fillId="0" borderId="3" xfId="0" applyNumberFormat="1" applyFont="1" applyBorder="1" applyAlignment="1">
      <alignment vertical="center"/>
    </xf>
    <xf numFmtId="164" fontId="0" fillId="0" borderId="50" xfId="0" applyNumberForma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0" fillId="5" borderId="0" xfId="0" applyNumberFormat="1" applyFill="1"/>
    <xf numFmtId="0" fontId="30" fillId="0" borderId="0" xfId="0" applyFont="1"/>
    <xf numFmtId="0" fontId="1" fillId="6" borderId="21" xfId="0" applyFont="1" applyFill="1" applyBorder="1" applyAlignment="1" applyProtection="1">
      <alignment horizontal="center" vertical="center"/>
      <protection locked="0"/>
    </xf>
    <xf numFmtId="169" fontId="0" fillId="0" borderId="72" xfId="0" applyNumberFormat="1" applyFill="1" applyBorder="1" applyAlignment="1">
      <alignment vertical="center"/>
    </xf>
    <xf numFmtId="164" fontId="0" fillId="0" borderId="29" xfId="0" applyNumberFormat="1" applyFill="1" applyBorder="1" applyAlignment="1">
      <alignment vertical="center"/>
    </xf>
    <xf numFmtId="164" fontId="1" fillId="0" borderId="73" xfId="0" applyNumberFormat="1" applyFont="1" applyFill="1" applyBorder="1" applyAlignment="1">
      <alignment vertical="center"/>
    </xf>
    <xf numFmtId="164" fontId="0" fillId="0" borderId="75" xfId="0" applyNumberFormat="1" applyFill="1" applyBorder="1"/>
    <xf numFmtId="168" fontId="0" fillId="0" borderId="71" xfId="0" applyNumberFormat="1" applyFill="1" applyBorder="1"/>
    <xf numFmtId="0" fontId="2" fillId="4" borderId="12" xfId="0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164" fontId="1" fillId="16" borderId="13" xfId="0" applyNumberFormat="1" applyFont="1" applyFill="1" applyBorder="1" applyAlignment="1">
      <alignment horizontal="center" vertical="center"/>
    </xf>
    <xf numFmtId="166" fontId="9" fillId="16" borderId="16" xfId="0" applyNumberFormat="1" applyFont="1" applyFill="1" applyBorder="1" applyAlignment="1">
      <alignment vertical="center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10" fontId="1" fillId="2" borderId="58" xfId="0" applyNumberFormat="1" applyFont="1" applyFill="1" applyBorder="1" applyAlignment="1">
      <alignment horizontal="center" vertical="center"/>
    </xf>
    <xf numFmtId="0" fontId="1" fillId="2" borderId="27" xfId="0" applyNumberFormat="1" applyFont="1" applyFill="1" applyBorder="1" applyAlignment="1">
      <alignment horizontal="center" vertical="center"/>
    </xf>
    <xf numFmtId="0" fontId="1" fillId="2" borderId="58" xfId="0" applyNumberFormat="1" applyFont="1" applyFill="1" applyBorder="1" applyAlignment="1">
      <alignment horizontal="center" vertical="center"/>
    </xf>
    <xf numFmtId="0" fontId="1" fillId="2" borderId="45" xfId="0" applyNumberFormat="1" applyFont="1" applyFill="1" applyBorder="1" applyAlignment="1">
      <alignment horizontal="center" vertical="center"/>
    </xf>
    <xf numFmtId="0" fontId="1" fillId="2" borderId="56" xfId="0" applyNumberFormat="1" applyFont="1" applyFill="1" applyBorder="1" applyAlignment="1">
      <alignment horizontal="center" vertical="center"/>
    </xf>
    <xf numFmtId="10" fontId="0" fillId="0" borderId="71" xfId="0" applyNumberFormat="1" applyBorder="1"/>
    <xf numFmtId="10" fontId="0" fillId="0" borderId="72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8" fontId="1" fillId="0" borderId="48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1" fillId="7" borderId="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164" fontId="0" fillId="0" borderId="38" xfId="0" applyNumberFormat="1" applyBorder="1" applyAlignment="1"/>
    <xf numFmtId="0" fontId="0" fillId="0" borderId="40" xfId="0" applyBorder="1" applyAlignment="1"/>
    <xf numFmtId="0" fontId="1" fillId="0" borderId="3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13" borderId="3" xfId="0" applyFont="1" applyFill="1" applyBorder="1" applyAlignment="1"/>
    <xf numFmtId="0" fontId="1" fillId="13" borderId="50" xfId="0" applyFont="1" applyFill="1" applyBorder="1" applyAlignment="1"/>
    <xf numFmtId="164" fontId="1" fillId="5" borderId="12" xfId="0" applyNumberFormat="1" applyFon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0" fillId="0" borderId="60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1" fillId="5" borderId="3" xfId="0" applyNumberFormat="1" applyFont="1" applyFill="1" applyBorder="1" applyAlignment="1"/>
    <xf numFmtId="164" fontId="1" fillId="5" borderId="50" xfId="0" applyNumberFormat="1" applyFont="1" applyFill="1" applyBorder="1" applyAlignment="1"/>
    <xf numFmtId="0" fontId="1" fillId="4" borderId="3" xfId="0" applyFont="1" applyFill="1" applyBorder="1" applyAlignment="1"/>
    <xf numFmtId="0" fontId="1" fillId="4" borderId="50" xfId="0" applyFont="1" applyFill="1" applyBorder="1" applyAlignment="1"/>
    <xf numFmtId="0" fontId="1" fillId="0" borderId="2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164" fontId="1" fillId="2" borderId="45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11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64" fontId="1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164" fontId="2" fillId="4" borderId="3" xfId="0" applyNumberFormat="1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56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8" xfId="0" applyBorder="1" applyAlignment="1">
      <alignment vertical="center"/>
    </xf>
    <xf numFmtId="164" fontId="0" fillId="0" borderId="37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9" borderId="37" xfId="0" applyNumberFormat="1" applyFill="1" applyBorder="1" applyAlignment="1">
      <alignment vertical="center"/>
    </xf>
    <xf numFmtId="0" fontId="0" fillId="9" borderId="37" xfId="0" applyFill="1" applyBorder="1" applyAlignment="1">
      <alignment vertical="center"/>
    </xf>
    <xf numFmtId="0" fontId="0" fillId="9" borderId="21" xfId="0" applyFill="1" applyBorder="1" applyAlignment="1">
      <alignment vertical="center"/>
    </xf>
    <xf numFmtId="164" fontId="0" fillId="0" borderId="38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1" fillId="4" borderId="4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/>
    </xf>
    <xf numFmtId="0" fontId="1" fillId="0" borderId="55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7" xfId="0" applyBorder="1" applyAlignment="1">
      <alignment vertical="center"/>
    </xf>
    <xf numFmtId="0" fontId="1" fillId="15" borderId="33" xfId="0" applyFont="1" applyFill="1" applyBorder="1" applyAlignment="1">
      <alignment vertical="center"/>
    </xf>
    <xf numFmtId="0" fontId="0" fillId="15" borderId="53" xfId="0" applyFill="1" applyBorder="1" applyAlignment="1">
      <alignment vertical="center"/>
    </xf>
    <xf numFmtId="0" fontId="0" fillId="15" borderId="52" xfId="0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8" fontId="1" fillId="2" borderId="48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8" xfId="0" applyBorder="1" applyAlignment="1"/>
    <xf numFmtId="0" fontId="0" fillId="0" borderId="22" xfId="0" applyBorder="1" applyAlignment="1"/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25" fillId="0" borderId="3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6" fontId="1" fillId="5" borderId="41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6" fontId="1" fillId="5" borderId="4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4" borderId="55" xfId="0" quotePrefix="1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7" fillId="4" borderId="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0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/>
    <xf numFmtId="0" fontId="0" fillId="0" borderId="3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0" fontId="0" fillId="0" borderId="38" xfId="0" applyNumberFormat="1" applyFont="1" applyFill="1" applyBorder="1" applyAlignment="1">
      <alignment vertical="center"/>
    </xf>
    <xf numFmtId="10" fontId="0" fillId="0" borderId="40" xfId="0" applyNumberFormat="1" applyFont="1" applyFill="1" applyBorder="1" applyAlignment="1">
      <alignment vertical="center"/>
    </xf>
    <xf numFmtId="164" fontId="1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0" fontId="1" fillId="2" borderId="3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8" fontId="0" fillId="0" borderId="41" xfId="0" applyNumberFormat="1" applyBorder="1" applyAlignment="1">
      <alignment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167" fontId="1" fillId="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1" fillId="15" borderId="3" xfId="0" applyFont="1" applyFill="1" applyBorder="1" applyAlignment="1">
      <alignment horizontal="center" vertical="center"/>
    </xf>
    <xf numFmtId="0" fontId="32" fillId="15" borderId="16" xfId="0" applyFont="1" applyFill="1" applyBorder="1" applyAlignment="1">
      <alignment horizontal="center" vertical="center"/>
    </xf>
    <xf numFmtId="0" fontId="32" fillId="15" borderId="4" xfId="0" applyFont="1" applyFill="1" applyBorder="1" applyAlignment="1">
      <alignment horizontal="center" vertical="center"/>
    </xf>
    <xf numFmtId="0" fontId="1" fillId="0" borderId="36" xfId="0" quotePrefix="1" applyFont="1" applyBorder="1" applyAlignment="1">
      <alignment horizontal="center" vertical="center" wrapText="1"/>
    </xf>
    <xf numFmtId="0" fontId="22" fillId="6" borderId="48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  <protection locked="0"/>
    </xf>
    <xf numFmtId="0" fontId="1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5" borderId="2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" fillId="6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64" fontId="2" fillId="4" borderId="9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9" fontId="1" fillId="5" borderId="19" xfId="0" applyNumberFormat="1" applyFont="1" applyFill="1" applyBorder="1" applyAlignment="1">
      <alignment horizontal="center" vertical="center"/>
    </xf>
    <xf numFmtId="169" fontId="1" fillId="0" borderId="25" xfId="0" applyNumberFormat="1" applyFont="1" applyBorder="1" applyAlignment="1">
      <alignment horizontal="center" vertical="center"/>
    </xf>
    <xf numFmtId="0" fontId="1" fillId="15" borderId="9" xfId="0" applyFont="1" applyFill="1" applyBorder="1" applyAlignment="1">
      <alignment vertical="center"/>
    </xf>
    <xf numFmtId="0" fontId="0" fillId="15" borderId="10" xfId="0" applyFill="1" applyBorder="1" applyAlignment="1">
      <alignment vertical="center"/>
    </xf>
    <xf numFmtId="0" fontId="0" fillId="15" borderId="65" xfId="0" applyFill="1" applyBorder="1" applyAlignment="1">
      <alignment vertical="center"/>
    </xf>
    <xf numFmtId="0" fontId="0" fillId="15" borderId="12" xfId="0" applyFill="1" applyBorder="1" applyAlignment="1">
      <alignment vertical="center"/>
    </xf>
    <xf numFmtId="0" fontId="0" fillId="15" borderId="13" xfId="0" applyFill="1" applyBorder="1" applyAlignment="1">
      <alignment vertical="center"/>
    </xf>
    <xf numFmtId="0" fontId="0" fillId="15" borderId="66" xfId="0" applyFill="1" applyBorder="1" applyAlignment="1">
      <alignment vertical="center"/>
    </xf>
    <xf numFmtId="0" fontId="1" fillId="15" borderId="3" xfId="0" applyFont="1" applyFill="1" applyBorder="1" applyAlignment="1">
      <alignment vertical="center"/>
    </xf>
    <xf numFmtId="0" fontId="0" fillId="15" borderId="16" xfId="0" applyFill="1" applyBorder="1" applyAlignment="1">
      <alignment vertical="center"/>
    </xf>
    <xf numFmtId="0" fontId="0" fillId="15" borderId="50" xfId="0" applyFill="1" applyBorder="1" applyAlignment="1">
      <alignment vertical="center"/>
    </xf>
    <xf numFmtId="164" fontId="2" fillId="2" borderId="45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4" fillId="2" borderId="4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10" fontId="11" fillId="6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7" fontId="1" fillId="5" borderId="8" xfId="0" applyNumberFormat="1" applyFont="1" applyFill="1" applyBorder="1" applyAlignment="1">
      <alignment horizontal="center" vertical="center"/>
    </xf>
    <xf numFmtId="167" fontId="1" fillId="5" borderId="25" xfId="0" applyNumberFormat="1" applyFont="1" applyFill="1" applyBorder="1" applyAlignment="1">
      <alignment horizontal="center" vertical="center"/>
    </xf>
    <xf numFmtId="164" fontId="22" fillId="4" borderId="9" xfId="0" applyNumberFormat="1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41" xfId="0" applyNumberFormat="1" applyBorder="1" applyAlignment="1">
      <alignment vertical="center"/>
    </xf>
    <xf numFmtId="0" fontId="1" fillId="2" borderId="60" xfId="0" applyFont="1" applyFill="1" applyBorder="1" applyAlignment="1">
      <alignment horizontal="center" vertical="center"/>
    </xf>
    <xf numFmtId="10" fontId="1" fillId="2" borderId="58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9" xfId="0" quotePrefix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6" fontId="1" fillId="0" borderId="8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31" fillId="8" borderId="3" xfId="0" applyFont="1" applyFill="1" applyBorder="1" applyAlignment="1">
      <alignment horizontal="right" vertical="center"/>
    </xf>
    <xf numFmtId="0" fontId="32" fillId="8" borderId="16" xfId="0" applyFont="1" applyFill="1" applyBorder="1" applyAlignment="1">
      <alignment horizontal="right" vertical="center"/>
    </xf>
    <xf numFmtId="0" fontId="32" fillId="8" borderId="4" xfId="0" applyFont="1" applyFill="1" applyBorder="1" applyAlignment="1">
      <alignment horizontal="right" vertical="center"/>
    </xf>
    <xf numFmtId="0" fontId="1" fillId="15" borderId="17" xfId="0" applyFont="1" applyFill="1" applyBorder="1" applyAlignment="1">
      <alignment vertical="center"/>
    </xf>
    <xf numFmtId="0" fontId="0" fillId="15" borderId="62" xfId="0" applyFill="1" applyBorder="1" applyAlignment="1">
      <alignment vertical="center"/>
    </xf>
    <xf numFmtId="0" fontId="0" fillId="15" borderId="63" xfId="0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1" fillId="8" borderId="33" xfId="0" applyFont="1" applyFill="1" applyBorder="1" applyAlignment="1">
      <alignment horizontal="left" vertical="center" wrapText="1"/>
    </xf>
    <xf numFmtId="0" fontId="0" fillId="8" borderId="53" xfId="0" applyFill="1" applyBorder="1" applyAlignment="1">
      <alignment horizontal="left" vertical="center" wrapText="1"/>
    </xf>
    <xf numFmtId="0" fontId="0" fillId="8" borderId="52" xfId="0" applyFill="1" applyBorder="1" applyAlignment="1">
      <alignment horizontal="left" vertical="center" wrapText="1"/>
    </xf>
    <xf numFmtId="164" fontId="0" fillId="0" borderId="60" xfId="0" applyNumberFormat="1" applyBorder="1" applyAlignment="1">
      <alignment vertical="center"/>
    </xf>
    <xf numFmtId="0" fontId="0" fillId="0" borderId="60" xfId="0" applyBorder="1" applyAlignment="1">
      <alignment vertical="center"/>
    </xf>
    <xf numFmtId="0" fontId="0" fillId="9" borderId="0" xfId="0" applyFill="1" applyAlignment="1">
      <alignment horizontal="center" vertical="center"/>
    </xf>
    <xf numFmtId="164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7" xfId="0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164" fontId="1" fillId="6" borderId="56" xfId="0" applyNumberFormat="1" applyFont="1" applyFill="1" applyBorder="1" applyAlignment="1" applyProtection="1">
      <alignment horizontal="center" vertical="center"/>
      <protection locked="0"/>
    </xf>
    <xf numFmtId="164" fontId="1" fillId="6" borderId="60" xfId="0" applyNumberFormat="1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164" fontId="0" fillId="9" borderId="38" xfId="0" applyNumberFormat="1" applyFill="1" applyBorder="1" applyAlignment="1">
      <alignment vertical="center"/>
    </xf>
    <xf numFmtId="0" fontId="0" fillId="9" borderId="40" xfId="0" applyFill="1" applyBorder="1" applyAlignment="1">
      <alignment vertical="center"/>
    </xf>
    <xf numFmtId="0" fontId="1" fillId="6" borderId="56" xfId="0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8" xfId="0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" fillId="0" borderId="63" xfId="0" applyFont="1" applyBorder="1" applyAlignment="1">
      <alignment horizontal="right" vertical="center"/>
    </xf>
    <xf numFmtId="0" fontId="1" fillId="8" borderId="20" xfId="0" quotePrefix="1" applyFont="1" applyFill="1" applyBorder="1" applyAlignment="1">
      <alignment vertical="center"/>
    </xf>
    <xf numFmtId="0" fontId="0" fillId="8" borderId="40" xfId="0" applyFill="1" applyBorder="1" applyAlignment="1">
      <alignment vertical="center"/>
    </xf>
    <xf numFmtId="0" fontId="1" fillId="5" borderId="3" xfId="0" applyFont="1" applyFill="1" applyBorder="1" applyAlignment="1"/>
    <xf numFmtId="0" fontId="1" fillId="5" borderId="50" xfId="0" applyFont="1" applyFill="1" applyBorder="1" applyAlignment="1"/>
    <xf numFmtId="0" fontId="1" fillId="12" borderId="12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1" fillId="8" borderId="3" xfId="0" applyFont="1" applyFill="1" applyBorder="1" applyAlignment="1">
      <alignment horizontal="center" vertical="center"/>
    </xf>
    <xf numFmtId="0" fontId="31" fillId="8" borderId="16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0" fontId="0" fillId="8" borderId="50" xfId="0" applyFill="1" applyBorder="1" applyAlignment="1">
      <alignment vertical="center"/>
    </xf>
    <xf numFmtId="0" fontId="1" fillId="8" borderId="17" xfId="0" quotePrefix="1" applyFont="1" applyFill="1" applyBorder="1" applyAlignment="1">
      <alignment vertical="center"/>
    </xf>
    <xf numFmtId="0" fontId="0" fillId="8" borderId="63" xfId="0" applyFill="1" applyBorder="1" applyAlignment="1">
      <alignment vertical="center"/>
    </xf>
    <xf numFmtId="0" fontId="1" fillId="15" borderId="20" xfId="0" quotePrefix="1" applyFont="1" applyFill="1" applyBorder="1" applyAlignment="1">
      <alignment vertical="center"/>
    </xf>
    <xf numFmtId="0" fontId="0" fillId="15" borderId="40" xfId="0" applyFill="1" applyBorder="1" applyAlignment="1">
      <alignment vertical="center"/>
    </xf>
    <xf numFmtId="0" fontId="1" fillId="15" borderId="17" xfId="0" quotePrefix="1" applyFont="1" applyFill="1" applyBorder="1" applyAlignment="1">
      <alignment vertical="center"/>
    </xf>
    <xf numFmtId="0" fontId="1" fillId="8" borderId="33" xfId="0" applyFont="1" applyFill="1" applyBorder="1" applyAlignment="1">
      <alignment vertical="center"/>
    </xf>
    <xf numFmtId="0" fontId="0" fillId="8" borderId="53" xfId="0" applyFill="1" applyBorder="1" applyAlignment="1">
      <alignment vertical="center"/>
    </xf>
    <xf numFmtId="0" fontId="0" fillId="8" borderId="52" xfId="0" applyFill="1" applyBorder="1" applyAlignment="1">
      <alignment vertical="center"/>
    </xf>
    <xf numFmtId="0" fontId="1" fillId="8" borderId="17" xfId="0" applyFont="1" applyFill="1" applyBorder="1" applyAlignment="1">
      <alignment vertical="center"/>
    </xf>
    <xf numFmtId="0" fontId="0" fillId="8" borderId="62" xfId="0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75">
    <dxf>
      <font>
        <color theme="0"/>
      </font>
      <fill>
        <patternFill>
          <bgColor theme="0"/>
        </patternFill>
      </fill>
    </dxf>
    <dxf>
      <font>
        <strike val="0"/>
        <color auto="1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rgb="FF009644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strike val="0"/>
        <color auto="1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2B21F3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2B21F3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2B21F3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E3FBDD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2F2F2"/>
      <color rgb="FFE3FBDD"/>
      <color rgb="FFFFFF00"/>
      <color rgb="FF009644"/>
      <color rgb="FFFFF8F7"/>
      <color rgb="FFFFF0EF"/>
      <color rgb="FFFFE7E5"/>
      <color rgb="FFEFECF4"/>
      <color rgb="FFD1F3FF"/>
      <color rgb="FFFEEF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rd%20Halais/Documents/Applicatifs_Divers/Comparaison%20Achat%20Location/Comparaison%20Achat%20Loca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ison Achat Location"/>
    </sheetNames>
    <sheetDataSet>
      <sheetData sheetId="0">
        <row r="677">
          <cell r="C677" t="str">
            <v>Hypothèque/PPD</v>
          </cell>
        </row>
        <row r="678">
          <cell r="C678" t="str">
            <v xml:space="preserve">Caution 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is.notaires.fr/outil/immobilier/calcul-de-frais-dachat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L526"/>
  <sheetViews>
    <sheetView tabSelected="1" defaultGridColor="0" colorId="17" zoomScale="110" zoomScaleNormal="110" workbookViewId="0">
      <selection activeCell="G8" sqref="G8:G10"/>
    </sheetView>
  </sheetViews>
  <sheetFormatPr baseColWidth="10" defaultRowHeight="13.8" x14ac:dyDescent="0.25"/>
  <cols>
    <col min="1" max="1" width="2" bestFit="1" customWidth="1"/>
    <col min="2" max="2" width="2.19921875" customWidth="1"/>
    <col min="3" max="3" width="16" customWidth="1"/>
    <col min="4" max="4" width="13.59765625" customWidth="1"/>
    <col min="5" max="5" width="2.19921875" customWidth="1"/>
    <col min="6" max="6" width="14.3984375" customWidth="1"/>
    <col min="7" max="7" width="12.8984375" bestFit="1" customWidth="1"/>
    <col min="8" max="8" width="2.19921875" customWidth="1"/>
    <col min="9" max="9" width="13.5" customWidth="1"/>
    <col min="10" max="10" width="11.3984375" bestFit="1" customWidth="1"/>
    <col min="11" max="11" width="2.19921875" customWidth="1"/>
    <col min="12" max="12" width="2" customWidth="1"/>
    <col min="13" max="13" width="2.19921875" customWidth="1"/>
    <col min="14" max="14" width="14.09765625" customWidth="1"/>
    <col min="15" max="15" width="11.59765625" customWidth="1"/>
    <col min="16" max="16" width="12" customWidth="1"/>
    <col min="17" max="17" width="11.3984375" customWidth="1"/>
    <col min="18" max="18" width="2.19921875" customWidth="1"/>
    <col min="19" max="19" width="2.19921875" bestFit="1" customWidth="1"/>
    <col min="20" max="20" width="2.19921875" customWidth="1"/>
    <col min="21" max="21" width="14.09765625" customWidth="1"/>
    <col min="22" max="22" width="11.59765625" customWidth="1"/>
    <col min="23" max="23" width="13.8984375" customWidth="1"/>
    <col min="24" max="24" width="11.3984375" customWidth="1"/>
    <col min="25" max="25" width="2.19921875" customWidth="1"/>
    <col min="26" max="26" width="14.09765625" customWidth="1"/>
    <col min="27" max="27" width="11.59765625" customWidth="1"/>
    <col min="28" max="28" width="13.8984375" customWidth="1"/>
    <col min="29" max="29" width="11.3984375" customWidth="1"/>
    <col min="30" max="30" width="2.19921875" customWidth="1"/>
    <col min="31" max="31" width="14.09765625" customWidth="1"/>
    <col min="32" max="32" width="11.59765625" customWidth="1"/>
    <col min="33" max="33" width="15.59765625" customWidth="1"/>
    <col min="34" max="34" width="11.3984375" bestFit="1" customWidth="1"/>
    <col min="35" max="35" width="2.19921875" customWidth="1"/>
    <col min="37" max="37" width="11.59765625" customWidth="1"/>
    <col min="38" max="38" width="11.3984375" customWidth="1"/>
    <col min="39" max="39" width="11.59765625" customWidth="1"/>
    <col min="40" max="40" width="11.3984375" bestFit="1" customWidth="1"/>
    <col min="41" max="41" width="11.3984375" customWidth="1"/>
    <col min="42" max="42" width="11.3984375" bestFit="1" customWidth="1"/>
    <col min="43" max="46" width="11.3984375" customWidth="1"/>
    <col min="47" max="50" width="11.3984375" bestFit="1" customWidth="1"/>
    <col min="52" max="52" width="11.3984375" bestFit="1" customWidth="1"/>
    <col min="53" max="53" width="12.3984375" customWidth="1"/>
    <col min="54" max="54" width="11.69921875" customWidth="1"/>
    <col min="55" max="55" width="14.09765625" bestFit="1" customWidth="1"/>
    <col min="56" max="56" width="6.09765625" customWidth="1"/>
    <col min="57" max="57" width="11.59765625" customWidth="1"/>
    <col min="58" max="58" width="11.3984375" bestFit="1" customWidth="1"/>
    <col min="59" max="59" width="11.3984375" customWidth="1"/>
    <col min="60" max="60" width="11.59765625" bestFit="1" customWidth="1"/>
    <col min="61" max="61" width="3.8984375" customWidth="1"/>
    <col min="63" max="63" width="11.3984375" bestFit="1" customWidth="1"/>
    <col min="64" max="65" width="11.59765625" bestFit="1" customWidth="1"/>
    <col min="66" max="66" width="2.19921875" bestFit="1" customWidth="1"/>
    <col min="68" max="68" width="11.59765625" customWidth="1"/>
    <col min="70" max="70" width="11.59765625" customWidth="1"/>
    <col min="72" max="73" width="11.59765625" customWidth="1"/>
    <col min="76" max="81" width="11.59765625" bestFit="1" customWidth="1"/>
    <col min="83" max="83" width="11.59765625" bestFit="1" customWidth="1"/>
    <col min="85" max="85" width="11.59765625" bestFit="1" customWidth="1"/>
    <col min="86" max="86" width="12.09765625" bestFit="1" customWidth="1"/>
    <col min="89" max="89" width="11.59765625" bestFit="1" customWidth="1"/>
    <col min="91" max="91" width="11.59765625" bestFit="1" customWidth="1"/>
    <col min="94" max="94" width="11.59765625" bestFit="1" customWidth="1"/>
    <col min="96" max="96" width="11.59765625" bestFit="1" customWidth="1"/>
    <col min="97" max="97" width="2.19921875" bestFit="1" customWidth="1"/>
    <col min="99" max="99" width="11.59765625" customWidth="1"/>
    <col min="101" max="101" width="11.59765625" customWidth="1"/>
    <col min="103" max="104" width="11.59765625" bestFit="1" customWidth="1"/>
    <col min="107" max="112" width="11.59765625" bestFit="1" customWidth="1"/>
    <col min="114" max="114" width="11.59765625" bestFit="1" customWidth="1"/>
    <col min="116" max="116" width="11.59765625" bestFit="1" customWidth="1"/>
    <col min="117" max="117" width="14.09765625" bestFit="1" customWidth="1"/>
    <col min="120" max="120" width="11.59765625" bestFit="1" customWidth="1"/>
    <col min="122" max="122" width="11.59765625" bestFit="1" customWidth="1"/>
    <col min="125" max="125" width="11.59765625" bestFit="1" customWidth="1"/>
    <col min="127" max="127" width="11.59765625" bestFit="1" customWidth="1"/>
    <col min="128" max="128" width="2.19921875" bestFit="1" customWidth="1"/>
    <col min="130" max="130" width="11.59765625" bestFit="1" customWidth="1"/>
    <col min="132" max="132" width="11.59765625" bestFit="1" customWidth="1"/>
    <col min="133" max="133" width="9.5" customWidth="1"/>
    <col min="134" max="135" width="11.59765625" bestFit="1" customWidth="1"/>
    <col min="138" max="140" width="11.59765625" bestFit="1" customWidth="1"/>
    <col min="141" max="141" width="11.3984375" bestFit="1" customWidth="1"/>
    <col min="142" max="143" width="11.59765625" bestFit="1" customWidth="1"/>
    <col min="145" max="145" width="11.59765625" bestFit="1" customWidth="1"/>
    <col min="147" max="147" width="11.59765625" bestFit="1" customWidth="1"/>
    <col min="148" max="148" width="12.09765625" bestFit="1" customWidth="1"/>
    <col min="150" max="151" width="11.59765625" bestFit="1" customWidth="1"/>
    <col min="153" max="153" width="11.59765625" bestFit="1" customWidth="1"/>
    <col min="156" max="156" width="11.59765625" bestFit="1" customWidth="1"/>
    <col min="158" max="158" width="11.59765625" bestFit="1" customWidth="1"/>
    <col min="159" max="159" width="2.19921875" bestFit="1" customWidth="1"/>
    <col min="161" max="161" width="11.59765625" bestFit="1" customWidth="1"/>
    <col min="162" max="162" width="9.5" customWidth="1"/>
    <col min="163" max="163" width="11.59765625" bestFit="1" customWidth="1"/>
    <col min="164" max="164" width="8.09765625" customWidth="1"/>
    <col min="165" max="166" width="11.59765625" bestFit="1" customWidth="1"/>
    <col min="169" max="171" width="11.59765625" bestFit="1" customWidth="1"/>
    <col min="172" max="172" width="11.3984375" bestFit="1" customWidth="1"/>
    <col min="173" max="174" width="11.59765625" bestFit="1" customWidth="1"/>
    <col min="176" max="176" width="11.59765625" bestFit="1" customWidth="1"/>
    <col min="178" max="178" width="11.59765625" bestFit="1" customWidth="1"/>
    <col min="179" max="179" width="12.09765625" bestFit="1" customWidth="1"/>
    <col min="181" max="181" width="11.59765625" bestFit="1" customWidth="1"/>
    <col min="182" max="182" width="11.3984375" bestFit="1" customWidth="1"/>
    <col min="184" max="184" width="11.59765625" bestFit="1" customWidth="1"/>
    <col min="187" max="187" width="11.59765625" bestFit="1" customWidth="1"/>
    <col min="188" max="188" width="11.3984375" bestFit="1" customWidth="1"/>
    <col min="189" max="189" width="11.59765625" bestFit="1" customWidth="1"/>
    <col min="190" max="190" width="2.19921875" bestFit="1" customWidth="1"/>
    <col min="192" max="192" width="11.3984375" bestFit="1" customWidth="1"/>
    <col min="193" max="193" width="12.09765625" bestFit="1" customWidth="1"/>
    <col min="194" max="194" width="11.3984375" bestFit="1" customWidth="1"/>
    <col min="196" max="196" width="11.3984375" bestFit="1" customWidth="1"/>
    <col min="197" max="197" width="11.59765625" bestFit="1" customWidth="1"/>
    <col min="200" max="200" width="11.59765625" bestFit="1" customWidth="1"/>
    <col min="201" max="201" width="11.3984375" bestFit="1" customWidth="1"/>
    <col min="202" max="202" width="11.59765625" bestFit="1" customWidth="1"/>
    <col min="203" max="203" width="11.3984375" bestFit="1" customWidth="1"/>
    <col min="204" max="204" width="11.59765625" bestFit="1" customWidth="1"/>
    <col min="205" max="205" width="11.3984375" bestFit="1" customWidth="1"/>
    <col min="207" max="207" width="11.59765625" bestFit="1" customWidth="1"/>
    <col min="209" max="209" width="11.59765625" bestFit="1" customWidth="1"/>
    <col min="210" max="210" width="12.09765625" bestFit="1" customWidth="1"/>
    <col min="212" max="213" width="11.59765625" bestFit="1" customWidth="1"/>
    <col min="215" max="215" width="11.59765625" bestFit="1" customWidth="1"/>
    <col min="218" max="218" width="11.59765625" bestFit="1" customWidth="1"/>
    <col min="220" max="220" width="11.59765625" bestFit="1" customWidth="1"/>
  </cols>
  <sheetData>
    <row r="1" spans="1:35" ht="21.6" thickBot="1" x14ac:dyDescent="0.45">
      <c r="A1" s="646"/>
      <c r="S1" s="751"/>
    </row>
    <row r="2" spans="1:35" ht="24" thickTop="1" thickBot="1" x14ac:dyDescent="0.3">
      <c r="B2" s="949" t="s">
        <v>237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1"/>
      <c r="Z2" s="951"/>
      <c r="AA2" s="951"/>
      <c r="AB2" s="951"/>
      <c r="AC2" s="951"/>
      <c r="AD2" s="951"/>
      <c r="AE2" s="952"/>
      <c r="AF2" s="952"/>
      <c r="AG2" s="952"/>
      <c r="AH2" s="952"/>
      <c r="AI2" s="953"/>
    </row>
    <row r="3" spans="1:35" ht="9.9" customHeight="1" thickTop="1" thickBot="1" x14ac:dyDescent="0.3"/>
    <row r="4" spans="1:35" ht="12.9" customHeight="1" thickTop="1" thickBot="1" x14ac:dyDescent="0.3">
      <c r="B4" s="1"/>
      <c r="C4" s="2"/>
      <c r="D4" s="2"/>
      <c r="E4" s="2"/>
      <c r="F4" s="10"/>
      <c r="G4" s="2"/>
      <c r="H4" s="2"/>
      <c r="I4" s="2"/>
      <c r="J4" s="10"/>
      <c r="K4" s="3"/>
      <c r="M4" s="1"/>
      <c r="N4" s="2"/>
      <c r="O4" s="2"/>
      <c r="P4" s="2"/>
      <c r="Q4" s="2"/>
      <c r="R4" s="3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</row>
    <row r="5" spans="1:35" ht="27.6" thickTop="1" thickBot="1" x14ac:dyDescent="0.3">
      <c r="B5" s="4"/>
      <c r="C5" s="133" t="s">
        <v>4</v>
      </c>
      <c r="D5" s="629">
        <v>1.2500000000000001E-2</v>
      </c>
      <c r="E5" s="7"/>
      <c r="F5" s="841" t="s">
        <v>11</v>
      </c>
      <c r="G5" s="780"/>
      <c r="H5" s="8"/>
      <c r="I5" s="841" t="s">
        <v>23</v>
      </c>
      <c r="J5" s="780"/>
      <c r="K5" s="7"/>
      <c r="M5" s="4"/>
      <c r="N5" s="842" t="s">
        <v>135</v>
      </c>
      <c r="O5" s="843"/>
      <c r="P5" s="843"/>
      <c r="Q5" s="844"/>
      <c r="R5" s="7"/>
      <c r="T5" s="11"/>
      <c r="U5" s="947" t="s">
        <v>107</v>
      </c>
      <c r="V5" s="947"/>
      <c r="W5" s="947"/>
      <c r="X5" s="947"/>
      <c r="Y5" s="947"/>
      <c r="Z5" s="947"/>
      <c r="AA5" s="947"/>
      <c r="AB5" s="947"/>
      <c r="AC5" s="947"/>
      <c r="AD5" s="947"/>
      <c r="AE5" s="947"/>
      <c r="AF5" s="947"/>
      <c r="AG5" s="947"/>
      <c r="AH5" s="948"/>
      <c r="AI5" s="7"/>
    </row>
    <row r="6" spans="1:35" ht="12.9" customHeight="1" thickTop="1" thickBot="1" x14ac:dyDescent="0.3">
      <c r="B6" s="4"/>
      <c r="C6" s="8"/>
      <c r="D6" s="8"/>
      <c r="E6" s="7"/>
      <c r="F6" s="249" t="s">
        <v>12</v>
      </c>
      <c r="G6" s="634">
        <v>250000</v>
      </c>
      <c r="H6" s="8"/>
      <c r="I6" s="356" t="s">
        <v>97</v>
      </c>
      <c r="J6" s="638">
        <v>300</v>
      </c>
      <c r="K6" s="7"/>
      <c r="M6" s="4"/>
      <c r="N6" s="845"/>
      <c r="O6" s="846"/>
      <c r="P6" s="846"/>
      <c r="Q6" s="847"/>
      <c r="R6" s="7"/>
      <c r="T6" s="11"/>
      <c r="U6" s="954" t="s">
        <v>92</v>
      </c>
      <c r="V6" s="954"/>
      <c r="W6" s="954"/>
      <c r="X6" s="954"/>
      <c r="Y6" s="131"/>
      <c r="Z6" s="954" t="s">
        <v>67</v>
      </c>
      <c r="AA6" s="954"/>
      <c r="AB6" s="954"/>
      <c r="AC6" s="954"/>
      <c r="AD6" s="131"/>
      <c r="AE6" s="954" t="s">
        <v>69</v>
      </c>
      <c r="AF6" s="954"/>
      <c r="AG6" s="954"/>
      <c r="AH6" s="955"/>
      <c r="AI6" s="7"/>
    </row>
    <row r="7" spans="1:35" ht="28.8" thickTop="1" thickBot="1" x14ac:dyDescent="0.3">
      <c r="B7" s="4"/>
      <c r="C7" s="851" t="s">
        <v>2</v>
      </c>
      <c r="D7" s="777"/>
      <c r="E7" s="7"/>
      <c r="F7" s="250" t="s">
        <v>13</v>
      </c>
      <c r="G7" s="635">
        <v>12000</v>
      </c>
      <c r="H7" s="8"/>
      <c r="I7" s="357" t="s">
        <v>28</v>
      </c>
      <c r="J7" s="639">
        <v>3.5000000000000003E-2</v>
      </c>
      <c r="K7" s="7"/>
      <c r="M7" s="4"/>
      <c r="N7" s="848"/>
      <c r="O7" s="849"/>
      <c r="P7" s="849"/>
      <c r="Q7" s="850"/>
      <c r="R7" s="7"/>
      <c r="T7" s="11"/>
      <c r="U7" s="770" t="s">
        <v>118</v>
      </c>
      <c r="V7" s="771"/>
      <c r="W7" s="772"/>
      <c r="X7" s="645" t="s">
        <v>8</v>
      </c>
      <c r="Y7" s="11"/>
      <c r="Z7" s="770" t="s">
        <v>118</v>
      </c>
      <c r="AA7" s="771"/>
      <c r="AB7" s="772"/>
      <c r="AC7" s="300" t="str">
        <f>$X$7</f>
        <v>Oui</v>
      </c>
      <c r="AD7" s="11"/>
      <c r="AE7" s="770" t="s">
        <v>118</v>
      </c>
      <c r="AF7" s="771"/>
      <c r="AG7" s="772"/>
      <c r="AH7" s="300" t="str">
        <f>$X$7</f>
        <v>Oui</v>
      </c>
      <c r="AI7" s="11"/>
    </row>
    <row r="8" spans="1:35" ht="14.1" customHeight="1" thickTop="1" thickBot="1" x14ac:dyDescent="0.3">
      <c r="B8" s="4"/>
      <c r="C8" s="832" t="s">
        <v>29</v>
      </c>
      <c r="D8" s="1058">
        <v>6</v>
      </c>
      <c r="E8" s="7"/>
      <c r="F8" s="834" t="s">
        <v>17</v>
      </c>
      <c r="G8" s="838">
        <v>19000</v>
      </c>
      <c r="H8" s="8"/>
      <c r="I8" s="1060" t="s">
        <v>21</v>
      </c>
      <c r="J8" s="836">
        <v>3.0000000000000001E-3</v>
      </c>
      <c r="K8" s="7"/>
      <c r="M8" s="5"/>
      <c r="N8" s="6"/>
      <c r="O8" s="6"/>
      <c r="P8" s="6"/>
      <c r="Q8" s="6"/>
      <c r="R8" s="19"/>
      <c r="T8" s="11"/>
      <c r="U8" s="906" t="s">
        <v>108</v>
      </c>
      <c r="V8" s="908">
        <f>IF(X101&lt;=0,0,IF(X10&lt;=V107,X101-X8,(IF(X105&gt;X106,X105,X106))))</f>
        <v>16500</v>
      </c>
      <c r="W8" s="910" t="s">
        <v>109</v>
      </c>
      <c r="X8" s="912">
        <f>IF(AND(X10&lt;=V107,X10&gt;0),X10,IF(V105&lt;V106,V105,V106))</f>
        <v>289</v>
      </c>
      <c r="Y8" s="11"/>
      <c r="Z8" s="906" t="s">
        <v>108</v>
      </c>
      <c r="AA8" s="908">
        <f>IF(AC101&lt;=0,0,IF(AC10&lt;=AA107,AC101-AC8,(IF(AC105&gt;AC106,AC105,AC106))))</f>
        <v>54318</v>
      </c>
      <c r="AB8" s="910" t="s">
        <v>109</v>
      </c>
      <c r="AC8" s="912">
        <f>IF(AND(AC10&lt;=AA107,AC10&gt;0),AC10,IF(AA105&lt;AA106,AA105,AA106))</f>
        <v>951</v>
      </c>
      <c r="AD8" s="11"/>
      <c r="AE8" s="906" t="s">
        <v>108</v>
      </c>
      <c r="AF8" s="908">
        <f>IF(AH101&lt;=0,0,IF(AH10&lt;=AF107,AH101-AH8,(IF(AH105&gt;AH106,AH105,AH106))))</f>
        <v>51622</v>
      </c>
      <c r="AG8" s="910" t="s">
        <v>109</v>
      </c>
      <c r="AH8" s="912">
        <f>IF(AND(AH10&lt;=AF107,AH10&gt;0),AH10,IF(AF105&lt;AF106,AF105,AF106))</f>
        <v>903</v>
      </c>
      <c r="AI8" s="11"/>
    </row>
    <row r="9" spans="1:35" ht="20.100000000000001" customHeight="1" thickTop="1" thickBot="1" x14ac:dyDescent="0.3">
      <c r="B9" s="4"/>
      <c r="C9" s="833"/>
      <c r="D9" s="1059"/>
      <c r="E9" s="7"/>
      <c r="F9" s="835"/>
      <c r="G9" s="839"/>
      <c r="H9" s="8"/>
      <c r="I9" s="1061"/>
      <c r="J9" s="837"/>
      <c r="K9" s="7"/>
      <c r="T9" s="11"/>
      <c r="U9" s="907"/>
      <c r="V9" s="909"/>
      <c r="W9" s="911"/>
      <c r="X9" s="913"/>
      <c r="Y9" s="11"/>
      <c r="Z9" s="907"/>
      <c r="AA9" s="909"/>
      <c r="AB9" s="911"/>
      <c r="AC9" s="913"/>
      <c r="AD9" s="11"/>
      <c r="AE9" s="907"/>
      <c r="AF9" s="909"/>
      <c r="AG9" s="911"/>
      <c r="AH9" s="913"/>
      <c r="AI9" s="11"/>
    </row>
    <row r="10" spans="1:35" ht="12.9" customHeight="1" thickTop="1" thickBot="1" x14ac:dyDescent="0.3">
      <c r="B10" s="69">
        <v>24</v>
      </c>
      <c r="C10" s="252" t="s">
        <v>3</v>
      </c>
      <c r="D10" s="630">
        <v>220000</v>
      </c>
      <c r="E10" s="7"/>
      <c r="F10" s="12" t="s">
        <v>16</v>
      </c>
      <c r="G10" s="840"/>
      <c r="H10" s="8"/>
      <c r="I10" s="365" t="s">
        <v>22</v>
      </c>
      <c r="J10" s="640">
        <v>2</v>
      </c>
      <c r="K10" s="7"/>
      <c r="M10" s="1"/>
      <c r="N10" s="2"/>
      <c r="O10" s="2"/>
      <c r="P10" s="2"/>
      <c r="Q10" s="2"/>
      <c r="R10" s="3"/>
      <c r="T10" s="11"/>
      <c r="U10" s="957" t="str">
        <f>IF(X10&gt;V107,"Impossible - Indemnité Remboursement Anticipé supérieure au plafond légal","Saisir montant si autre Indemnité Remboursement Anticipé négociée")</f>
        <v>Saisir montant si autre Indemnité Remboursement Anticipé négociée</v>
      </c>
      <c r="V10" s="958"/>
      <c r="W10" s="958"/>
      <c r="X10" s="961"/>
      <c r="Y10" s="11"/>
      <c r="Z10" s="957" t="str">
        <f>IF(AC10&gt;AA107,"Impossible - Indemnité Remboursement Anticipé supérieure au plafond légal","Saisir montant si autre Indemnité Remboursement Anticipé négociée")</f>
        <v>Saisir montant si autre Indemnité Remboursement Anticipé négociée</v>
      </c>
      <c r="AA10" s="958"/>
      <c r="AB10" s="958"/>
      <c r="AC10" s="961"/>
      <c r="AD10" s="11"/>
      <c r="AE10" s="957" t="str">
        <f>IF(AH10&gt;AF107,"Impossible - Indemnité Remboursement Anticipé supérieure au plafond légal","Saisir montant si autre Indemnité Remboursement Anticipé négociée")</f>
        <v>Saisir montant si autre Indemnité Remboursement Anticipé négociée</v>
      </c>
      <c r="AF10" s="958"/>
      <c r="AG10" s="958"/>
      <c r="AH10" s="961"/>
      <c r="AI10" s="11"/>
    </row>
    <row r="11" spans="1:35" ht="12.9" customHeight="1" thickTop="1" thickBot="1" x14ac:dyDescent="0.3">
      <c r="B11" s="4"/>
      <c r="C11" s="360"/>
      <c r="D11" s="361"/>
      <c r="E11" s="7"/>
      <c r="F11" s="251" t="s">
        <v>14</v>
      </c>
      <c r="G11" s="634"/>
      <c r="H11" s="8"/>
      <c r="I11" s="10"/>
      <c r="J11" s="10"/>
      <c r="K11" s="7"/>
      <c r="M11" s="11"/>
      <c r="N11" s="851" t="s">
        <v>131</v>
      </c>
      <c r="O11" s="776"/>
      <c r="P11" s="776"/>
      <c r="Q11" s="777"/>
      <c r="R11" s="192"/>
      <c r="T11" s="11"/>
      <c r="U11" s="959"/>
      <c r="V11" s="960"/>
      <c r="W11" s="960"/>
      <c r="X11" s="962"/>
      <c r="Y11" s="11"/>
      <c r="Z11" s="959"/>
      <c r="AA11" s="960"/>
      <c r="AB11" s="960"/>
      <c r="AC11" s="962"/>
      <c r="AD11" s="11"/>
      <c r="AE11" s="959"/>
      <c r="AF11" s="960"/>
      <c r="AG11" s="960"/>
      <c r="AH11" s="962"/>
      <c r="AI11" s="11"/>
    </row>
    <row r="12" spans="1:35" ht="37.200000000000003" thickTop="1" thickBot="1" x14ac:dyDescent="0.3">
      <c r="B12" s="4"/>
      <c r="C12" s="758" t="s">
        <v>0</v>
      </c>
      <c r="D12" s="762" t="s">
        <v>8</v>
      </c>
      <c r="E12" s="7"/>
      <c r="F12" s="321" t="s">
        <v>15</v>
      </c>
      <c r="G12" s="14">
        <f>SUM(G6:G11)</f>
        <v>281000</v>
      </c>
      <c r="H12" s="7"/>
      <c r="I12" s="986" t="s">
        <v>24</v>
      </c>
      <c r="J12" s="987"/>
      <c r="K12" s="11"/>
      <c r="M12" s="11"/>
      <c r="N12" s="918" t="s">
        <v>81</v>
      </c>
      <c r="O12" s="919"/>
      <c r="P12" s="919"/>
      <c r="Q12" s="920"/>
      <c r="R12" s="193"/>
      <c r="T12" s="11"/>
      <c r="U12" s="869" t="s">
        <v>124</v>
      </c>
      <c r="V12" s="870"/>
      <c r="W12" s="871"/>
      <c r="X12" s="180">
        <f>X63</f>
        <v>49559</v>
      </c>
      <c r="Y12" s="11"/>
      <c r="Z12" s="869" t="s">
        <v>124</v>
      </c>
      <c r="AA12" s="870"/>
      <c r="AB12" s="871"/>
      <c r="AC12" s="180">
        <f>AC63</f>
        <v>11079</v>
      </c>
      <c r="AD12" s="11"/>
      <c r="AE12" s="869" t="s">
        <v>124</v>
      </c>
      <c r="AF12" s="870"/>
      <c r="AG12" s="871"/>
      <c r="AH12" s="180">
        <f>AH63</f>
        <v>165000</v>
      </c>
      <c r="AI12" s="11"/>
    </row>
    <row r="13" spans="1:35" ht="12.9" customHeight="1" thickTop="1" thickBot="1" x14ac:dyDescent="0.3">
      <c r="B13" s="4"/>
      <c r="C13" s="356" t="s">
        <v>120</v>
      </c>
      <c r="D13" s="631">
        <v>200000</v>
      </c>
      <c r="E13" s="759"/>
      <c r="F13" s="761">
        <f>IF($D$12="Non",0,D13)</f>
        <v>200000</v>
      </c>
      <c r="G13" s="760"/>
      <c r="H13" s="193"/>
      <c r="I13" s="163" t="s">
        <v>30</v>
      </c>
      <c r="J13" s="641" t="s">
        <v>8</v>
      </c>
      <c r="K13" s="11"/>
      <c r="M13" s="11"/>
      <c r="N13" s="555" t="s">
        <v>110</v>
      </c>
      <c r="O13" s="522">
        <f>IF(AND(P14&gt;0,P14&lt;&gt;D8),P14,D8)</f>
        <v>6</v>
      </c>
      <c r="P13" s="923" t="s">
        <v>111</v>
      </c>
      <c r="Q13" s="924"/>
      <c r="R13" s="194"/>
      <c r="T13" s="11"/>
      <c r="U13" s="872" t="s">
        <v>125</v>
      </c>
      <c r="V13" s="873"/>
      <c r="W13" s="874"/>
      <c r="X13" s="228">
        <f ca="1">X129</f>
        <v>207241</v>
      </c>
      <c r="Y13" s="11"/>
      <c r="Z13" s="872" t="s">
        <v>125</v>
      </c>
      <c r="AA13" s="873"/>
      <c r="AB13" s="874"/>
      <c r="AC13" s="228">
        <f ca="1">AC129</f>
        <v>208203</v>
      </c>
      <c r="AD13" s="11"/>
      <c r="AE13" s="872" t="s">
        <v>125</v>
      </c>
      <c r="AF13" s="873"/>
      <c r="AG13" s="874"/>
      <c r="AH13" s="228">
        <f ca="1">AH129</f>
        <v>213977</v>
      </c>
      <c r="AI13" s="11"/>
    </row>
    <row r="14" spans="1:35" ht="16.8" thickTop="1" thickBot="1" x14ac:dyDescent="0.3">
      <c r="B14" s="4"/>
      <c r="C14" s="136" t="s">
        <v>122</v>
      </c>
      <c r="D14" s="752">
        <v>300</v>
      </c>
      <c r="E14" s="7"/>
      <c r="F14" s="982" t="s">
        <v>43</v>
      </c>
      <c r="G14" s="983"/>
      <c r="H14" s="326"/>
      <c r="I14" s="136" t="s">
        <v>26</v>
      </c>
      <c r="J14" s="632">
        <v>0.01</v>
      </c>
      <c r="K14" s="11"/>
      <c r="M14" s="11"/>
      <c r="N14" s="921" t="str">
        <f>IF(P14&gt;24,"Impossible -  maxi 24  mois","Si délai différent saisir délai réel de vente =&gt;")</f>
        <v>Si délai différent saisir délai réel de vente =&gt;</v>
      </c>
      <c r="O14" s="922"/>
      <c r="P14" s="1064"/>
      <c r="Q14" s="867" t="s">
        <v>83</v>
      </c>
      <c r="R14" s="195"/>
      <c r="T14" s="11"/>
      <c r="U14" s="963" t="s">
        <v>141</v>
      </c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5"/>
      <c r="AI14" s="229"/>
    </row>
    <row r="15" spans="1:35" ht="15" thickTop="1" thickBot="1" x14ac:dyDescent="0.3">
      <c r="B15" s="4"/>
      <c r="C15" s="136" t="s">
        <v>1</v>
      </c>
      <c r="D15" s="632">
        <v>0.04</v>
      </c>
      <c r="E15" s="7"/>
      <c r="F15" s="984"/>
      <c r="G15" s="985"/>
      <c r="H15" s="326"/>
      <c r="I15" s="252" t="s">
        <v>27</v>
      </c>
      <c r="J15" s="630">
        <v>600</v>
      </c>
      <c r="K15" s="7"/>
      <c r="M15" s="11"/>
      <c r="N15" s="848"/>
      <c r="O15" s="849"/>
      <c r="P15" s="1065"/>
      <c r="Q15" s="868"/>
      <c r="R15" s="196"/>
      <c r="T15" s="4"/>
      <c r="U15" s="875" t="s">
        <v>126</v>
      </c>
      <c r="V15" s="876"/>
      <c r="W15" s="877"/>
      <c r="X15" s="180">
        <f ca="1">AX514</f>
        <v>128315.83380010135</v>
      </c>
      <c r="Y15" s="4"/>
      <c r="Z15" s="875" t="s">
        <v>126</v>
      </c>
      <c r="AA15" s="876"/>
      <c r="AB15" s="877"/>
      <c r="AC15" s="180">
        <f ca="1">CC514</f>
        <v>103601.72185722333</v>
      </c>
      <c r="AD15" s="4"/>
      <c r="AE15" s="875" t="s">
        <v>126</v>
      </c>
      <c r="AF15" s="876"/>
      <c r="AG15" s="877"/>
      <c r="AH15" s="180">
        <f ca="1">DH514</f>
        <v>111209.40905789072</v>
      </c>
      <c r="AI15" s="588">
        <f ca="1">MIN(X15,AC15,AH15)</f>
        <v>103601.72185722333</v>
      </c>
    </row>
    <row r="16" spans="1:35" ht="14.25" customHeight="1" thickTop="1" thickBot="1" x14ac:dyDescent="0.3">
      <c r="A16" t="s">
        <v>93</v>
      </c>
      <c r="B16" s="4"/>
      <c r="C16" s="136" t="s">
        <v>21</v>
      </c>
      <c r="D16" s="632">
        <v>3.0000000000000001E-3</v>
      </c>
      <c r="E16" s="7"/>
      <c r="F16" s="935">
        <v>10000</v>
      </c>
      <c r="G16" s="936"/>
      <c r="H16" s="193"/>
      <c r="I16" s="163" t="s">
        <v>25</v>
      </c>
      <c r="J16" s="641" t="s">
        <v>8</v>
      </c>
      <c r="K16" s="11"/>
      <c r="M16" s="11"/>
      <c r="N16" s="966" t="s">
        <v>76</v>
      </c>
      <c r="O16" s="902"/>
      <c r="P16" s="553"/>
      <c r="Q16" s="554"/>
      <c r="R16" s="7"/>
      <c r="T16" s="11"/>
      <c r="U16" s="1100" t="s">
        <v>173</v>
      </c>
      <c r="V16" s="1101"/>
      <c r="W16" s="342">
        <f t="shared" ref="W16:W22" ca="1" si="0">AX506</f>
        <v>94456.224300101181</v>
      </c>
      <c r="X16" s="608"/>
      <c r="Y16" s="11"/>
      <c r="Z16" s="1100" t="s">
        <v>173</v>
      </c>
      <c r="AA16" s="1101"/>
      <c r="AB16" s="342">
        <f t="shared" ref="AB16:AB22" ca="1" si="1">CC506</f>
        <v>74484.317357223248</v>
      </c>
      <c r="AC16" s="608"/>
      <c r="AD16" s="11"/>
      <c r="AE16" s="1100" t="s">
        <v>173</v>
      </c>
      <c r="AF16" s="1101"/>
      <c r="AG16" s="342">
        <f t="shared" ref="AG16:AG22" ca="1" si="2">DH506</f>
        <v>80483.004057890779</v>
      </c>
      <c r="AH16" s="608"/>
      <c r="AI16" s="11"/>
    </row>
    <row r="17" spans="2:35" ht="12.9" customHeight="1" thickTop="1" thickBot="1" x14ac:dyDescent="0.3">
      <c r="B17" s="4"/>
      <c r="C17" s="366" t="s">
        <v>22</v>
      </c>
      <c r="D17" s="752">
        <v>2</v>
      </c>
      <c r="E17" s="159" t="s">
        <v>8</v>
      </c>
      <c r="F17" s="13"/>
      <c r="G17" s="9"/>
      <c r="H17" s="328" t="s">
        <v>157</v>
      </c>
      <c r="I17" s="136" t="s">
        <v>26</v>
      </c>
      <c r="J17" s="632">
        <v>0.01</v>
      </c>
      <c r="K17" s="11"/>
      <c r="M17" s="11"/>
      <c r="N17" s="915" t="s">
        <v>115</v>
      </c>
      <c r="O17" s="916"/>
      <c r="P17" s="643"/>
      <c r="Q17" s="89">
        <f>IF(AND(P17&gt;0,P16&lt;&gt;P17),P17,($D$10))</f>
        <v>220000</v>
      </c>
      <c r="R17" s="197"/>
      <c r="T17" s="11"/>
      <c r="U17" s="1100" t="s">
        <v>174</v>
      </c>
      <c r="V17" s="1101"/>
      <c r="W17" s="342">
        <f t="shared" ca="1" si="0"/>
        <v>28257.609500000166</v>
      </c>
      <c r="X17" s="609"/>
      <c r="Y17" s="11"/>
      <c r="Z17" s="1100" t="s">
        <v>174</v>
      </c>
      <c r="AA17" s="1101"/>
      <c r="AB17" s="343">
        <f t="shared" ca="1" si="1"/>
        <v>22553.404500000084</v>
      </c>
      <c r="AC17" s="609"/>
      <c r="AD17" s="11"/>
      <c r="AE17" s="1100" t="s">
        <v>174</v>
      </c>
      <c r="AF17" s="1101"/>
      <c r="AG17" s="343">
        <f t="shared" ca="1" si="2"/>
        <v>24145.404999999941</v>
      </c>
      <c r="AH17" s="609"/>
      <c r="AI17" s="11"/>
    </row>
    <row r="18" spans="2:35" ht="27" thickTop="1" x14ac:dyDescent="0.25">
      <c r="B18" s="4"/>
      <c r="C18" s="358" t="s">
        <v>159</v>
      </c>
      <c r="D18" s="752">
        <v>100</v>
      </c>
      <c r="E18" s="160" t="s">
        <v>9</v>
      </c>
      <c r="F18" s="976" t="s">
        <v>18</v>
      </c>
      <c r="G18" s="889"/>
      <c r="H18" s="328" t="s">
        <v>158</v>
      </c>
      <c r="I18" s="972" t="s">
        <v>27</v>
      </c>
      <c r="J18" s="980">
        <v>400</v>
      </c>
      <c r="K18" s="11"/>
      <c r="L18" s="32"/>
      <c r="M18" s="11"/>
      <c r="N18" s="1020" t="s">
        <v>77</v>
      </c>
      <c r="O18" s="1021"/>
      <c r="P18" s="1022"/>
      <c r="Q18" s="1026">
        <f>IF(AND(P20&gt;0,P20&lt;&gt;$C$22),-P20,-$C$22)</f>
        <v>-150639</v>
      </c>
      <c r="R18" s="197"/>
      <c r="T18" s="11"/>
      <c r="U18" s="1100" t="s">
        <v>179</v>
      </c>
      <c r="V18" s="1101"/>
      <c r="W18" s="342">
        <f t="shared" ca="1" si="0"/>
        <v>600</v>
      </c>
      <c r="X18" s="609"/>
      <c r="Z18" s="1100" t="s">
        <v>179</v>
      </c>
      <c r="AA18" s="1101"/>
      <c r="AB18" s="343">
        <f t="shared" ca="1" si="1"/>
        <v>600</v>
      </c>
      <c r="AC18" s="609"/>
      <c r="AE18" s="1100" t="s">
        <v>179</v>
      </c>
      <c r="AF18" s="1101"/>
      <c r="AG18" s="343">
        <f t="shared" ca="1" si="2"/>
        <v>600</v>
      </c>
      <c r="AH18" s="609"/>
      <c r="AI18" s="11"/>
    </row>
    <row r="19" spans="2:35" ht="12.9" customHeight="1" thickBot="1" x14ac:dyDescent="0.3">
      <c r="B19" s="4"/>
      <c r="C19" s="358" t="s">
        <v>160</v>
      </c>
      <c r="D19" s="367">
        <f>ROUND($P$503,0)</f>
        <v>153921</v>
      </c>
      <c r="E19" s="160"/>
      <c r="F19" s="977"/>
      <c r="G19" s="978"/>
      <c r="H19" s="327"/>
      <c r="I19" s="979"/>
      <c r="J19" s="981"/>
      <c r="K19" s="11"/>
      <c r="L19" s="32"/>
      <c r="M19" s="11"/>
      <c r="N19" s="1023"/>
      <c r="O19" s="1024"/>
      <c r="P19" s="1025"/>
      <c r="Q19" s="774"/>
      <c r="R19" s="197"/>
      <c r="S19" s="186"/>
      <c r="T19" s="11"/>
      <c r="U19" s="1100" t="s">
        <v>177</v>
      </c>
      <c r="V19" s="1101"/>
      <c r="W19" s="342">
        <f t="shared" ca="1" si="0"/>
        <v>400</v>
      </c>
      <c r="X19" s="609"/>
      <c r="Z19" s="1100" t="s">
        <v>177</v>
      </c>
      <c r="AA19" s="1101"/>
      <c r="AB19" s="343">
        <f t="shared" ca="1" si="1"/>
        <v>400</v>
      </c>
      <c r="AC19" s="609"/>
      <c r="AE19" s="1100" t="s">
        <v>177</v>
      </c>
      <c r="AF19" s="1101"/>
      <c r="AG19" s="343">
        <f t="shared" ca="1" si="2"/>
        <v>400</v>
      </c>
      <c r="AH19" s="609"/>
      <c r="AI19" s="11"/>
    </row>
    <row r="20" spans="2:35" ht="24.9" customHeight="1" thickTop="1" thickBot="1" x14ac:dyDescent="0.3">
      <c r="B20" s="4"/>
      <c r="C20" s="972" t="s">
        <v>5</v>
      </c>
      <c r="D20" s="973"/>
      <c r="E20" s="8"/>
      <c r="F20" s="363" t="s">
        <v>19</v>
      </c>
      <c r="G20" s="636">
        <v>0.75</v>
      </c>
      <c r="H20" s="362"/>
      <c r="I20" s="253" t="s">
        <v>121</v>
      </c>
      <c r="J20" s="642">
        <v>0</v>
      </c>
      <c r="K20" s="11"/>
      <c r="L20" s="32"/>
      <c r="M20" s="11"/>
      <c r="N20" s="872" t="s">
        <v>117</v>
      </c>
      <c r="O20" s="873"/>
      <c r="P20" s="1052"/>
      <c r="Q20" s="858"/>
      <c r="R20" s="198"/>
      <c r="S20" s="319"/>
      <c r="T20" s="11"/>
      <c r="U20" s="1100" t="s">
        <v>178</v>
      </c>
      <c r="V20" s="1101"/>
      <c r="W20" s="342">
        <f t="shared" ca="1" si="0"/>
        <v>1300</v>
      </c>
      <c r="X20" s="609"/>
      <c r="Z20" s="1100" t="s">
        <v>178</v>
      </c>
      <c r="AA20" s="1101"/>
      <c r="AB20" s="343">
        <f t="shared" ca="1" si="1"/>
        <v>1600</v>
      </c>
      <c r="AC20" s="609"/>
      <c r="AE20" s="1100" t="s">
        <v>178</v>
      </c>
      <c r="AF20" s="1101"/>
      <c r="AG20" s="343">
        <f t="shared" ca="1" si="2"/>
        <v>1600</v>
      </c>
      <c r="AH20" s="609"/>
      <c r="AI20" s="11"/>
    </row>
    <row r="21" spans="2:35" ht="12.9" customHeight="1" thickTop="1" x14ac:dyDescent="0.25">
      <c r="B21" s="4"/>
      <c r="C21" s="161">
        <f>IF(O13&lt;&gt;D8,O13,IF(D8&gt;B10,B10,D8))</f>
        <v>6</v>
      </c>
      <c r="D21" s="162" t="s">
        <v>6</v>
      </c>
      <c r="E21" s="9"/>
      <c r="F21" s="969" t="s">
        <v>156</v>
      </c>
      <c r="G21" s="971" t="s">
        <v>157</v>
      </c>
      <c r="H21" s="15"/>
      <c r="I21" s="1067" t="s">
        <v>31</v>
      </c>
      <c r="J21" s="1068"/>
      <c r="K21" s="21" t="s">
        <v>51</v>
      </c>
      <c r="L21" s="23"/>
      <c r="M21" s="11"/>
      <c r="N21" s="1049"/>
      <c r="O21" s="1050"/>
      <c r="P21" s="1053"/>
      <c r="Q21" s="774"/>
      <c r="R21" s="197"/>
      <c r="S21" s="270"/>
      <c r="T21" s="11"/>
      <c r="U21" s="1100" t="s">
        <v>175</v>
      </c>
      <c r="V21" s="1101"/>
      <c r="W21" s="342">
        <f t="shared" si="0"/>
        <v>3013</v>
      </c>
      <c r="X21" s="609"/>
      <c r="Y21" s="11"/>
      <c r="Z21" s="1100" t="s">
        <v>175</v>
      </c>
      <c r="AA21" s="1101"/>
      <c r="AB21" s="343">
        <f t="shared" si="1"/>
        <v>3013</v>
      </c>
      <c r="AC21" s="609"/>
      <c r="AD21" s="11"/>
      <c r="AE21" s="1100" t="s">
        <v>175</v>
      </c>
      <c r="AF21" s="1101"/>
      <c r="AG21" s="343">
        <f t="shared" si="2"/>
        <v>3078</v>
      </c>
      <c r="AH21" s="609"/>
      <c r="AI21" s="11"/>
    </row>
    <row r="22" spans="2:35" ht="15" customHeight="1" thickBot="1" x14ac:dyDescent="0.3">
      <c r="B22" s="4"/>
      <c r="C22" s="974">
        <f>ROUND($Q$503,0)</f>
        <v>150639</v>
      </c>
      <c r="D22" s="975"/>
      <c r="E22" s="9"/>
      <c r="F22" s="970"/>
      <c r="G22" s="971"/>
      <c r="H22" s="15"/>
      <c r="I22" s="969" t="s">
        <v>32</v>
      </c>
      <c r="J22" s="967" t="s">
        <v>51</v>
      </c>
      <c r="K22" s="18" t="s">
        <v>34</v>
      </c>
      <c r="L22" s="17"/>
      <c r="M22" s="11"/>
      <c r="N22" s="132" t="s">
        <v>106</v>
      </c>
      <c r="O22" s="24"/>
      <c r="P22" s="24"/>
      <c r="Q22" s="203">
        <f>IF(D23="Non",0,IF(AND(P23&gt;0,(P23*-1)&lt;&gt;$Y$96),P23*-1,$Y$96))</f>
        <v>-3013</v>
      </c>
      <c r="R22" s="199"/>
      <c r="S22" s="320"/>
      <c r="T22" s="11"/>
      <c r="U22" s="1102" t="s">
        <v>176</v>
      </c>
      <c r="V22" s="1036"/>
      <c r="W22" s="378">
        <f t="shared" si="0"/>
        <v>289</v>
      </c>
      <c r="X22" s="610"/>
      <c r="Y22" s="11"/>
      <c r="Z22" s="1102" t="s">
        <v>176</v>
      </c>
      <c r="AA22" s="1036"/>
      <c r="AB22" s="378">
        <f t="shared" si="1"/>
        <v>951</v>
      </c>
      <c r="AC22" s="610"/>
      <c r="AD22" s="11"/>
      <c r="AE22" s="1102" t="s">
        <v>176</v>
      </c>
      <c r="AF22" s="1036"/>
      <c r="AG22" s="378">
        <f t="shared" si="2"/>
        <v>903</v>
      </c>
      <c r="AH22" s="610"/>
      <c r="AI22" s="11"/>
    </row>
    <row r="23" spans="2:35" ht="37.200000000000003" thickTop="1" thickBot="1" x14ac:dyDescent="0.3">
      <c r="B23" s="4"/>
      <c r="C23" s="368" t="s">
        <v>10</v>
      </c>
      <c r="D23" s="633" t="s">
        <v>8</v>
      </c>
      <c r="E23" s="9"/>
      <c r="F23" s="357" t="s">
        <v>20</v>
      </c>
      <c r="G23" s="632">
        <v>0.03</v>
      </c>
      <c r="H23" s="15"/>
      <c r="I23" s="988"/>
      <c r="J23" s="968"/>
      <c r="K23" s="7"/>
      <c r="L23" s="17"/>
      <c r="M23" s="11"/>
      <c r="N23" s="1051" t="s">
        <v>116</v>
      </c>
      <c r="O23" s="886"/>
      <c r="P23" s="644"/>
      <c r="Q23" s="204"/>
      <c r="R23" s="198"/>
      <c r="S23" s="187"/>
      <c r="T23" s="4"/>
      <c r="U23" s="997" t="s">
        <v>127</v>
      </c>
      <c r="V23" s="998"/>
      <c r="W23" s="999"/>
      <c r="X23" s="380">
        <f ca="1">BB509</f>
        <v>409315.8338001013</v>
      </c>
      <c r="Y23" s="4"/>
      <c r="Z23" s="997" t="s">
        <v>127</v>
      </c>
      <c r="AA23" s="998"/>
      <c r="AB23" s="999"/>
      <c r="AC23" s="380">
        <f ca="1">CG509</f>
        <v>384601.72185722331</v>
      </c>
      <c r="AD23" s="4"/>
      <c r="AE23" s="997" t="s">
        <v>127</v>
      </c>
      <c r="AF23" s="998"/>
      <c r="AG23" s="999"/>
      <c r="AH23" s="380">
        <f ca="1">DL509</f>
        <v>392209.40905789076</v>
      </c>
      <c r="AI23" s="11"/>
    </row>
    <row r="24" spans="2:35" ht="24.9" customHeight="1" thickTop="1" x14ac:dyDescent="0.25">
      <c r="B24" s="4"/>
      <c r="C24" s="1000" t="s">
        <v>7</v>
      </c>
      <c r="D24" s="1002" t="str">
        <f>IF(D26&gt;C26,"Impossible - IRA supérieur plafond légal","Saisir si autre IRA négociée")</f>
        <v>Saisir si autre IRA négociée</v>
      </c>
      <c r="E24" s="9"/>
      <c r="F24" s="1004" t="s">
        <v>21</v>
      </c>
      <c r="G24" s="1005">
        <v>3.0000000000000001E-3</v>
      </c>
      <c r="H24" s="15"/>
      <c r="I24" s="1011" t="str">
        <f ca="1">IF(OR(EP503=361,FU503=361,GZ503=361),"Impossible - Durée &gt; 30 ans - Augmenter échéance","Échéance cible nouveau crédit")</f>
        <v>Échéance cible nouveau crédit</v>
      </c>
      <c r="J24" s="1013" t="str">
        <f ca="1">$I$519</f>
        <v>Saisir si autre échéance cible</v>
      </c>
      <c r="K24" s="11"/>
      <c r="L24" s="32"/>
      <c r="M24" s="11"/>
      <c r="N24" s="1007" t="str">
        <f>IF(P23&gt;-$Y$96,"Impossible - IRA supérieure au plafond légal","")</f>
        <v/>
      </c>
      <c r="O24" s="888"/>
      <c r="P24" s="888"/>
      <c r="Q24" s="889"/>
      <c r="R24" s="322"/>
      <c r="S24" s="188"/>
      <c r="T24" s="4"/>
      <c r="U24" s="991" t="s">
        <v>128</v>
      </c>
      <c r="V24" s="992"/>
      <c r="W24" s="993"/>
      <c r="X24" s="1009">
        <f ca="1">BH510</f>
        <v>211271.5074740157</v>
      </c>
      <c r="Y24" s="4"/>
      <c r="Z24" s="991" t="s">
        <v>128</v>
      </c>
      <c r="AA24" s="992"/>
      <c r="AB24" s="993"/>
      <c r="AC24" s="1009">
        <f ca="1">CM510</f>
        <v>171710.06006865526</v>
      </c>
      <c r="AD24" s="4"/>
      <c r="AE24" s="991" t="s">
        <v>128</v>
      </c>
      <c r="AF24" s="992"/>
      <c r="AG24" s="993"/>
      <c r="AH24" s="1009">
        <f ca="1">DR510</f>
        <v>179163.1839899536</v>
      </c>
      <c r="AI24" s="11"/>
    </row>
    <row r="25" spans="2:35" ht="24.9" customHeight="1" thickBot="1" x14ac:dyDescent="0.3">
      <c r="B25" s="4"/>
      <c r="C25" s="1001"/>
      <c r="D25" s="1003"/>
      <c r="E25" s="9"/>
      <c r="F25" s="1001"/>
      <c r="G25" s="1006"/>
      <c r="H25" s="20"/>
      <c r="I25" s="1012"/>
      <c r="J25" s="1014"/>
      <c r="K25" s="11"/>
      <c r="L25" s="556"/>
      <c r="M25" s="11"/>
      <c r="N25" s="977"/>
      <c r="O25" s="1008"/>
      <c r="P25" s="1008"/>
      <c r="Q25" s="978"/>
      <c r="R25" s="322"/>
      <c r="S25" s="557"/>
      <c r="T25" s="4"/>
      <c r="U25" s="994"/>
      <c r="V25" s="995"/>
      <c r="W25" s="996"/>
      <c r="X25" s="1010"/>
      <c r="Y25" s="4"/>
      <c r="Z25" s="994"/>
      <c r="AA25" s="995"/>
      <c r="AB25" s="996"/>
      <c r="AC25" s="1010"/>
      <c r="AD25" s="4"/>
      <c r="AE25" s="994"/>
      <c r="AF25" s="995"/>
      <c r="AG25" s="996"/>
      <c r="AH25" s="1010"/>
      <c r="AI25" s="11"/>
    </row>
    <row r="26" spans="2:35" ht="16.8" thickTop="1" thickBot="1" x14ac:dyDescent="0.3">
      <c r="B26" s="4"/>
      <c r="C26" s="359">
        <f>IF(AND(D26&lt;&gt;0,D26&lt;C27,D26&lt;D27),D26,IF(D27&lt;C27,D27,C27))</f>
        <v>3078</v>
      </c>
      <c r="D26" s="630"/>
      <c r="E26" s="9"/>
      <c r="F26" s="364" t="s">
        <v>22</v>
      </c>
      <c r="G26" s="637">
        <v>2</v>
      </c>
      <c r="H26" s="20"/>
      <c r="I26" s="558">
        <f ca="1">IF(AND(J26&gt;0,(MAX(X32,AC32,AH32))&lt;&gt;J26),J26,MAX(X32,AC32,AH32))</f>
        <v>1150</v>
      </c>
      <c r="J26" s="630">
        <v>1150</v>
      </c>
      <c r="K26" s="11"/>
      <c r="L26" s="32"/>
      <c r="M26" s="11"/>
      <c r="N26" s="1056" t="s">
        <v>181</v>
      </c>
      <c r="O26" s="1057"/>
      <c r="P26" s="1054" t="s">
        <v>182</v>
      </c>
      <c r="Q26" s="1055"/>
      <c r="R26" s="323" t="s">
        <v>182</v>
      </c>
      <c r="S26" s="186"/>
      <c r="T26" s="4"/>
      <c r="U26" s="997" t="s">
        <v>129</v>
      </c>
      <c r="V26" s="998"/>
      <c r="W26" s="999"/>
      <c r="X26" s="380">
        <f ca="1">BM508</f>
        <v>492271.50747401564</v>
      </c>
      <c r="Y26" s="4"/>
      <c r="Z26" s="997" t="s">
        <v>129</v>
      </c>
      <c r="AA26" s="998"/>
      <c r="AB26" s="999"/>
      <c r="AC26" s="380">
        <f ca="1">CR508</f>
        <v>452710.06006865524</v>
      </c>
      <c r="AD26" s="4"/>
      <c r="AE26" s="997" t="s">
        <v>129</v>
      </c>
      <c r="AF26" s="998"/>
      <c r="AG26" s="999"/>
      <c r="AH26" s="380">
        <f ca="1">DW508</f>
        <v>460163.1839899536</v>
      </c>
      <c r="AI26" s="588">
        <f ca="1">MIN(X26,AC26,AH26)</f>
        <v>452710.06006865524</v>
      </c>
    </row>
    <row r="27" spans="2:35" ht="12.9" customHeight="1" thickTop="1" thickBot="1" x14ac:dyDescent="0.3">
      <c r="B27" s="5"/>
      <c r="C27" s="559">
        <f>ROUND(IF(D23="Non",0,C22*3/100),0)</f>
        <v>4519</v>
      </c>
      <c r="D27" s="560">
        <f>ROUND(IF(D23="Non",0,D19*D15/2),0)</f>
        <v>3078</v>
      </c>
      <c r="E27" s="6"/>
      <c r="F27" s="16"/>
      <c r="G27" s="16"/>
      <c r="H27" s="16"/>
      <c r="I27" s="10"/>
      <c r="J27" s="10" t="s">
        <v>93</v>
      </c>
      <c r="K27" s="19"/>
      <c r="L27" s="32"/>
      <c r="M27" s="5"/>
      <c r="N27" s="10"/>
      <c r="O27" s="10"/>
      <c r="P27" s="324"/>
      <c r="Q27" s="324">
        <f>IF($P$26="Maintien échéance",1,0)</f>
        <v>1</v>
      </c>
      <c r="R27" s="611" t="s">
        <v>183</v>
      </c>
      <c r="S27" s="186"/>
      <c r="T27" s="4"/>
      <c r="U27" s="991" t="s">
        <v>130</v>
      </c>
      <c r="V27" s="992"/>
      <c r="W27" s="993"/>
      <c r="X27" s="989">
        <f ca="1">BC139</f>
        <v>4.7397799107940841E-2</v>
      </c>
      <c r="Y27" s="4"/>
      <c r="Z27" s="991" t="s">
        <v>130</v>
      </c>
      <c r="AA27" s="992"/>
      <c r="AB27" s="993"/>
      <c r="AC27" s="989">
        <f ca="1">CH139</f>
        <v>4.8991845380562893E-2</v>
      </c>
      <c r="AD27" s="4"/>
      <c r="AE27" s="991" t="s">
        <v>130</v>
      </c>
      <c r="AF27" s="992"/>
      <c r="AG27" s="993"/>
      <c r="AH27" s="989">
        <f ca="1">DM139</f>
        <v>4.6195852053487307E-2</v>
      </c>
      <c r="AI27" s="589">
        <f ca="1">MIN(X27,AC27,AH27)</f>
        <v>4.6195852053487307E-2</v>
      </c>
    </row>
    <row r="28" spans="2:35" ht="2.1" customHeight="1" thickTop="1" thickBot="1" x14ac:dyDescent="0.3">
      <c r="L28" s="32"/>
      <c r="S28" s="189"/>
      <c r="T28" s="11"/>
      <c r="U28" s="994"/>
      <c r="V28" s="995"/>
      <c r="W28" s="996"/>
      <c r="X28" s="990"/>
      <c r="Y28" s="4"/>
      <c r="Z28" s="994"/>
      <c r="AA28" s="995"/>
      <c r="AB28" s="996"/>
      <c r="AC28" s="990"/>
      <c r="AD28" s="4"/>
      <c r="AE28" s="994"/>
      <c r="AF28" s="995"/>
      <c r="AG28" s="996"/>
      <c r="AH28" s="990"/>
      <c r="AI28" s="628"/>
    </row>
    <row r="29" spans="2:35" ht="12.9" customHeight="1" thickTop="1" thickBot="1" x14ac:dyDescent="0.3">
      <c r="L29" s="32"/>
      <c r="S29" s="189"/>
      <c r="T29" s="4"/>
      <c r="U29" s="10"/>
      <c r="V29" s="10" t="s">
        <v>93</v>
      </c>
      <c r="W29" s="10"/>
      <c r="X29" s="10" t="s">
        <v>112</v>
      </c>
      <c r="Y29" s="6"/>
      <c r="Z29" s="10"/>
      <c r="AA29" s="10"/>
      <c r="AB29" s="10"/>
      <c r="AC29" s="10"/>
      <c r="AD29" s="6"/>
      <c r="AE29" s="10"/>
      <c r="AF29" s="10"/>
      <c r="AG29" s="10"/>
      <c r="AH29" s="10"/>
      <c r="AI29" s="7"/>
    </row>
    <row r="30" spans="2:35" ht="12" customHeight="1" thickTop="1" thickBot="1" x14ac:dyDescent="0.3">
      <c r="L30" s="32"/>
      <c r="S30" s="190"/>
      <c r="T30" s="11"/>
      <c r="U30" s="852" t="s">
        <v>180</v>
      </c>
      <c r="V30" s="853"/>
      <c r="W30" s="853"/>
      <c r="X30" s="853"/>
      <c r="Y30" s="853"/>
      <c r="Z30" s="853"/>
      <c r="AA30" s="853"/>
      <c r="AB30" s="853"/>
      <c r="AC30" s="853"/>
      <c r="AD30" s="853"/>
      <c r="AE30" s="853"/>
      <c r="AF30" s="853"/>
      <c r="AG30" s="853"/>
      <c r="AH30" s="853"/>
      <c r="AI30" s="11"/>
    </row>
    <row r="31" spans="2:35" ht="12.9" customHeight="1" thickTop="1" thickBot="1" x14ac:dyDescent="0.3">
      <c r="S31" s="191"/>
      <c r="T31" s="11"/>
      <c r="U31" s="997" t="s">
        <v>144</v>
      </c>
      <c r="V31" s="998"/>
      <c r="W31" s="999"/>
      <c r="X31" s="615">
        <f ca="1">BC143*-1</f>
        <v>2536.3213629298466</v>
      </c>
      <c r="Y31" s="131"/>
      <c r="Z31" s="875" t="s">
        <v>144</v>
      </c>
      <c r="AA31" s="876"/>
      <c r="AB31" s="877"/>
      <c r="AC31" s="615">
        <f ca="1">CH143*-1</f>
        <v>2634.4131834764785</v>
      </c>
      <c r="AD31" s="131"/>
      <c r="AE31" s="875" t="s">
        <v>144</v>
      </c>
      <c r="AF31" s="876"/>
      <c r="AG31" s="877"/>
      <c r="AH31" s="615">
        <f ca="1">DM143*-1</f>
        <v>1544.9506963735107</v>
      </c>
      <c r="AI31" s="11"/>
    </row>
    <row r="32" spans="2:35" ht="12.9" customHeight="1" thickTop="1" thickBot="1" x14ac:dyDescent="0.3">
      <c r="S32" s="191"/>
      <c r="T32" s="11"/>
      <c r="U32" s="997" t="s">
        <v>145</v>
      </c>
      <c r="V32" s="998"/>
      <c r="W32" s="999"/>
      <c r="X32" s="616">
        <f ca="1">AZ140</f>
        <v>1231.970682334292</v>
      </c>
      <c r="Y32" s="11"/>
      <c r="Z32" s="1034" t="s">
        <v>145</v>
      </c>
      <c r="AA32" s="1035"/>
      <c r="AB32" s="1036"/>
      <c r="AC32" s="616">
        <f ca="1">CE140</f>
        <v>1445.5025028809234</v>
      </c>
      <c r="AD32" s="11"/>
      <c r="AE32" s="1034" t="s">
        <v>145</v>
      </c>
      <c r="AF32" s="1035"/>
      <c r="AG32" s="1036"/>
      <c r="AH32" s="616">
        <f ca="1">DJ140</f>
        <v>1462.4506963735107</v>
      </c>
      <c r="AI32" s="11"/>
    </row>
    <row r="33" spans="8:35" ht="12.9" customHeight="1" thickTop="1" thickBot="1" x14ac:dyDescent="0.3">
      <c r="S33" s="191"/>
      <c r="T33" s="11"/>
      <c r="U33" s="997" t="s">
        <v>189</v>
      </c>
      <c r="V33" s="998"/>
      <c r="W33" s="999"/>
      <c r="X33" s="561">
        <f ca="1">BA140</f>
        <v>265</v>
      </c>
      <c r="Y33" s="11"/>
      <c r="Z33" s="997" t="s">
        <v>189</v>
      </c>
      <c r="AA33" s="998"/>
      <c r="AB33" s="999"/>
      <c r="AC33" s="561">
        <f ca="1">CF140</f>
        <v>209</v>
      </c>
      <c r="AD33" s="11"/>
      <c r="AE33" s="997" t="s">
        <v>189</v>
      </c>
      <c r="AF33" s="998"/>
      <c r="AG33" s="999"/>
      <c r="AH33" s="561">
        <f ca="1">DK140</f>
        <v>214</v>
      </c>
      <c r="AI33" s="11"/>
    </row>
    <row r="34" spans="8:35" ht="12.9" customHeight="1" thickTop="1" thickBot="1" x14ac:dyDescent="0.3">
      <c r="S34" s="191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7"/>
    </row>
    <row r="35" spans="8:35" ht="16.5" customHeight="1" thickTop="1" thickBot="1" x14ac:dyDescent="0.3">
      <c r="S35" s="191"/>
      <c r="T35" s="11"/>
      <c r="U35" s="1031" t="s">
        <v>143</v>
      </c>
      <c r="V35" s="1032"/>
      <c r="W35" s="1032"/>
      <c r="X35" s="1032"/>
      <c r="Y35" s="1032"/>
      <c r="Z35" s="1032"/>
      <c r="AA35" s="1032"/>
      <c r="AB35" s="1033"/>
      <c r="AC35" s="590">
        <f ca="1">I26</f>
        <v>1150</v>
      </c>
      <c r="AD35" s="1092" t="s">
        <v>227</v>
      </c>
      <c r="AE35" s="1093"/>
      <c r="AF35" s="1093"/>
      <c r="AG35" s="1093"/>
      <c r="AH35" s="1094"/>
      <c r="AI35" s="7"/>
    </row>
    <row r="36" spans="8:35" ht="30" customHeight="1" thickTop="1" x14ac:dyDescent="0.25">
      <c r="S36" s="191"/>
      <c r="T36" s="11"/>
      <c r="U36" s="1040" t="str">
        <f ca="1">IF($EO$502&gt;0,"Impossible - Durée supérieure 30 ans
=&gt; Augmenter échéance cible","Coût du Crédit")</f>
        <v>Coût du Crédit</v>
      </c>
      <c r="V36" s="1041"/>
      <c r="W36" s="1042"/>
      <c r="X36" s="180">
        <f ca="1">EM513</f>
        <v>144145.65429632855</v>
      </c>
      <c r="Y36" s="131"/>
      <c r="Z36" s="1040" t="str">
        <f ca="1">IF($FT$502&gt;0,"Impossible - Durée supérieure 30 ans
=&gt; Augmenter échéance cible","Coût du Crédit")</f>
        <v>Coût du Crédit</v>
      </c>
      <c r="AA36" s="1041"/>
      <c r="AB36" s="1042"/>
      <c r="AC36" s="180">
        <f ca="1">FR514</f>
        <v>148232.46250806111</v>
      </c>
      <c r="AD36" s="131"/>
      <c r="AE36" s="1040" t="str">
        <f ca="1">IF($GY$502&gt;0,"Impossible - Durée supérieure 30 ans
=&gt; Augmenter échéance cible","Coût du Crédit")</f>
        <v>Coût du Crédit</v>
      </c>
      <c r="AF36" s="1041"/>
      <c r="AG36" s="1042"/>
      <c r="AH36" s="180">
        <f ca="1">GW513</f>
        <v>162328.67276360333</v>
      </c>
      <c r="AI36" s="588">
        <f ca="1">MIN(X36,AC36,AH36)</f>
        <v>144145.65429632855</v>
      </c>
    </row>
    <row r="37" spans="8:35" ht="12.9" customHeight="1" x14ac:dyDescent="0.25">
      <c r="S37" s="191"/>
      <c r="T37" s="11"/>
      <c r="U37" s="1075" t="s">
        <v>173</v>
      </c>
      <c r="V37" s="1076"/>
      <c r="W37" s="342">
        <f t="shared" ref="W37:W43" ca="1" si="3">EM506</f>
        <v>106970.18879632834</v>
      </c>
      <c r="X37" s="603"/>
      <c r="Y37" s="11"/>
      <c r="Z37" s="1075" t="s">
        <v>173</v>
      </c>
      <c r="AA37" s="1076"/>
      <c r="AB37" s="342">
        <f ca="1">FR506</f>
        <v>109537.72000806096</v>
      </c>
      <c r="AC37" s="606"/>
      <c r="AD37" s="11"/>
      <c r="AE37" s="1075" t="s">
        <v>173</v>
      </c>
      <c r="AF37" s="1076"/>
      <c r="AG37" s="342">
        <f ca="1">GW506</f>
        <v>120689.44076360346</v>
      </c>
      <c r="AH37" s="606"/>
      <c r="AI37" s="11"/>
    </row>
    <row r="38" spans="8:35" ht="12.9" customHeight="1" x14ac:dyDescent="0.25">
      <c r="S38" s="191"/>
      <c r="T38" s="11"/>
      <c r="U38" s="1075" t="s">
        <v>174</v>
      </c>
      <c r="V38" s="1076"/>
      <c r="W38" s="343">
        <f t="shared" ca="1" si="3"/>
        <v>31573.465500000195</v>
      </c>
      <c r="X38" s="604"/>
      <c r="Y38" s="11"/>
      <c r="Z38" s="1075" t="s">
        <v>174</v>
      </c>
      <c r="AA38" s="1076"/>
      <c r="AB38" s="342">
        <f t="shared" ref="AB38:AB43" ca="1" si="4">FR507</f>
        <v>32130.742500000146</v>
      </c>
      <c r="AC38" s="604"/>
      <c r="AD38" s="11"/>
      <c r="AE38" s="1075" t="s">
        <v>174</v>
      </c>
      <c r="AF38" s="1076"/>
      <c r="AG38" s="342">
        <f t="shared" ref="AG38:AG43" ca="1" si="5">GW507</f>
        <v>35058.231999999887</v>
      </c>
      <c r="AH38" s="604"/>
      <c r="AI38" s="11"/>
    </row>
    <row r="39" spans="8:35" ht="12.9" customHeight="1" x14ac:dyDescent="0.25">
      <c r="S39" s="191"/>
      <c r="T39" s="11"/>
      <c r="U39" s="1075" t="s">
        <v>179</v>
      </c>
      <c r="V39" s="1076"/>
      <c r="W39" s="343">
        <f t="shared" ca="1" si="3"/>
        <v>600</v>
      </c>
      <c r="X39" s="604"/>
      <c r="Y39" s="11"/>
      <c r="Z39" s="1075" t="s">
        <v>179</v>
      </c>
      <c r="AA39" s="1076"/>
      <c r="AB39" s="342">
        <f t="shared" ca="1" si="4"/>
        <v>600</v>
      </c>
      <c r="AC39" s="604"/>
      <c r="AD39" s="11"/>
      <c r="AE39" s="1075" t="s">
        <v>179</v>
      </c>
      <c r="AF39" s="1076"/>
      <c r="AG39" s="342">
        <f t="shared" ca="1" si="5"/>
        <v>600</v>
      </c>
      <c r="AH39" s="604"/>
      <c r="AI39" s="11"/>
    </row>
    <row r="40" spans="8:35" ht="12.9" customHeight="1" x14ac:dyDescent="0.25">
      <c r="S40" s="191"/>
      <c r="T40" s="11"/>
      <c r="U40" s="1075" t="s">
        <v>177</v>
      </c>
      <c r="V40" s="1076"/>
      <c r="W40" s="343">
        <f t="shared" ca="1" si="3"/>
        <v>400</v>
      </c>
      <c r="X40" s="604"/>
      <c r="Y40" s="11"/>
      <c r="Z40" s="1075" t="s">
        <v>177</v>
      </c>
      <c r="AA40" s="1076"/>
      <c r="AB40" s="342">
        <f t="shared" ca="1" si="4"/>
        <v>400</v>
      </c>
      <c r="AC40" s="604"/>
      <c r="AD40" s="11"/>
      <c r="AE40" s="1075" t="s">
        <v>177</v>
      </c>
      <c r="AF40" s="1076"/>
      <c r="AG40" s="342">
        <f t="shared" ca="1" si="5"/>
        <v>400</v>
      </c>
      <c r="AH40" s="604"/>
      <c r="AI40" s="11"/>
    </row>
    <row r="41" spans="8:35" ht="12.9" customHeight="1" x14ac:dyDescent="0.25">
      <c r="S41" s="191"/>
      <c r="T41" s="11"/>
      <c r="U41" s="1075" t="s">
        <v>178</v>
      </c>
      <c r="V41" s="1076"/>
      <c r="W41" s="343">
        <f t="shared" ca="1" si="3"/>
        <v>1300</v>
      </c>
      <c r="X41" s="604"/>
      <c r="Y41" s="11"/>
      <c r="Z41" s="1075" t="s">
        <v>178</v>
      </c>
      <c r="AA41" s="1076"/>
      <c r="AB41" s="342">
        <f t="shared" ca="1" si="4"/>
        <v>1600</v>
      </c>
      <c r="AC41" s="604"/>
      <c r="AD41" s="11"/>
      <c r="AE41" s="1075" t="s">
        <v>178</v>
      </c>
      <c r="AF41" s="1076"/>
      <c r="AG41" s="342">
        <f t="shared" ca="1" si="5"/>
        <v>1600</v>
      </c>
      <c r="AH41" s="604"/>
      <c r="AI41" s="11"/>
    </row>
    <row r="42" spans="8:35" ht="12.9" customHeight="1" x14ac:dyDescent="0.25">
      <c r="S42" s="191"/>
      <c r="T42" s="11"/>
      <c r="U42" s="1075" t="s">
        <v>175</v>
      </c>
      <c r="V42" s="1076"/>
      <c r="W42" s="343">
        <f t="shared" si="3"/>
        <v>3013</v>
      </c>
      <c r="X42" s="604"/>
      <c r="Y42" s="11"/>
      <c r="Z42" s="1075" t="s">
        <v>175</v>
      </c>
      <c r="AA42" s="1076"/>
      <c r="AB42" s="342">
        <f t="shared" si="4"/>
        <v>3013</v>
      </c>
      <c r="AC42" s="604"/>
      <c r="AD42" s="11"/>
      <c r="AE42" s="1075" t="s">
        <v>175</v>
      </c>
      <c r="AF42" s="1076"/>
      <c r="AG42" s="342">
        <f t="shared" si="5"/>
        <v>3078</v>
      </c>
      <c r="AH42" s="604"/>
      <c r="AI42" s="11"/>
    </row>
    <row r="43" spans="8:35" ht="12.9" customHeight="1" thickBot="1" x14ac:dyDescent="0.3">
      <c r="S43" s="191"/>
      <c r="T43" s="11"/>
      <c r="U43" s="1098" t="s">
        <v>176</v>
      </c>
      <c r="V43" s="1099"/>
      <c r="W43" s="343">
        <f t="shared" si="3"/>
        <v>289</v>
      </c>
      <c r="X43" s="605"/>
      <c r="Y43" s="11"/>
      <c r="Z43" s="1098" t="s">
        <v>176</v>
      </c>
      <c r="AA43" s="1099"/>
      <c r="AB43" s="342">
        <f t="shared" si="4"/>
        <v>951</v>
      </c>
      <c r="AC43" s="605"/>
      <c r="AD43" s="11"/>
      <c r="AE43" s="1098" t="s">
        <v>176</v>
      </c>
      <c r="AF43" s="1099"/>
      <c r="AG43" s="342">
        <f t="shared" si="5"/>
        <v>903</v>
      </c>
      <c r="AH43" s="607"/>
      <c r="AI43" s="11"/>
    </row>
    <row r="44" spans="8:35" ht="15" thickTop="1" thickBot="1" x14ac:dyDescent="0.3">
      <c r="L44" s="32"/>
      <c r="T44" s="4"/>
      <c r="U44" s="1095" t="s">
        <v>127</v>
      </c>
      <c r="V44" s="1096"/>
      <c r="W44" s="1097"/>
      <c r="X44" s="381">
        <f ca="1">EQ509</f>
        <v>425145.65429632855</v>
      </c>
      <c r="Y44" s="4"/>
      <c r="Z44" s="1095" t="s">
        <v>127</v>
      </c>
      <c r="AA44" s="1096"/>
      <c r="AB44" s="1097"/>
      <c r="AC44" s="381">
        <f ca="1">FV509</f>
        <v>429232.46250806114</v>
      </c>
      <c r="AD44" s="4"/>
      <c r="AE44" s="1095" t="s">
        <v>127</v>
      </c>
      <c r="AF44" s="1096"/>
      <c r="AG44" s="1097"/>
      <c r="AH44" s="381">
        <f ca="1">HA509</f>
        <v>443328.67276360333</v>
      </c>
      <c r="AI44" s="11"/>
    </row>
    <row r="45" spans="8:35" ht="16.5" customHeight="1" thickTop="1" thickBot="1" x14ac:dyDescent="0.3">
      <c r="L45" s="32"/>
      <c r="T45" s="4"/>
      <c r="U45" s="1095" t="s">
        <v>128</v>
      </c>
      <c r="V45" s="1096"/>
      <c r="W45" s="1097"/>
      <c r="X45" s="380">
        <f ca="1">EW510</f>
        <v>236765.03119683731</v>
      </c>
      <c r="Y45" s="4"/>
      <c r="Z45" s="1095" t="s">
        <v>128</v>
      </c>
      <c r="AA45" s="1096"/>
      <c r="AB45" s="1097"/>
      <c r="AC45" s="380">
        <f ca="1">GB510</f>
        <v>242569.92716930277</v>
      </c>
      <c r="AD45" s="4"/>
      <c r="AE45" s="1095" t="s">
        <v>128</v>
      </c>
      <c r="AF45" s="1096"/>
      <c r="AG45" s="1097"/>
      <c r="AH45" s="380">
        <f ca="1">HG510</f>
        <v>260834.86731928319</v>
      </c>
      <c r="AI45" s="11"/>
    </row>
    <row r="46" spans="8:35" ht="15" thickTop="1" thickBot="1" x14ac:dyDescent="0.3">
      <c r="L46" s="32"/>
      <c r="T46" s="4"/>
      <c r="U46" s="1095" t="s">
        <v>129</v>
      </c>
      <c r="V46" s="1096"/>
      <c r="W46" s="1097"/>
      <c r="X46" s="380">
        <f ca="1">FB508</f>
        <v>517765.03119683731</v>
      </c>
      <c r="Y46" s="4"/>
      <c r="Z46" s="1095" t="s">
        <v>129</v>
      </c>
      <c r="AA46" s="1096"/>
      <c r="AB46" s="1097"/>
      <c r="AC46" s="380">
        <f ca="1">GG508</f>
        <v>523569.92716930283</v>
      </c>
      <c r="AD46" s="4"/>
      <c r="AE46" s="1095" t="s">
        <v>129</v>
      </c>
      <c r="AF46" s="1096"/>
      <c r="AG46" s="1097"/>
      <c r="AH46" s="380">
        <f ca="1">HL508</f>
        <v>541834.86731928319</v>
      </c>
      <c r="AI46" s="588">
        <f ca="1">MIN(X46,AC46,AH46)</f>
        <v>517765.03119683731</v>
      </c>
    </row>
    <row r="47" spans="8:35" ht="15" thickTop="1" thickBot="1" x14ac:dyDescent="0.3">
      <c r="H47" s="32"/>
      <c r="K47" s="23"/>
      <c r="T47" s="11"/>
      <c r="U47" s="1095" t="s">
        <v>130</v>
      </c>
      <c r="V47" s="1096"/>
      <c r="W47" s="1097"/>
      <c r="X47" s="382">
        <f ca="1">ER139</f>
        <v>4.6910932859882237E-2</v>
      </c>
      <c r="Y47" s="4"/>
      <c r="Z47" s="1095" t="s">
        <v>130</v>
      </c>
      <c r="AA47" s="1096"/>
      <c r="AB47" s="1097"/>
      <c r="AC47" s="382">
        <f ca="1">FW139</f>
        <v>4.7282148609328445E-2</v>
      </c>
      <c r="AD47" s="4"/>
      <c r="AE47" s="1095" t="s">
        <v>130</v>
      </c>
      <c r="AF47" s="1096"/>
      <c r="AG47" s="1097"/>
      <c r="AH47" s="382">
        <f ca="1">$HB$139</f>
        <v>4.5090014061121231E-2</v>
      </c>
      <c r="AI47" s="589">
        <f ca="1">MIN(X47,AC47,AH47)</f>
        <v>4.5090014061121231E-2</v>
      </c>
    </row>
    <row r="48" spans="8:35" ht="12.9" customHeight="1" thickTop="1" thickBot="1" x14ac:dyDescent="0.3">
      <c r="H48" s="32"/>
      <c r="K48" s="17"/>
      <c r="T48" s="4"/>
      <c r="U48" s="10"/>
      <c r="V48" s="10" t="s">
        <v>93</v>
      </c>
      <c r="W48" s="10"/>
      <c r="X48" s="10" t="s">
        <v>112</v>
      </c>
      <c r="Y48" s="6"/>
      <c r="Z48" s="10"/>
      <c r="AA48" s="10"/>
      <c r="AB48" s="10"/>
      <c r="AC48" s="10"/>
      <c r="AD48" s="6"/>
      <c r="AE48" s="10"/>
      <c r="AF48" s="10"/>
      <c r="AG48" s="10"/>
      <c r="AH48" s="10"/>
      <c r="AI48" s="7"/>
    </row>
    <row r="49" spans="3:35" ht="16.5" customHeight="1" thickTop="1" thickBot="1" x14ac:dyDescent="0.3">
      <c r="H49" s="32"/>
      <c r="K49" s="17"/>
      <c r="T49" s="11"/>
      <c r="U49" s="891" t="s">
        <v>180</v>
      </c>
      <c r="V49" s="893"/>
      <c r="W49" s="893"/>
      <c r="X49" s="893"/>
      <c r="Y49" s="893"/>
      <c r="Z49" s="893"/>
      <c r="AA49" s="893"/>
      <c r="AB49" s="893"/>
      <c r="AC49" s="893"/>
      <c r="AD49" s="893"/>
      <c r="AE49" s="893"/>
      <c r="AF49" s="893"/>
      <c r="AG49" s="893"/>
      <c r="AH49" s="893"/>
      <c r="AI49" s="11"/>
    </row>
    <row r="50" spans="3:35" ht="12" customHeight="1" thickTop="1" x14ac:dyDescent="0.25">
      <c r="H50" s="32"/>
      <c r="K50" s="17"/>
      <c r="T50" s="11"/>
      <c r="U50" s="1103" t="s">
        <v>144</v>
      </c>
      <c r="V50" s="1104"/>
      <c r="W50" s="1105"/>
      <c r="X50" s="615">
        <f ca="1">ER143*-1</f>
        <v>2454.3506805955549</v>
      </c>
      <c r="Y50" s="131"/>
      <c r="Z50" s="1103" t="s">
        <v>144</v>
      </c>
      <c r="AA50" s="1104"/>
      <c r="AB50" s="1105"/>
      <c r="AC50" s="615">
        <f ca="1">FW143*-1</f>
        <v>2338.9106805955548</v>
      </c>
      <c r="AD50" s="131"/>
      <c r="AE50" s="1103" t="s">
        <v>144</v>
      </c>
      <c r="AF50" s="1104"/>
      <c r="AG50" s="1105"/>
      <c r="AH50" s="615">
        <f ca="1">HB143*-1</f>
        <v>1232.5</v>
      </c>
      <c r="AI50" s="11"/>
    </row>
    <row r="51" spans="3:35" ht="12" customHeight="1" thickBot="1" x14ac:dyDescent="0.3">
      <c r="H51" s="32"/>
      <c r="K51" s="17"/>
      <c r="T51" s="11"/>
      <c r="U51" s="1106" t="s">
        <v>145</v>
      </c>
      <c r="V51" s="1107"/>
      <c r="W51" s="1099"/>
      <c r="X51" s="617">
        <f ca="1">EO140</f>
        <v>1150</v>
      </c>
      <c r="Y51" s="11"/>
      <c r="Z51" s="1106" t="s">
        <v>145</v>
      </c>
      <c r="AA51" s="1107"/>
      <c r="AB51" s="1099"/>
      <c r="AC51" s="617">
        <f ca="1">FT140</f>
        <v>1150</v>
      </c>
      <c r="AD51" s="11"/>
      <c r="AE51" s="1106" t="s">
        <v>145</v>
      </c>
      <c r="AF51" s="1107"/>
      <c r="AG51" s="1099"/>
      <c r="AH51" s="617">
        <f ca="1">GY140</f>
        <v>1150</v>
      </c>
      <c r="AI51" s="11"/>
    </row>
    <row r="52" spans="3:35" ht="12" customHeight="1" thickTop="1" thickBot="1" x14ac:dyDescent="0.3">
      <c r="H52" s="318"/>
      <c r="K52" s="17"/>
      <c r="T52" s="4"/>
      <c r="U52" s="1095" t="s">
        <v>189</v>
      </c>
      <c r="V52" s="1096"/>
      <c r="W52" s="1097"/>
      <c r="X52" s="561">
        <f ca="1">EP140</f>
        <v>297</v>
      </c>
      <c r="Y52" s="11"/>
      <c r="Z52" s="1095" t="s">
        <v>189</v>
      </c>
      <c r="AA52" s="1096"/>
      <c r="AB52" s="1097"/>
      <c r="AC52" s="561">
        <f ca="1">FU140</f>
        <v>301</v>
      </c>
      <c r="AD52" s="11"/>
      <c r="AE52" s="1095" t="s">
        <v>189</v>
      </c>
      <c r="AF52" s="1096"/>
      <c r="AG52" s="1097"/>
      <c r="AH52" s="561">
        <f ca="1">GZ140</f>
        <v>316</v>
      </c>
      <c r="AI52" s="7"/>
    </row>
    <row r="53" spans="3:35" ht="12.9" customHeight="1" thickTop="1" thickBot="1" x14ac:dyDescent="0.3">
      <c r="H53" s="32"/>
      <c r="K53" s="17"/>
      <c r="T53" s="5"/>
      <c r="U53" s="10"/>
      <c r="V53" s="10"/>
      <c r="W53" s="10"/>
      <c r="X53" s="10"/>
      <c r="Y53" s="6"/>
      <c r="Z53" s="10"/>
      <c r="AA53" s="10"/>
      <c r="AB53" s="10"/>
      <c r="AC53" s="10"/>
      <c r="AD53" s="6"/>
      <c r="AE53" s="10"/>
      <c r="AF53" s="10"/>
      <c r="AG53" s="10"/>
      <c r="AH53" s="10"/>
      <c r="AI53" s="19"/>
    </row>
    <row r="54" spans="3:35" ht="12" customHeight="1" thickTop="1" thickBot="1" x14ac:dyDescent="0.3">
      <c r="H54" s="17"/>
      <c r="K54" s="32"/>
    </row>
    <row r="55" spans="3:35" ht="12.9" customHeight="1" thickTop="1" thickBot="1" x14ac:dyDescent="0.3">
      <c r="H55" s="32"/>
      <c r="K55" s="32"/>
      <c r="T55" s="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3"/>
    </row>
    <row r="56" spans="3:35" ht="22.2" thickTop="1" thickBot="1" x14ac:dyDescent="0.3">
      <c r="C56" s="157"/>
      <c r="D56" s="157"/>
      <c r="H56" s="32"/>
      <c r="K56" s="23"/>
      <c r="T56" s="4"/>
      <c r="U56" s="925" t="s">
        <v>86</v>
      </c>
      <c r="V56" s="776"/>
      <c r="W56" s="776"/>
      <c r="X56" s="776"/>
      <c r="Y56" s="776"/>
      <c r="Z56" s="776"/>
      <c r="AA56" s="776"/>
      <c r="AB56" s="776"/>
      <c r="AC56" s="776"/>
      <c r="AD56" s="776"/>
      <c r="AE56" s="776"/>
      <c r="AF56" s="776"/>
      <c r="AG56" s="776"/>
      <c r="AH56" s="777"/>
      <c r="AI56" s="7"/>
    </row>
    <row r="57" spans="3:35" ht="14.25" customHeight="1" thickTop="1" thickBot="1" x14ac:dyDescent="0.3">
      <c r="C57" s="158"/>
      <c r="D57" s="158"/>
      <c r="H57" s="32"/>
      <c r="K57" s="17"/>
      <c r="T57" s="4"/>
      <c r="U57" s="775" t="s">
        <v>92</v>
      </c>
      <c r="V57" s="776"/>
      <c r="W57" s="776"/>
      <c r="X57" s="777"/>
      <c r="Y57" s="8"/>
      <c r="Z57" s="775" t="s">
        <v>67</v>
      </c>
      <c r="AA57" s="776"/>
      <c r="AB57" s="776"/>
      <c r="AC57" s="777"/>
      <c r="AD57" s="8"/>
      <c r="AE57" s="775" t="s">
        <v>69</v>
      </c>
      <c r="AF57" s="776"/>
      <c r="AG57" s="776"/>
      <c r="AH57" s="777"/>
      <c r="AI57" s="7"/>
    </row>
    <row r="58" spans="3:35" ht="14.25" customHeight="1" thickTop="1" thickBot="1" x14ac:dyDescent="0.3">
      <c r="H58" s="32"/>
      <c r="K58" s="32"/>
      <c r="T58" s="4"/>
      <c r="U58" s="1027" t="s">
        <v>132</v>
      </c>
      <c r="V58" s="1028"/>
      <c r="W58" s="1028"/>
      <c r="X58" s="1029"/>
      <c r="Y58" s="8"/>
      <c r="Z58" s="778" t="s">
        <v>133</v>
      </c>
      <c r="AA58" s="779"/>
      <c r="AB58" s="779"/>
      <c r="AC58" s="780"/>
      <c r="AD58" s="8"/>
      <c r="AE58" s="778" t="s">
        <v>134</v>
      </c>
      <c r="AF58" s="779"/>
      <c r="AG58" s="779"/>
      <c r="AH58" s="780"/>
      <c r="AI58" s="7"/>
    </row>
    <row r="59" spans="3:35" ht="14.25" customHeight="1" thickTop="1" x14ac:dyDescent="0.25">
      <c r="H59" s="23"/>
      <c r="K59" s="32"/>
      <c r="T59" s="4"/>
      <c r="U59" s="1030" t="s">
        <v>3</v>
      </c>
      <c r="V59" s="883"/>
      <c r="W59" s="866"/>
      <c r="X59" s="38">
        <f>$D10</f>
        <v>220000</v>
      </c>
      <c r="Y59" s="66"/>
      <c r="Z59" s="869" t="s">
        <v>3</v>
      </c>
      <c r="AA59" s="870"/>
      <c r="AB59" s="871"/>
      <c r="AC59" s="44">
        <f>$D10</f>
        <v>220000</v>
      </c>
      <c r="AD59" s="8"/>
      <c r="AE59" s="881" t="s">
        <v>3</v>
      </c>
      <c r="AF59" s="870"/>
      <c r="AG59" s="871"/>
      <c r="AH59" s="44">
        <f>$D10</f>
        <v>220000</v>
      </c>
      <c r="AI59" s="7"/>
    </row>
    <row r="60" spans="3:35" ht="14.25" customHeight="1" x14ac:dyDescent="0.25">
      <c r="F60" s="155"/>
      <c r="G60" s="156"/>
      <c r="H60" s="17"/>
      <c r="K60" s="32"/>
      <c r="T60" s="4"/>
      <c r="U60" s="1030" t="s">
        <v>53</v>
      </c>
      <c r="V60" s="883"/>
      <c r="W60" s="866"/>
      <c r="X60" s="35">
        <f>-$D$19</f>
        <v>-153921</v>
      </c>
      <c r="Y60" s="8"/>
      <c r="Z60" s="1030" t="s">
        <v>54</v>
      </c>
      <c r="AA60" s="883"/>
      <c r="AB60" s="181"/>
      <c r="AC60" s="36">
        <f>$G$20</f>
        <v>0.75</v>
      </c>
      <c r="AD60" s="8"/>
      <c r="AE60" s="882" t="s">
        <v>54</v>
      </c>
      <c r="AF60" s="883"/>
      <c r="AG60" s="866"/>
      <c r="AH60" s="36">
        <f>$G$20</f>
        <v>0.75</v>
      </c>
      <c r="AI60" s="7"/>
    </row>
    <row r="61" spans="3:35" ht="15.6" x14ac:dyDescent="0.25">
      <c r="H61" s="32"/>
      <c r="K61" s="32"/>
      <c r="T61" s="4"/>
      <c r="U61" s="1030" t="s">
        <v>66</v>
      </c>
      <c r="V61" s="883"/>
      <c r="W61" s="866"/>
      <c r="X61" s="35">
        <f>SUM(X59:X60)</f>
        <v>66079</v>
      </c>
      <c r="Y61" s="8"/>
      <c r="Z61" s="1030" t="s">
        <v>66</v>
      </c>
      <c r="AA61" s="883"/>
      <c r="AB61" s="866"/>
      <c r="AC61" s="35">
        <f>AC59*AC60</f>
        <v>165000</v>
      </c>
      <c r="AD61" s="8"/>
      <c r="AE61" s="882"/>
      <c r="AF61" s="883"/>
      <c r="AG61" s="866"/>
      <c r="AH61" s="35"/>
      <c r="AI61" s="7"/>
    </row>
    <row r="62" spans="3:35" ht="14.4" thickBot="1" x14ac:dyDescent="0.3">
      <c r="H62" s="32"/>
      <c r="K62" s="32"/>
      <c r="T62" s="4"/>
      <c r="U62" s="1037" t="s">
        <v>54</v>
      </c>
      <c r="V62" s="1038"/>
      <c r="W62" s="1039"/>
      <c r="X62" s="41">
        <f>$G$20</f>
        <v>0.75</v>
      </c>
      <c r="Y62" s="8"/>
      <c r="Z62" s="1037" t="s">
        <v>53</v>
      </c>
      <c r="AA62" s="1038"/>
      <c r="AB62" s="1039"/>
      <c r="AC62" s="62">
        <f>-$D$19</f>
        <v>-153921</v>
      </c>
      <c r="AD62" s="8"/>
      <c r="AE62" s="781" t="s">
        <v>165</v>
      </c>
      <c r="AF62" s="782"/>
      <c r="AG62" s="783"/>
      <c r="AH62" s="62">
        <v>0</v>
      </c>
      <c r="AI62" s="7"/>
    </row>
    <row r="63" spans="3:35" ht="16.8" thickTop="1" thickBot="1" x14ac:dyDescent="0.3">
      <c r="H63" s="32"/>
      <c r="K63" s="32"/>
      <c r="T63" s="4"/>
      <c r="U63" s="878" t="s">
        <v>65</v>
      </c>
      <c r="V63" s="879"/>
      <c r="W63" s="880"/>
      <c r="X63" s="105">
        <f>ROUND(X61*$X$62,0)</f>
        <v>49559</v>
      </c>
      <c r="Y63" s="11"/>
      <c r="Z63" s="878" t="s">
        <v>65</v>
      </c>
      <c r="AA63" s="879"/>
      <c r="AB63" s="880"/>
      <c r="AC63" s="105">
        <f>ROUND(AC61+AC62,0)</f>
        <v>11079</v>
      </c>
      <c r="AD63" s="11"/>
      <c r="AE63" s="182" t="s">
        <v>65</v>
      </c>
      <c r="AF63" s="63"/>
      <c r="AG63" s="43"/>
      <c r="AH63" s="105">
        <f>ROUND(AH59*AH60,0)</f>
        <v>165000</v>
      </c>
      <c r="AI63" s="7"/>
    </row>
    <row r="64" spans="3:35" ht="12.9" customHeight="1" thickTop="1" thickBot="1" x14ac:dyDescent="0.3">
      <c r="H64" s="32"/>
      <c r="T64" s="4"/>
      <c r="U64" s="67"/>
      <c r="V64" s="8"/>
      <c r="W64" s="68"/>
      <c r="X64" s="8"/>
      <c r="Y64" s="8"/>
      <c r="Z64" s="67"/>
      <c r="AA64" s="8"/>
      <c r="AB64" s="68"/>
      <c r="AC64" s="8"/>
      <c r="AD64" s="8"/>
      <c r="AE64" s="67"/>
      <c r="AF64" s="8"/>
      <c r="AG64" s="68"/>
      <c r="AH64" s="8"/>
      <c r="AI64" s="7"/>
    </row>
    <row r="65" spans="8:35" ht="15" thickTop="1" thickBot="1" x14ac:dyDescent="0.3">
      <c r="H65" s="32"/>
      <c r="T65" s="4"/>
      <c r="U65" s="775" t="s">
        <v>70</v>
      </c>
      <c r="V65" s="776"/>
      <c r="W65" s="776"/>
      <c r="X65" s="777"/>
      <c r="Y65" s="8"/>
      <c r="Z65" s="775" t="s">
        <v>71</v>
      </c>
      <c r="AA65" s="776"/>
      <c r="AB65" s="776"/>
      <c r="AC65" s="777"/>
      <c r="AD65" s="8"/>
      <c r="AE65" s="775" t="s">
        <v>72</v>
      </c>
      <c r="AF65" s="776"/>
      <c r="AG65" s="776"/>
      <c r="AH65" s="777"/>
      <c r="AI65" s="7"/>
    </row>
    <row r="66" spans="8:35" ht="14.4" thickTop="1" x14ac:dyDescent="0.25">
      <c r="H66" s="32"/>
      <c r="I66" t="s">
        <v>93</v>
      </c>
      <c r="T66" s="4"/>
      <c r="U66" s="48" t="s">
        <v>39</v>
      </c>
      <c r="V66" s="56"/>
      <c r="W66" s="45"/>
      <c r="X66" s="205">
        <f>$G$6</f>
        <v>250000</v>
      </c>
      <c r="Y66" s="8"/>
      <c r="Z66" s="48" t="s">
        <v>39</v>
      </c>
      <c r="AA66" s="56"/>
      <c r="AB66" s="37"/>
      <c r="AC66" s="205">
        <f>$G$6</f>
        <v>250000</v>
      </c>
      <c r="AD66" s="8"/>
      <c r="AE66" s="48" t="s">
        <v>39</v>
      </c>
      <c r="AF66" s="56"/>
      <c r="AG66" s="37"/>
      <c r="AH66" s="205">
        <f>$G$6</f>
        <v>250000</v>
      </c>
      <c r="AI66" s="7"/>
    </row>
    <row r="67" spans="8:35" x14ac:dyDescent="0.25">
      <c r="T67" s="4"/>
      <c r="U67" s="49" t="s">
        <v>38</v>
      </c>
      <c r="V67" s="57"/>
      <c r="W67" s="114"/>
      <c r="X67" s="206">
        <f>$G$7</f>
        <v>12000</v>
      </c>
      <c r="Y67" s="8"/>
      <c r="Z67" s="49" t="s">
        <v>38</v>
      </c>
      <c r="AA67" s="57"/>
      <c r="AB67" s="114"/>
      <c r="AC67" s="206">
        <f>$G$7</f>
        <v>12000</v>
      </c>
      <c r="AD67" s="8"/>
      <c r="AE67" s="49" t="s">
        <v>38</v>
      </c>
      <c r="AF67" s="57"/>
      <c r="AG67" s="114"/>
      <c r="AH67" s="206">
        <f>$G$7</f>
        <v>12000</v>
      </c>
      <c r="AI67" s="7"/>
    </row>
    <row r="68" spans="8:35" x14ac:dyDescent="0.25">
      <c r="T68" s="4"/>
      <c r="U68" s="49" t="s">
        <v>40</v>
      </c>
      <c r="V68" s="57"/>
      <c r="W68" s="114"/>
      <c r="X68" s="206">
        <f>$G$8</f>
        <v>19000</v>
      </c>
      <c r="Y68" s="8"/>
      <c r="Z68" s="49" t="s">
        <v>40</v>
      </c>
      <c r="AA68" s="57"/>
      <c r="AB68" s="114"/>
      <c r="AC68" s="35">
        <f>$G$8</f>
        <v>19000</v>
      </c>
      <c r="AD68" s="8"/>
      <c r="AE68" s="49" t="s">
        <v>40</v>
      </c>
      <c r="AF68" s="57"/>
      <c r="AG68" s="114"/>
      <c r="AH68" s="35">
        <f>$G$8</f>
        <v>19000</v>
      </c>
      <c r="AI68" s="7"/>
    </row>
    <row r="69" spans="8:35" x14ac:dyDescent="0.25">
      <c r="T69" s="4"/>
      <c r="U69" s="49" t="s">
        <v>63</v>
      </c>
      <c r="V69" s="57"/>
      <c r="W69" s="114"/>
      <c r="X69" s="206">
        <f>$G$11</f>
        <v>0</v>
      </c>
      <c r="Y69" s="8"/>
      <c r="Z69" s="49" t="s">
        <v>63</v>
      </c>
      <c r="AA69" s="57"/>
      <c r="AB69" s="114"/>
      <c r="AC69" s="206">
        <f>$G$11</f>
        <v>0</v>
      </c>
      <c r="AD69" s="8"/>
      <c r="AE69" s="49" t="s">
        <v>63</v>
      </c>
      <c r="AF69" s="57"/>
      <c r="AG69" s="114"/>
      <c r="AH69" s="206">
        <f>$G$11</f>
        <v>0</v>
      </c>
      <c r="AI69" s="7"/>
    </row>
    <row r="70" spans="8:35" x14ac:dyDescent="0.25">
      <c r="K70" s="32"/>
      <c r="T70" s="4"/>
      <c r="U70" s="217" t="s">
        <v>41</v>
      </c>
      <c r="V70" s="218"/>
      <c r="W70" s="219"/>
      <c r="X70" s="213">
        <f>SUM(X66:X69)</f>
        <v>281000</v>
      </c>
      <c r="Y70" s="8"/>
      <c r="Z70" s="217" t="s">
        <v>41</v>
      </c>
      <c r="AA70" s="218"/>
      <c r="AB70" s="219"/>
      <c r="AC70" s="214">
        <f>SUM(AC66:AC69)</f>
        <v>281000</v>
      </c>
      <c r="AD70" s="8"/>
      <c r="AE70" s="217" t="s">
        <v>41</v>
      </c>
      <c r="AF70" s="218"/>
      <c r="AG70" s="219"/>
      <c r="AH70" s="214">
        <f>SUM(AH66:AH69)</f>
        <v>281000</v>
      </c>
      <c r="AI70" s="7"/>
    </row>
    <row r="71" spans="8:35" x14ac:dyDescent="0.25">
      <c r="K71" s="32"/>
      <c r="T71" s="4"/>
      <c r="U71" s="49"/>
      <c r="V71" s="58"/>
      <c r="W71" s="168"/>
      <c r="X71" s="206"/>
      <c r="Y71" s="8"/>
      <c r="Z71" s="49"/>
      <c r="AA71" s="58"/>
      <c r="AB71" s="168"/>
      <c r="AC71" s="35"/>
      <c r="AD71" s="8"/>
      <c r="AE71" s="49"/>
      <c r="AF71" s="58"/>
      <c r="AG71" s="168"/>
      <c r="AH71" s="35"/>
      <c r="AI71" s="7"/>
    </row>
    <row r="72" spans="8:35" x14ac:dyDescent="0.25">
      <c r="K72" s="32"/>
      <c r="T72" s="4"/>
      <c r="U72" s="49"/>
      <c r="V72" s="58"/>
      <c r="W72" s="168"/>
      <c r="X72" s="206"/>
      <c r="Y72" s="8"/>
      <c r="Z72" s="49"/>
      <c r="AA72" s="58"/>
      <c r="AB72" s="168"/>
      <c r="AC72" s="35"/>
      <c r="AD72" s="8"/>
      <c r="AE72" s="49" t="s">
        <v>73</v>
      </c>
      <c r="AF72" s="58"/>
      <c r="AG72" s="168"/>
      <c r="AH72" s="35">
        <f>$D$19</f>
        <v>153921</v>
      </c>
      <c r="AI72" s="7"/>
    </row>
    <row r="73" spans="8:35" x14ac:dyDescent="0.25">
      <c r="H73" s="32"/>
      <c r="K73" s="32"/>
      <c r="T73" s="4"/>
      <c r="U73" s="50"/>
      <c r="V73" s="57"/>
      <c r="W73" s="114"/>
      <c r="X73" s="204"/>
      <c r="Y73" s="8"/>
      <c r="Z73" s="50"/>
      <c r="AA73" s="57"/>
      <c r="AB73" s="114"/>
      <c r="AC73" s="209"/>
      <c r="AD73" s="8"/>
      <c r="AE73" s="61" t="s">
        <v>68</v>
      </c>
      <c r="AF73" s="57"/>
      <c r="AG73" s="114"/>
      <c r="AH73" s="211">
        <f>IF(AND(C26&lt;&gt;P23,P23&lt;&gt;0),P23,$C$26)</f>
        <v>3078</v>
      </c>
      <c r="AI73" s="7"/>
    </row>
    <row r="74" spans="8:35" x14ac:dyDescent="0.25">
      <c r="H74" s="32"/>
      <c r="K74" s="32"/>
      <c r="T74" s="4"/>
      <c r="U74" s="50"/>
      <c r="V74" s="57"/>
      <c r="W74" s="114"/>
      <c r="X74" s="204"/>
      <c r="Y74" s="8"/>
      <c r="Z74" s="50"/>
      <c r="AA74" s="57"/>
      <c r="AB74" s="114"/>
      <c r="AC74" s="209"/>
      <c r="AD74" s="8"/>
      <c r="AE74" s="217" t="s">
        <v>46</v>
      </c>
      <c r="AF74" s="220"/>
      <c r="AG74" s="221"/>
      <c r="AH74" s="269">
        <f>SUM(AH70:AH73)</f>
        <v>437999</v>
      </c>
      <c r="AI74" s="7"/>
    </row>
    <row r="75" spans="8:35" x14ac:dyDescent="0.25">
      <c r="H75" s="32"/>
      <c r="T75" s="4"/>
      <c r="U75" s="49" t="s">
        <v>42</v>
      </c>
      <c r="V75" s="57"/>
      <c r="W75" s="114"/>
      <c r="X75" s="206">
        <f>-$F$16</f>
        <v>-10000</v>
      </c>
      <c r="Y75" s="8"/>
      <c r="Z75" s="49" t="s">
        <v>42</v>
      </c>
      <c r="AA75" s="57"/>
      <c r="AB75" s="114"/>
      <c r="AC75" s="35">
        <f>-$F$16</f>
        <v>-10000</v>
      </c>
      <c r="AD75" s="8"/>
      <c r="AE75" s="49" t="s">
        <v>42</v>
      </c>
      <c r="AF75" s="57"/>
      <c r="AG75" s="114"/>
      <c r="AH75" s="35">
        <f>-$F$16</f>
        <v>-10000</v>
      </c>
      <c r="AI75" s="7"/>
    </row>
    <row r="76" spans="8:35" x14ac:dyDescent="0.25">
      <c r="H76" s="32"/>
      <c r="T76" s="4"/>
      <c r="U76" s="50"/>
      <c r="V76" s="57"/>
      <c r="W76" s="114"/>
      <c r="X76" s="207"/>
      <c r="Y76" s="8"/>
      <c r="Z76" s="50"/>
      <c r="AA76" s="57"/>
      <c r="AB76" s="114"/>
      <c r="AC76" s="210"/>
      <c r="AD76" s="8"/>
      <c r="AE76" s="50"/>
      <c r="AF76" s="57"/>
      <c r="AG76" s="114"/>
      <c r="AH76" s="210"/>
      <c r="AI76" s="7"/>
    </row>
    <row r="77" spans="8:35" x14ac:dyDescent="0.25">
      <c r="H77" s="32"/>
      <c r="T77" s="4"/>
      <c r="U77" s="217" t="s">
        <v>46</v>
      </c>
      <c r="V77" s="220"/>
      <c r="W77" s="221"/>
      <c r="X77" s="213">
        <f>SUM(X70:X75)</f>
        <v>271000</v>
      </c>
      <c r="Y77" s="8"/>
      <c r="Z77" s="217" t="s">
        <v>46</v>
      </c>
      <c r="AA77" s="220"/>
      <c r="AB77" s="221"/>
      <c r="AC77" s="214">
        <f>SUM(AC70:AC75)</f>
        <v>271000</v>
      </c>
      <c r="AD77" s="8"/>
      <c r="AE77" s="217" t="s">
        <v>46</v>
      </c>
      <c r="AF77" s="220"/>
      <c r="AG77" s="221"/>
      <c r="AH77" s="214">
        <f>SUM(AH74:AH76)</f>
        <v>427999</v>
      </c>
      <c r="AI77" s="7"/>
    </row>
    <row r="78" spans="8:35" ht="12" customHeight="1" x14ac:dyDescent="0.25">
      <c r="T78" s="4"/>
      <c r="U78" s="51" t="s">
        <v>45</v>
      </c>
      <c r="V78" s="57"/>
      <c r="W78" s="114"/>
      <c r="X78" s="206">
        <f>-$X63</f>
        <v>-49559</v>
      </c>
      <c r="Y78" s="8"/>
      <c r="Z78" s="51" t="s">
        <v>45</v>
      </c>
      <c r="AA78" s="57"/>
      <c r="AB78" s="114"/>
      <c r="AC78" s="35">
        <f>-AC63</f>
        <v>-11079</v>
      </c>
      <c r="AD78" s="8"/>
      <c r="AE78" s="51" t="s">
        <v>45</v>
      </c>
      <c r="AF78" s="57"/>
      <c r="AG78" s="114"/>
      <c r="AH78" s="35">
        <f>-AH63</f>
        <v>-165000</v>
      </c>
      <c r="AI78" s="7"/>
    </row>
    <row r="79" spans="8:35" ht="15.6" x14ac:dyDescent="0.25">
      <c r="T79" s="4"/>
      <c r="U79" s="51"/>
      <c r="V79" s="57"/>
      <c r="W79" s="114"/>
      <c r="X79" s="206"/>
      <c r="Y79" s="8"/>
      <c r="Z79" s="51"/>
      <c r="AA79" s="57"/>
      <c r="AB79" s="114"/>
      <c r="AC79" s="35"/>
      <c r="AD79" s="8"/>
      <c r="AE79" s="51"/>
      <c r="AF79" s="57"/>
      <c r="AG79" s="114"/>
      <c r="AH79" s="35"/>
      <c r="AI79" s="7"/>
    </row>
    <row r="80" spans="8:35" x14ac:dyDescent="0.25">
      <c r="T80" s="4"/>
      <c r="U80" s="217" t="s">
        <v>44</v>
      </c>
      <c r="V80" s="222"/>
      <c r="W80" s="221"/>
      <c r="X80" s="213">
        <f>SUM(X77:X78)</f>
        <v>221441</v>
      </c>
      <c r="Y80" s="8"/>
      <c r="Z80" s="217" t="s">
        <v>44</v>
      </c>
      <c r="AA80" s="222"/>
      <c r="AB80" s="221"/>
      <c r="AC80" s="214">
        <f>SUM(AC77:AC78)</f>
        <v>259921</v>
      </c>
      <c r="AD80" s="8"/>
      <c r="AE80" s="217" t="s">
        <v>44</v>
      </c>
      <c r="AF80" s="222"/>
      <c r="AG80" s="221"/>
      <c r="AH80" s="214">
        <f>SUM(AH77:AH78)</f>
        <v>262999</v>
      </c>
      <c r="AI80" s="7"/>
    </row>
    <row r="81" spans="20:35" x14ac:dyDescent="0.25">
      <c r="T81" s="4"/>
      <c r="U81" s="49" t="s">
        <v>50</v>
      </c>
      <c r="V81" s="57"/>
      <c r="W81" s="59"/>
      <c r="X81" s="206">
        <f>$J$20</f>
        <v>0</v>
      </c>
      <c r="Y81" s="8"/>
      <c r="Z81" s="49" t="s">
        <v>50</v>
      </c>
      <c r="AA81" s="57"/>
      <c r="AB81" s="59"/>
      <c r="AC81" s="35">
        <f>$J$20</f>
        <v>0</v>
      </c>
      <c r="AD81" s="8"/>
      <c r="AE81" s="49" t="s">
        <v>50</v>
      </c>
      <c r="AF81" s="57"/>
      <c r="AG81" s="59"/>
      <c r="AH81" s="35">
        <f>$J$20</f>
        <v>0</v>
      </c>
      <c r="AI81" s="7"/>
    </row>
    <row r="82" spans="20:35" ht="15.6" x14ac:dyDescent="0.25">
      <c r="T82" s="4"/>
      <c r="U82" s="52" t="s">
        <v>49</v>
      </c>
      <c r="V82" s="57"/>
      <c r="W82" s="60">
        <f ca="1">($X$80+$X$81+$X$82+$X$83+$X$84)*$J$14</f>
        <v>2237.41</v>
      </c>
      <c r="X82" s="206">
        <f ca="1">IF(J13="Non",0,IF(W82&gt;$J$15,$J$15,$W$82))</f>
        <v>600</v>
      </c>
      <c r="Y82" s="8"/>
      <c r="Z82" s="52" t="s">
        <v>49</v>
      </c>
      <c r="AA82" s="57"/>
      <c r="AB82" s="60">
        <f ca="1">($X$80+$X$81+$X$82+$X$83+$X$84)*$J$14</f>
        <v>2237.41</v>
      </c>
      <c r="AC82" s="35">
        <f ca="1">IF(J13="Non",0,IF(AB82&gt;$J$15,$J$15,$W$82))</f>
        <v>600</v>
      </c>
      <c r="AD82" s="8"/>
      <c r="AE82" s="52" t="s">
        <v>49</v>
      </c>
      <c r="AF82" s="57"/>
      <c r="AG82" s="60">
        <f ca="1">($X$80+$X$81+$X$82+$X$83+$X$84)*$J$14</f>
        <v>2237.41</v>
      </c>
      <c r="AH82" s="35">
        <f ca="1">IF(J13="Non",0,IF(AG82&gt;$J$15,$J$15,$W$82))</f>
        <v>600</v>
      </c>
      <c r="AI82" s="7"/>
    </row>
    <row r="83" spans="20:35" x14ac:dyDescent="0.25">
      <c r="T83" s="4"/>
      <c r="U83" s="49" t="s">
        <v>47</v>
      </c>
      <c r="V83" s="57"/>
      <c r="W83" s="60">
        <f ca="1">($X$80+$X$81+$X$82+$X$83+$X$84)*$J$17</f>
        <v>2237.41</v>
      </c>
      <c r="X83" s="206">
        <f ca="1">IF(J16="Non",0,IF(W83&gt;$J$18,$J$18,$W$83))</f>
        <v>400</v>
      </c>
      <c r="Y83" s="8"/>
      <c r="Z83" s="49" t="s">
        <v>47</v>
      </c>
      <c r="AA83" s="57"/>
      <c r="AB83" s="60">
        <f ca="1">($X$80+$X$81+$X$82+$X$83+$X$84)*$J$17</f>
        <v>2237.41</v>
      </c>
      <c r="AC83" s="35">
        <f ca="1">IF(J16="Non",0,IF(AB83&gt;$J$18,$J$18,$W$83))</f>
        <v>400</v>
      </c>
      <c r="AD83" s="8"/>
      <c r="AE83" s="49" t="s">
        <v>47</v>
      </c>
      <c r="AF83" s="57"/>
      <c r="AG83" s="60">
        <f ca="1">($X$80+$X$81+$X$82+$X$83+$X$84)*$J$17</f>
        <v>2237.41</v>
      </c>
      <c r="AH83" s="35">
        <f ca="1">IF(J16="Non",0,IF(AG83&gt;$J$18,$J$18,$W$83))</f>
        <v>400</v>
      </c>
      <c r="AI83" s="7"/>
    </row>
    <row r="84" spans="20:35" ht="12" customHeight="1" thickBot="1" x14ac:dyDescent="0.3">
      <c r="T84" s="4"/>
      <c r="U84" s="49" t="s">
        <v>48</v>
      </c>
      <c r="V84" s="57"/>
      <c r="W84" s="59"/>
      <c r="X84" s="206">
        <f ca="1">P$517</f>
        <v>1300</v>
      </c>
      <c r="Y84" s="8"/>
      <c r="Z84" s="49" t="s">
        <v>48</v>
      </c>
      <c r="AA84" s="57"/>
      <c r="AB84" s="59"/>
      <c r="AC84" s="35">
        <f ca="1">X$517</f>
        <v>1600</v>
      </c>
      <c r="AD84" s="8"/>
      <c r="AE84" s="49" t="s">
        <v>48</v>
      </c>
      <c r="AF84" s="57"/>
      <c r="AG84" s="59"/>
      <c r="AH84" s="35">
        <f ca="1">AD$517</f>
        <v>1600</v>
      </c>
      <c r="AI84" s="7"/>
    </row>
    <row r="85" spans="20:35" ht="15" thickTop="1" thickBot="1" x14ac:dyDescent="0.3">
      <c r="T85" s="4"/>
      <c r="U85" s="223" t="s">
        <v>52</v>
      </c>
      <c r="V85" s="224"/>
      <c r="W85" s="224"/>
      <c r="X85" s="208">
        <f ca="1">SUM(X80:X84)</f>
        <v>223741</v>
      </c>
      <c r="Y85" s="8"/>
      <c r="Z85" s="223" t="s">
        <v>52</v>
      </c>
      <c r="AA85" s="224"/>
      <c r="AB85" s="224"/>
      <c r="AC85" s="105">
        <f ca="1">SUM(AC80:AC84)</f>
        <v>262521</v>
      </c>
      <c r="AD85" s="8"/>
      <c r="AE85" s="223" t="s">
        <v>52</v>
      </c>
      <c r="AF85" s="224"/>
      <c r="AG85" s="224"/>
      <c r="AH85" s="105">
        <f ca="1">SUM(AH80:AH84)</f>
        <v>265599</v>
      </c>
      <c r="AI85" s="7"/>
    </row>
    <row r="86" spans="20:35" ht="12.9" customHeight="1" thickTop="1" thickBot="1" x14ac:dyDescent="0.3">
      <c r="T86" s="4"/>
      <c r="U86" s="64"/>
      <c r="V86" s="6"/>
      <c r="W86" s="6"/>
      <c r="X86" s="65"/>
      <c r="Y86" s="8"/>
      <c r="Z86" s="64"/>
      <c r="AA86" s="6"/>
      <c r="AB86" s="6"/>
      <c r="AC86" s="65"/>
      <c r="AD86" s="8"/>
      <c r="AE86" s="64"/>
      <c r="AF86" s="6"/>
      <c r="AG86" s="6"/>
      <c r="AH86" s="212"/>
      <c r="AI86" s="7"/>
    </row>
    <row r="87" spans="20:35" ht="14.4" thickTop="1" x14ac:dyDescent="0.25">
      <c r="T87" s="11"/>
      <c r="U87" s="887" t="s">
        <v>81</v>
      </c>
      <c r="V87" s="888"/>
      <c r="W87" s="888"/>
      <c r="X87" s="889"/>
      <c r="Y87" s="4"/>
      <c r="Z87" s="887" t="s">
        <v>81</v>
      </c>
      <c r="AA87" s="888"/>
      <c r="AB87" s="888"/>
      <c r="AC87" s="889"/>
      <c r="AD87" s="11"/>
      <c r="AE87" s="887" t="s">
        <v>81</v>
      </c>
      <c r="AF87" s="888"/>
      <c r="AG87" s="888"/>
      <c r="AH87" s="889"/>
      <c r="AI87" s="11"/>
    </row>
    <row r="88" spans="20:35" ht="17.399999999999999" x14ac:dyDescent="0.3">
      <c r="T88" s="4"/>
      <c r="U88" s="84" t="s">
        <v>74</v>
      </c>
      <c r="V88" s="85">
        <f>$C$21</f>
        <v>6</v>
      </c>
      <c r="W88" s="174" t="s">
        <v>6</v>
      </c>
      <c r="X88" s="175"/>
      <c r="Y88" s="9"/>
      <c r="Z88" s="84" t="s">
        <v>74</v>
      </c>
      <c r="AA88" s="85">
        <f>$C$21</f>
        <v>6</v>
      </c>
      <c r="AB88" s="86" t="s">
        <v>6</v>
      </c>
      <c r="AC88" s="87"/>
      <c r="AD88" s="9"/>
      <c r="AE88" s="84" t="s">
        <v>74</v>
      </c>
      <c r="AF88" s="85">
        <f>$C$21</f>
        <v>6</v>
      </c>
      <c r="AG88" s="86" t="s">
        <v>6</v>
      </c>
      <c r="AH88" s="87"/>
      <c r="AI88" s="11"/>
    </row>
    <row r="89" spans="20:35" ht="14.4" thickBot="1" x14ac:dyDescent="0.3">
      <c r="T89" s="4"/>
      <c r="U89" s="915" t="s">
        <v>84</v>
      </c>
      <c r="V89" s="916"/>
      <c r="W89" s="183">
        <f>IF(AND(P14&gt;0,P14&lt;&gt;V88),P14,V88)</f>
        <v>6</v>
      </c>
      <c r="X89" s="185" t="s">
        <v>83</v>
      </c>
      <c r="Y89" s="9"/>
      <c r="Z89" s="915" t="s">
        <v>84</v>
      </c>
      <c r="AA89" s="917"/>
      <c r="AB89" s="184">
        <f>IF(AND($W$89&gt;0,$W$89&lt;&gt;$V$88),$W$89,$V$88)</f>
        <v>6</v>
      </c>
      <c r="AC89" s="185" t="s">
        <v>83</v>
      </c>
      <c r="AD89" s="9"/>
      <c r="AE89" s="915" t="s">
        <v>84</v>
      </c>
      <c r="AF89" s="917"/>
      <c r="AG89" s="184">
        <f>IF(AND($W$89&gt;0,$W$89&lt;&gt;$V$88),$W$89,$V$88)</f>
        <v>6</v>
      </c>
      <c r="AH89" s="185" t="s">
        <v>83</v>
      </c>
      <c r="AI89" s="11"/>
    </row>
    <row r="90" spans="20:35" ht="14.4" thickTop="1" x14ac:dyDescent="0.25">
      <c r="T90" s="4"/>
      <c r="U90" s="82" t="s">
        <v>76</v>
      </c>
      <c r="V90" s="81"/>
      <c r="W90" s="83">
        <f>$D$10</f>
        <v>220000</v>
      </c>
      <c r="X90" s="53"/>
      <c r="Y90" s="9"/>
      <c r="Z90" s="48"/>
      <c r="AA90" s="88"/>
      <c r="AB90" s="88"/>
      <c r="AC90" s="53"/>
      <c r="AD90" s="9"/>
      <c r="AE90" s="48"/>
      <c r="AF90" s="88"/>
      <c r="AG90" s="88"/>
      <c r="AH90" s="53"/>
      <c r="AI90" s="11"/>
    </row>
    <row r="91" spans="20:35" x14ac:dyDescent="0.25">
      <c r="T91" s="4"/>
      <c r="U91" s="70" t="s">
        <v>75</v>
      </c>
      <c r="V91" s="34"/>
      <c r="W91" s="135">
        <f>P17</f>
        <v>0</v>
      </c>
      <c r="X91" s="54">
        <f>IF(AND(W91&gt;0,W90&lt;&gt;W91),W91,($D$10))</f>
        <v>220000</v>
      </c>
      <c r="Y91" s="9"/>
      <c r="Z91" s="72" t="s">
        <v>85</v>
      </c>
      <c r="AA91" s="34"/>
      <c r="AB91" s="57"/>
      <c r="AC91" s="46">
        <f>X91</f>
        <v>220000</v>
      </c>
      <c r="AD91" s="9"/>
      <c r="AE91" s="72" t="s">
        <v>85</v>
      </c>
      <c r="AF91" s="34"/>
      <c r="AG91" s="114"/>
      <c r="AH91" s="46">
        <f>X91</f>
        <v>220000</v>
      </c>
      <c r="AI91" s="11"/>
    </row>
    <row r="92" spans="20:35" x14ac:dyDescent="0.25">
      <c r="T92" s="4"/>
      <c r="U92" s="50"/>
      <c r="V92" s="57"/>
      <c r="W92" s="114"/>
      <c r="X92" s="71"/>
      <c r="Y92" s="9"/>
      <c r="Z92" s="50"/>
      <c r="AA92" s="57"/>
      <c r="AB92" s="114"/>
      <c r="AC92" s="33"/>
      <c r="AD92" s="9"/>
      <c r="AE92" s="50"/>
      <c r="AF92" s="57"/>
      <c r="AG92" s="114"/>
      <c r="AH92" s="33"/>
      <c r="AI92" s="11"/>
    </row>
    <row r="93" spans="20:35" x14ac:dyDescent="0.25">
      <c r="T93" s="4"/>
      <c r="U93" s="72" t="s">
        <v>77</v>
      </c>
      <c r="V93" s="24"/>
      <c r="W93" s="24"/>
      <c r="X93" s="46">
        <f>ROUND(IF(AND(W94&gt;0,W94&lt;&gt;$C$22),-W94,-$C$22),0)</f>
        <v>-150639</v>
      </c>
      <c r="Y93" s="9"/>
      <c r="Z93" s="72" t="s">
        <v>77</v>
      </c>
      <c r="AA93" s="24"/>
      <c r="AB93" s="24"/>
      <c r="AC93" s="46">
        <f>X93</f>
        <v>-150639</v>
      </c>
      <c r="AD93" s="9"/>
      <c r="AE93" s="72" t="s">
        <v>164</v>
      </c>
      <c r="AF93" s="24"/>
      <c r="AG93" s="24"/>
      <c r="AH93" s="46">
        <v>0</v>
      </c>
      <c r="AI93" s="11"/>
    </row>
    <row r="94" spans="20:35" ht="12" customHeight="1" x14ac:dyDescent="0.25">
      <c r="T94" s="4"/>
      <c r="U94" s="173" t="s">
        <v>82</v>
      </c>
      <c r="V94" s="172"/>
      <c r="W94" s="135">
        <f>P21</f>
        <v>0</v>
      </c>
      <c r="X94" s="54"/>
      <c r="Y94" s="9"/>
      <c r="Z94" s="74"/>
      <c r="AA94" s="57"/>
      <c r="AB94" s="75"/>
      <c r="AC94" s="46"/>
      <c r="AD94" s="9"/>
      <c r="AE94" s="49"/>
      <c r="AF94" s="57"/>
      <c r="AG94" s="114"/>
      <c r="AH94" s="46"/>
      <c r="AI94" s="11"/>
    </row>
    <row r="95" spans="20:35" x14ac:dyDescent="0.25">
      <c r="T95" s="4"/>
      <c r="U95" s="50"/>
      <c r="V95" s="57"/>
      <c r="W95" s="114"/>
      <c r="X95" s="71"/>
      <c r="Y95" s="9"/>
      <c r="Z95" s="50"/>
      <c r="AA95" s="57"/>
      <c r="AB95" s="114"/>
      <c r="AC95" s="33"/>
      <c r="AD95" s="9"/>
      <c r="AE95" s="50"/>
      <c r="AF95" s="57"/>
      <c r="AG95" s="114"/>
      <c r="AH95" s="33"/>
      <c r="AI95" s="11"/>
    </row>
    <row r="96" spans="20:35" x14ac:dyDescent="0.25">
      <c r="T96" s="4"/>
      <c r="U96" s="118" t="s">
        <v>78</v>
      </c>
      <c r="V96" s="119"/>
      <c r="W96" s="119"/>
      <c r="X96" s="894">
        <f>ROUND(IF(D23="Non",0,IF(AND(W97&gt;0,(W97*-1)&lt;&gt;$Y$96),W97*-1,$Y$96)),0)</f>
        <v>-3013</v>
      </c>
      <c r="Y96" s="73">
        <f>IF(D23="Non",0,IF((-X93*$D$15/2)&lt;-X93*3/100,ROUND(X93*$D$15/2,0),ROUND(X93*3/100,0)))</f>
        <v>-3013</v>
      </c>
      <c r="Z96" s="72" t="s">
        <v>78</v>
      </c>
      <c r="AA96" s="24"/>
      <c r="AB96" s="24"/>
      <c r="AC96" s="773">
        <f>ROUND(IF(AND(AB97&gt;0,(AB97*-1)&lt;&gt;AD96),AB97*-1,AD96),0)</f>
        <v>-3013</v>
      </c>
      <c r="AD96" s="73">
        <f>IF(D23="Non",0,IF((-AC93*$D$15/2)&lt;-AC93*3/100,ROUND(AC93*$D$15/2,0),ROUND(AC93*3/100,0)))</f>
        <v>-3013</v>
      </c>
      <c r="AE96" s="72" t="s">
        <v>238</v>
      </c>
      <c r="AF96" s="24"/>
      <c r="AG96" s="24"/>
      <c r="AH96" s="46">
        <v>0</v>
      </c>
      <c r="AI96" s="11"/>
    </row>
    <row r="97" spans="17:35" x14ac:dyDescent="0.25">
      <c r="T97" s="4"/>
      <c r="U97" s="152" t="s">
        <v>119</v>
      </c>
      <c r="V97" s="153"/>
      <c r="W97" s="154">
        <f>IF(D23="Non",0,P23)</f>
        <v>0</v>
      </c>
      <c r="X97" s="774"/>
      <c r="Y97" s="9"/>
      <c r="Z97" s="49"/>
      <c r="AA97" s="57"/>
      <c r="AB97" s="80">
        <f>W97</f>
        <v>0</v>
      </c>
      <c r="AC97" s="774"/>
      <c r="AD97" s="9"/>
      <c r="AE97" s="49"/>
      <c r="AF97" s="57"/>
      <c r="AG97" s="114"/>
      <c r="AH97" s="46"/>
      <c r="AI97" s="11"/>
    </row>
    <row r="98" spans="17:35" x14ac:dyDescent="0.25">
      <c r="T98" s="4"/>
      <c r="U98" s="177"/>
      <c r="V98" s="178"/>
      <c r="W98" s="179"/>
      <c r="X98" s="71"/>
      <c r="Y98" s="9"/>
      <c r="Z98" s="50"/>
      <c r="AA98" s="57"/>
      <c r="AB98" s="114"/>
      <c r="AC98" s="33"/>
      <c r="AD98" s="9"/>
      <c r="AE98" s="50"/>
      <c r="AF98" s="57"/>
      <c r="AG98" s="114"/>
      <c r="AH98" s="33"/>
      <c r="AI98" s="11"/>
    </row>
    <row r="99" spans="17:35" x14ac:dyDescent="0.25">
      <c r="Q99" t="s">
        <v>136</v>
      </c>
      <c r="T99" s="4"/>
      <c r="U99" s="72" t="s">
        <v>79</v>
      </c>
      <c r="V99" s="34"/>
      <c r="W99" s="114"/>
      <c r="X99" s="46">
        <f>X78</f>
        <v>-49559</v>
      </c>
      <c r="Y99" s="9"/>
      <c r="Z99" s="72" t="s">
        <v>79</v>
      </c>
      <c r="AA99" s="34"/>
      <c r="AB99" s="114"/>
      <c r="AC99" s="46">
        <f>AC78</f>
        <v>-11079</v>
      </c>
      <c r="AD99" s="9"/>
      <c r="AE99" s="72" t="s">
        <v>79</v>
      </c>
      <c r="AF99" s="34"/>
      <c r="AG99" s="114"/>
      <c r="AH99" s="46">
        <f>AH78</f>
        <v>-165000</v>
      </c>
      <c r="AI99" s="11"/>
    </row>
    <row r="100" spans="17:35" ht="14.4" thickBot="1" x14ac:dyDescent="0.3">
      <c r="T100" s="4"/>
      <c r="U100" s="76"/>
      <c r="V100" s="77"/>
      <c r="W100" s="40"/>
      <c r="X100" s="78"/>
      <c r="Y100" s="9"/>
      <c r="Z100" s="76"/>
      <c r="AA100" s="77"/>
      <c r="AB100" s="40"/>
      <c r="AC100" s="78"/>
      <c r="AD100" s="9"/>
      <c r="AE100" s="79" t="s">
        <v>80</v>
      </c>
      <c r="AF100" s="39"/>
      <c r="AG100" s="151"/>
      <c r="AH100" s="271">
        <f>ROUND(IF(AG89&gt;12,((AH63*$G$23)+(AH63+(AH63*$G$23))*G23/12*(AG89-12))*-1,(AH63*$G$23/12*AG89)*-1),0)</f>
        <v>-2475</v>
      </c>
      <c r="AI100" s="11"/>
    </row>
    <row r="101" spans="17:35" ht="15" thickTop="1" thickBot="1" x14ac:dyDescent="0.3">
      <c r="T101" s="4"/>
      <c r="U101" s="165" t="str">
        <f>IF($X$101&lt;0,"Insuffisance de trésorerie","=&gt; Solde disponible")</f>
        <v>=&gt; Solde disponible</v>
      </c>
      <c r="V101" s="166"/>
      <c r="W101" s="167"/>
      <c r="X101" s="104">
        <f>SUM(X91:X100)</f>
        <v>16789</v>
      </c>
      <c r="Y101" s="9"/>
      <c r="Z101" s="165" t="str">
        <f>IF(AC101&lt;0,"Insuffisance de trésorerie","=&gt; Solde disponible")</f>
        <v>=&gt; Solde disponible</v>
      </c>
      <c r="AA101" s="166"/>
      <c r="AB101" s="167"/>
      <c r="AC101" s="104">
        <f>SUM(AC91:AC100)</f>
        <v>55269</v>
      </c>
      <c r="AD101" s="9"/>
      <c r="AE101" s="165" t="str">
        <f>IF(AH101&lt;0,"Insuffisance de trésorerie","=&gt; Solde disponible")</f>
        <v>=&gt; Solde disponible</v>
      </c>
      <c r="AF101" s="166"/>
      <c r="AG101" s="176"/>
      <c r="AH101" s="106">
        <f>SUM(AH91:AH100)</f>
        <v>52525</v>
      </c>
      <c r="AI101" s="7"/>
    </row>
    <row r="102" spans="17:35" ht="12.9" customHeight="1" thickTop="1" thickBot="1" x14ac:dyDescent="0.3">
      <c r="T102" s="4"/>
      <c r="U102" s="6"/>
      <c r="V102" s="6"/>
      <c r="W102" s="6"/>
      <c r="X102" s="6"/>
      <c r="Y102" s="8"/>
      <c r="Z102" s="6"/>
      <c r="AA102" s="6"/>
      <c r="AB102" s="6"/>
      <c r="AC102" s="6"/>
      <c r="AD102" s="8"/>
      <c r="AE102" s="6"/>
      <c r="AF102" s="6"/>
      <c r="AG102" s="6"/>
      <c r="AH102" s="6"/>
      <c r="AI102" s="7"/>
    </row>
    <row r="103" spans="17:35" ht="15" customHeight="1" thickTop="1" thickBot="1" x14ac:dyDescent="0.3">
      <c r="T103" s="11"/>
      <c r="U103" s="775" t="s">
        <v>94</v>
      </c>
      <c r="V103" s="776"/>
      <c r="W103" s="776"/>
      <c r="X103" s="777"/>
      <c r="Y103" s="9"/>
      <c r="Z103" s="775" t="s">
        <v>95</v>
      </c>
      <c r="AA103" s="776"/>
      <c r="AB103" s="776"/>
      <c r="AC103" s="777"/>
      <c r="AD103" s="9"/>
      <c r="AE103" s="775" t="s">
        <v>96</v>
      </c>
      <c r="AF103" s="776"/>
      <c r="AG103" s="776"/>
      <c r="AH103" s="777"/>
      <c r="AI103" s="11"/>
    </row>
    <row r="104" spans="17:35" ht="14.4" thickTop="1" x14ac:dyDescent="0.25">
      <c r="T104" s="11"/>
      <c r="U104" s="264" t="s">
        <v>155</v>
      </c>
      <c r="V104" s="94">
        <f>$J$7</f>
        <v>3.5000000000000003E-2</v>
      </c>
      <c r="W104" s="95" t="s">
        <v>101</v>
      </c>
      <c r="X104" s="96">
        <v>0.03</v>
      </c>
      <c r="Y104" s="9"/>
      <c r="Z104" s="265" t="s">
        <v>155</v>
      </c>
      <c r="AA104" s="94">
        <f>$J$7</f>
        <v>3.5000000000000003E-2</v>
      </c>
      <c r="AB104" s="95" t="s">
        <v>101</v>
      </c>
      <c r="AC104" s="96">
        <v>0.03</v>
      </c>
      <c r="AD104" s="9"/>
      <c r="AE104" s="265" t="s">
        <v>155</v>
      </c>
      <c r="AF104" s="94">
        <f>$J$7</f>
        <v>3.5000000000000003E-2</v>
      </c>
      <c r="AG104" s="263" t="s">
        <v>101</v>
      </c>
      <c r="AH104" s="98">
        <v>0.03</v>
      </c>
      <c r="AI104" s="11"/>
    </row>
    <row r="105" spans="17:35" ht="15" customHeight="1" x14ac:dyDescent="0.25">
      <c r="T105" s="11"/>
      <c r="U105" s="257" t="s">
        <v>98</v>
      </c>
      <c r="V105" s="258">
        <f>IF(X7="Non",0,IF(X101&lt;=0,0,ROUND($X$101-X105,0)))</f>
        <v>289</v>
      </c>
      <c r="W105" s="164" t="s">
        <v>99</v>
      </c>
      <c r="X105" s="62">
        <f>IF(X7="Non",X101,IF(X101&lt;=0,0,ROUND(($X$101*200/(200+($V$104*100))),0)))</f>
        <v>16500</v>
      </c>
      <c r="Y105" s="9"/>
      <c r="Z105" s="259" t="s">
        <v>98</v>
      </c>
      <c r="AA105" s="258">
        <f>IF(AC7="Non",0,IF(AC101&lt;=0,0,ROUND(AC101-AC105,0)))</f>
        <v>951</v>
      </c>
      <c r="AB105" s="164" t="s">
        <v>99</v>
      </c>
      <c r="AC105" s="62">
        <f>IF(AC7="Non",AC101,IF(AC101&lt;=0,0,ROUND((AC101*200/(200+(AA104*100))),0)))</f>
        <v>54318</v>
      </c>
      <c r="AD105" s="9"/>
      <c r="AE105" s="259" t="s">
        <v>98</v>
      </c>
      <c r="AF105" s="258">
        <f>IF(AH7="Non",0,IF(AH101&lt;=0,0,ROUND(AH101-AH105,0)))</f>
        <v>903</v>
      </c>
      <c r="AG105" s="164" t="s">
        <v>99</v>
      </c>
      <c r="AH105" s="256">
        <f>IF(AH7="Non",AH101,IF(AH101&lt;=0,0,ROUND((AH101*200/(200+(AF104*100))),0)))</f>
        <v>51622</v>
      </c>
      <c r="AI105" s="11"/>
    </row>
    <row r="106" spans="17:35" ht="14.4" thickBot="1" x14ac:dyDescent="0.3">
      <c r="T106" s="11"/>
      <c r="U106" s="260" t="s">
        <v>102</v>
      </c>
      <c r="V106" s="145">
        <f>IF(X7="Non",0,IF(X101&lt;=0,0,ROUND($X$101-$X$106,0)))</f>
        <v>489</v>
      </c>
      <c r="W106" s="261"/>
      <c r="X106" s="262">
        <f>IF(X7="Non",X101,IF(X101&lt;=0,0,ROUND(($X$101*100/(100+(3%*100))),0)))</f>
        <v>16300</v>
      </c>
      <c r="Y106" s="9"/>
      <c r="Z106" s="260" t="s">
        <v>102</v>
      </c>
      <c r="AA106" s="145">
        <f>IF(AC7="Non",0,IF(AC101&lt;=0,0,ROUND(AC101-AC106,0)))</f>
        <v>1610</v>
      </c>
      <c r="AB106" s="261"/>
      <c r="AC106" s="262">
        <f>IF(AC101&lt;=0,0,ROUND((AC101*100/(100+(3%*100))),0))</f>
        <v>53659</v>
      </c>
      <c r="AD106" s="9"/>
      <c r="AE106" s="260" t="s">
        <v>102</v>
      </c>
      <c r="AF106" s="145">
        <f>IF(AH7="Non",0,IF(AH101&lt;=0,0,ROUND(AH101-AH106,0)))</f>
        <v>1530</v>
      </c>
      <c r="AG106" s="261"/>
      <c r="AH106" s="150">
        <f>IF(AH7="Non",AH101,IF(AH101&lt;=0,0,ROUND((AH101*100/(100+(3%*100))),0)))</f>
        <v>50995</v>
      </c>
      <c r="AI106" s="11"/>
    </row>
    <row r="107" spans="17:35" ht="15" thickTop="1" thickBot="1" x14ac:dyDescent="0.3">
      <c r="T107" s="11"/>
      <c r="U107" s="97" t="str">
        <f>IF(V107&lt;MIN(V105:V106),"I.R.A. négociée","I.R.A. Retenue")</f>
        <v>I.R.A. Retenue</v>
      </c>
      <c r="V107" s="104">
        <f>IF(AND(X10&lt;MIN(V105:V106),X10&gt;0),X10,IF(V105&lt;V106,ROUND(V105,0),ROUND(V106,0)))</f>
        <v>289</v>
      </c>
      <c r="W107" s="93" t="s">
        <v>100</v>
      </c>
      <c r="X107" s="104">
        <f>IF(V107&lt;MIN(V105:V106),X101-V107,IF(X105&gt;X106,X105,X106))</f>
        <v>16500</v>
      </c>
      <c r="Y107" s="9"/>
      <c r="Z107" s="42" t="str">
        <f>IF(AA107&lt;MIN(AA105:AA106),"I.R.A. négociée","I.R.A. Retenue")</f>
        <v>I.R.A. Retenue</v>
      </c>
      <c r="AA107" s="134">
        <f>IF(AND(AC10&lt;MIN(AA105:AA106),AC10&gt;0),AC10,IF(AA105&lt;AA106,ROUND(AA105,0),ROUND(AA106,0)))</f>
        <v>951</v>
      </c>
      <c r="AB107" s="93" t="s">
        <v>100</v>
      </c>
      <c r="AC107" s="104">
        <f>IF(AA107&lt;MIN(AA105:AA106),AC101-AA107,IF(AC105&gt;AC106,AC105,AC106))</f>
        <v>54318</v>
      </c>
      <c r="AD107" s="9"/>
      <c r="AE107" s="42" t="str">
        <f>IF(AF107&lt;MIN(AF105:AF106),"I.R.A. négociée","I.R.A. Retenue")</f>
        <v>I.R.A. Retenue</v>
      </c>
      <c r="AF107" s="104">
        <f>IF(AND(AH10&lt;MIN(AF105:AF106),AH10&gt;0),AH10,IF(AF105&lt;AF106,ROUND(AF105,0),ROUND(AF106,0)))</f>
        <v>903</v>
      </c>
      <c r="AG107" s="93" t="s">
        <v>100</v>
      </c>
      <c r="AH107" s="104">
        <f>IF(AF107&lt;MIN(AF105:AF106),AH101-AF107,IF(AH105&gt;AH106,AH105,AH106))</f>
        <v>51622</v>
      </c>
      <c r="AI107" s="11"/>
    </row>
    <row r="108" spans="17:35" ht="12.9" customHeight="1" thickTop="1" thickBot="1" x14ac:dyDescent="0.3">
      <c r="T108" s="4"/>
      <c r="U108" s="99"/>
      <c r="V108" s="100"/>
      <c r="W108" s="101"/>
      <c r="X108" s="100"/>
      <c r="Y108" s="8"/>
      <c r="Z108" s="99"/>
      <c r="AA108" s="100"/>
      <c r="AB108" s="101"/>
      <c r="AC108" s="100"/>
      <c r="AD108" s="8"/>
      <c r="AE108" s="99"/>
      <c r="AF108" s="100"/>
      <c r="AG108" s="101"/>
      <c r="AH108" s="100"/>
      <c r="AI108" s="7"/>
    </row>
    <row r="109" spans="17:35" ht="15" thickTop="1" thickBot="1" x14ac:dyDescent="0.3">
      <c r="T109" s="11"/>
      <c r="U109" s="775" t="s">
        <v>87</v>
      </c>
      <c r="V109" s="776"/>
      <c r="W109" s="776"/>
      <c r="X109" s="777"/>
      <c r="Y109" s="11"/>
      <c r="Z109" s="775" t="s">
        <v>87</v>
      </c>
      <c r="AA109" s="776"/>
      <c r="AB109" s="776"/>
      <c r="AC109" s="777"/>
      <c r="AD109" s="11"/>
      <c r="AE109" s="775" t="s">
        <v>87</v>
      </c>
      <c r="AF109" s="776"/>
      <c r="AG109" s="776"/>
      <c r="AH109" s="777"/>
      <c r="AI109" s="11"/>
    </row>
    <row r="110" spans="17:35" ht="15" thickTop="1" thickBot="1" x14ac:dyDescent="0.3">
      <c r="T110" s="11"/>
      <c r="U110" s="890" t="s">
        <v>142</v>
      </c>
      <c r="V110" s="891"/>
      <c r="W110" s="891"/>
      <c r="X110" s="892"/>
      <c r="Y110" s="11"/>
      <c r="Z110" s="890" t="s">
        <v>142</v>
      </c>
      <c r="AA110" s="891"/>
      <c r="AB110" s="891"/>
      <c r="AC110" s="892"/>
      <c r="AD110" s="11"/>
      <c r="AE110" s="890" t="s">
        <v>142</v>
      </c>
      <c r="AF110" s="891"/>
      <c r="AG110" s="891"/>
      <c r="AH110" s="892"/>
      <c r="AI110" s="11"/>
    </row>
    <row r="111" spans="17:35" ht="14.4" thickTop="1" x14ac:dyDescent="0.25">
      <c r="T111" s="11"/>
      <c r="U111" s="102" t="s">
        <v>39</v>
      </c>
      <c r="V111" s="88"/>
      <c r="W111" s="37"/>
      <c r="X111" s="53">
        <f>X66</f>
        <v>250000</v>
      </c>
      <c r="Y111" s="11"/>
      <c r="Z111" s="102" t="s">
        <v>39</v>
      </c>
      <c r="AA111" s="88"/>
      <c r="AB111" s="37"/>
      <c r="AC111" s="53">
        <f>$AC$66</f>
        <v>250000</v>
      </c>
      <c r="AD111" s="11"/>
      <c r="AE111" s="102" t="s">
        <v>39</v>
      </c>
      <c r="AF111" s="88"/>
      <c r="AG111" s="37"/>
      <c r="AH111" s="53">
        <f>AH66</f>
        <v>250000</v>
      </c>
      <c r="AI111" s="11"/>
    </row>
    <row r="112" spans="17:35" x14ac:dyDescent="0.25">
      <c r="T112" s="11"/>
      <c r="U112" s="103" t="s">
        <v>38</v>
      </c>
      <c r="V112" s="57"/>
      <c r="W112" s="114"/>
      <c r="X112" s="53">
        <f>X67</f>
        <v>12000</v>
      </c>
      <c r="Y112" s="11"/>
      <c r="Z112" s="103" t="s">
        <v>38</v>
      </c>
      <c r="AA112" s="57"/>
      <c r="AB112" s="114"/>
      <c r="AC112" s="53">
        <f>AC67</f>
        <v>12000</v>
      </c>
      <c r="AD112" s="11"/>
      <c r="AE112" s="103" t="s">
        <v>38</v>
      </c>
      <c r="AF112" s="57"/>
      <c r="AG112" s="114"/>
      <c r="AH112" s="53">
        <f>AH67</f>
        <v>12000</v>
      </c>
      <c r="AI112" s="11"/>
    </row>
    <row r="113" spans="20:35" x14ac:dyDescent="0.25">
      <c r="T113" s="11"/>
      <c r="U113" s="103" t="s">
        <v>40</v>
      </c>
      <c r="V113" s="57"/>
      <c r="W113" s="114"/>
      <c r="X113" s="53">
        <f>X68</f>
        <v>19000</v>
      </c>
      <c r="Y113" s="11"/>
      <c r="Z113" s="103" t="s">
        <v>40</v>
      </c>
      <c r="AA113" s="57"/>
      <c r="AB113" s="114"/>
      <c r="AC113" s="53">
        <f>AC68</f>
        <v>19000</v>
      </c>
      <c r="AD113" s="11"/>
      <c r="AE113" s="103" t="s">
        <v>40</v>
      </c>
      <c r="AF113" s="57"/>
      <c r="AG113" s="114"/>
      <c r="AH113" s="53">
        <f>AH68</f>
        <v>19000</v>
      </c>
      <c r="AI113" s="11"/>
    </row>
    <row r="114" spans="20:35" x14ac:dyDescent="0.25">
      <c r="T114" s="11"/>
      <c r="U114" s="103" t="s">
        <v>63</v>
      </c>
      <c r="V114" s="57"/>
      <c r="W114" s="114"/>
      <c r="X114" s="53">
        <f>X69</f>
        <v>0</v>
      </c>
      <c r="Y114" s="11"/>
      <c r="Z114" s="103" t="s">
        <v>63</v>
      </c>
      <c r="AA114" s="57"/>
      <c r="AB114" s="114"/>
      <c r="AC114" s="53">
        <f>AC69</f>
        <v>0</v>
      </c>
      <c r="AD114" s="11"/>
      <c r="AE114" s="103" t="s">
        <v>63</v>
      </c>
      <c r="AF114" s="57"/>
      <c r="AG114" s="114"/>
      <c r="AH114" s="53">
        <f>AH69</f>
        <v>0</v>
      </c>
      <c r="AI114" s="11"/>
    </row>
    <row r="115" spans="20:35" x14ac:dyDescent="0.25">
      <c r="T115" s="11"/>
      <c r="U115" s="103" t="s">
        <v>50</v>
      </c>
      <c r="V115" s="57"/>
      <c r="W115" s="59"/>
      <c r="X115" s="55">
        <f>X81</f>
        <v>0</v>
      </c>
      <c r="Y115" s="11"/>
      <c r="Z115" s="103" t="s">
        <v>50</v>
      </c>
      <c r="AA115" s="57"/>
      <c r="AB115" s="59"/>
      <c r="AC115" s="55">
        <f>AC81</f>
        <v>0</v>
      </c>
      <c r="AD115" s="11"/>
      <c r="AE115" s="103" t="s">
        <v>50</v>
      </c>
      <c r="AF115" s="57"/>
      <c r="AG115" s="59"/>
      <c r="AH115" s="55">
        <f>AH81</f>
        <v>0</v>
      </c>
      <c r="AI115" s="11"/>
    </row>
    <row r="116" spans="20:35" ht="15.6" x14ac:dyDescent="0.25">
      <c r="T116" s="11"/>
      <c r="U116" s="103" t="s">
        <v>49</v>
      </c>
      <c r="V116" s="57"/>
      <c r="W116" s="60">
        <f ca="1">($X$80+$X$81+$X$82+$X$83+$X$84)*$J$14</f>
        <v>2237.41</v>
      </c>
      <c r="X116" s="55">
        <f ca="1">X82</f>
        <v>600</v>
      </c>
      <c r="Y116" s="11"/>
      <c r="Z116" s="268" t="s">
        <v>49</v>
      </c>
      <c r="AA116" s="57"/>
      <c r="AB116" s="60">
        <f ca="1">($X$80+$X$81+$X$82+$X$83+$X$84)*$J$14</f>
        <v>2237.41</v>
      </c>
      <c r="AC116" s="55">
        <f ca="1">AC82</f>
        <v>600</v>
      </c>
      <c r="AD116" s="11"/>
      <c r="AE116" s="268" t="s">
        <v>49</v>
      </c>
      <c r="AF116" s="57"/>
      <c r="AG116" s="60">
        <f ca="1">($X$80+$X$81+$X$82+$X$83+$X$84)*$J$14</f>
        <v>2237.41</v>
      </c>
      <c r="AH116" s="55">
        <f ca="1">AH82</f>
        <v>600</v>
      </c>
      <c r="AI116" s="11"/>
    </row>
    <row r="117" spans="20:35" x14ac:dyDescent="0.25">
      <c r="T117" s="11"/>
      <c r="U117" s="103" t="s">
        <v>47</v>
      </c>
      <c r="V117" s="57"/>
      <c r="W117" s="60">
        <f ca="1">($X$80+$X$81+$X$82+$X$83+$X$84)*$J$17</f>
        <v>2237.41</v>
      </c>
      <c r="X117" s="55">
        <f ca="1">X83</f>
        <v>400</v>
      </c>
      <c r="Y117" s="11"/>
      <c r="Z117" s="103" t="s">
        <v>47</v>
      </c>
      <c r="AA117" s="57"/>
      <c r="AB117" s="60">
        <f ca="1">($X$80+$X$81+$X$82+$X$83+$X$84)*$J$17</f>
        <v>2237.41</v>
      </c>
      <c r="AC117" s="55">
        <f ca="1">AC83</f>
        <v>400</v>
      </c>
      <c r="AD117" s="11"/>
      <c r="AE117" s="103" t="s">
        <v>47</v>
      </c>
      <c r="AF117" s="57"/>
      <c r="AG117" s="60">
        <f ca="1">($X$80+$X$81+$X$82+$X$83+$X$84)*$J$17</f>
        <v>2237.41</v>
      </c>
      <c r="AH117" s="55">
        <f ca="1">AH83</f>
        <v>400</v>
      </c>
      <c r="AI117" s="11"/>
    </row>
    <row r="118" spans="20:35" x14ac:dyDescent="0.25">
      <c r="T118" s="11"/>
      <c r="U118" s="72" t="s">
        <v>137</v>
      </c>
      <c r="V118" s="57"/>
      <c r="W118" s="60"/>
      <c r="X118" s="215">
        <f>X96*-1</f>
        <v>3013</v>
      </c>
      <c r="Y118" s="11"/>
      <c r="Z118" s="72" t="s">
        <v>137</v>
      </c>
      <c r="AA118" s="57"/>
      <c r="AB118" s="60"/>
      <c r="AC118" s="215">
        <f>AC96*-1</f>
        <v>3013</v>
      </c>
      <c r="AD118" s="11"/>
      <c r="AE118" s="72" t="s">
        <v>137</v>
      </c>
      <c r="AF118" s="57"/>
      <c r="AG118" s="60"/>
      <c r="AH118" s="215">
        <f>AH73</f>
        <v>3078</v>
      </c>
      <c r="AI118" s="11"/>
    </row>
    <row r="119" spans="20:35" x14ac:dyDescent="0.25">
      <c r="T119" s="11"/>
      <c r="U119" s="72" t="s">
        <v>123</v>
      </c>
      <c r="V119" s="34"/>
      <c r="W119" s="114"/>
      <c r="X119" s="91">
        <f>V107</f>
        <v>289</v>
      </c>
      <c r="Y119" s="11"/>
      <c r="Z119" s="72" t="s">
        <v>123</v>
      </c>
      <c r="AA119" s="57"/>
      <c r="AB119" s="60"/>
      <c r="AC119" s="91">
        <f>AA107</f>
        <v>951</v>
      </c>
      <c r="AD119" s="11"/>
      <c r="AE119" s="72" t="s">
        <v>123</v>
      </c>
      <c r="AF119" s="57"/>
      <c r="AG119" s="60"/>
      <c r="AH119" s="90">
        <f>AF107</f>
        <v>903</v>
      </c>
      <c r="AI119" s="11"/>
    </row>
    <row r="120" spans="20:35" x14ac:dyDescent="0.25">
      <c r="T120" s="11"/>
      <c r="U120" s="103" t="s">
        <v>48</v>
      </c>
      <c r="V120" s="57"/>
      <c r="W120" s="59"/>
      <c r="X120" s="55">
        <f ca="1">X84</f>
        <v>1300</v>
      </c>
      <c r="Y120" s="11"/>
      <c r="Z120" s="103" t="s">
        <v>48</v>
      </c>
      <c r="AA120" s="57"/>
      <c r="AB120" s="59"/>
      <c r="AC120" s="55">
        <f ca="1">AC84</f>
        <v>1600</v>
      </c>
      <c r="AD120" s="11"/>
      <c r="AE120" s="103" t="s">
        <v>48</v>
      </c>
      <c r="AF120" s="57"/>
      <c r="AG120" s="59"/>
      <c r="AH120" s="55">
        <f ca="1">AH84</f>
        <v>1600</v>
      </c>
      <c r="AI120" s="11"/>
    </row>
    <row r="121" spans="20:35" ht="14.4" thickBot="1" x14ac:dyDescent="0.3">
      <c r="T121" s="11"/>
      <c r="U121" s="146" t="s">
        <v>114</v>
      </c>
      <c r="V121" s="23"/>
      <c r="W121" s="147"/>
      <c r="X121" s="148">
        <f>IF(X101&gt;=0,0,X101*-1)</f>
        <v>0</v>
      </c>
      <c r="Y121" s="11"/>
      <c r="Z121" s="146" t="s">
        <v>114</v>
      </c>
      <c r="AA121" s="23"/>
      <c r="AB121" s="147"/>
      <c r="AC121" s="148">
        <f>IF(AC107&gt;0,0,AC101*-1)</f>
        <v>0</v>
      </c>
      <c r="AD121" s="11"/>
      <c r="AE121" s="146" t="s">
        <v>114</v>
      </c>
      <c r="AF121" s="23"/>
      <c r="AG121" s="147"/>
      <c r="AH121" s="148">
        <f>IF(AH101&gt;0,0,AH101*-1)</f>
        <v>0</v>
      </c>
      <c r="AI121" s="11"/>
    </row>
    <row r="122" spans="20:35" ht="15" thickTop="1" thickBot="1" x14ac:dyDescent="0.3">
      <c r="T122" s="11"/>
      <c r="U122" s="169" t="s">
        <v>88</v>
      </c>
      <c r="V122" s="170"/>
      <c r="W122" s="171"/>
      <c r="X122" s="107">
        <f ca="1">SUM(X111:X121)</f>
        <v>286602</v>
      </c>
      <c r="Y122" s="11"/>
      <c r="Z122" s="169" t="s">
        <v>88</v>
      </c>
      <c r="AA122" s="170"/>
      <c r="AB122" s="171"/>
      <c r="AC122" s="107">
        <f ca="1">SUM(AC111:AC121)</f>
        <v>287564</v>
      </c>
      <c r="AD122" s="11"/>
      <c r="AE122" s="169" t="s">
        <v>88</v>
      </c>
      <c r="AF122" s="170"/>
      <c r="AG122" s="171"/>
      <c r="AH122" s="107">
        <f ca="1">SUM(AH111:AH121)</f>
        <v>287581</v>
      </c>
      <c r="AI122" s="11"/>
    </row>
    <row r="123" spans="20:35" ht="15" thickTop="1" thickBot="1" x14ac:dyDescent="0.3">
      <c r="T123" s="4"/>
      <c r="U123" s="890" t="s">
        <v>89</v>
      </c>
      <c r="V123" s="776"/>
      <c r="W123" s="776"/>
      <c r="X123" s="777"/>
      <c r="Y123" s="7"/>
      <c r="Z123" s="890" t="s">
        <v>89</v>
      </c>
      <c r="AA123" s="776"/>
      <c r="AB123" s="776"/>
      <c r="AC123" s="777"/>
      <c r="AD123" s="11"/>
      <c r="AE123" s="890" t="s">
        <v>89</v>
      </c>
      <c r="AF123" s="776"/>
      <c r="AG123" s="776"/>
      <c r="AH123" s="777"/>
      <c r="AI123" s="11"/>
    </row>
    <row r="124" spans="20:35" ht="16.2" thickTop="1" x14ac:dyDescent="0.25">
      <c r="T124" s="4"/>
      <c r="U124" s="137" t="s">
        <v>90</v>
      </c>
      <c r="V124" s="111"/>
      <c r="W124" s="111"/>
      <c r="X124" s="47">
        <f>SUM(W125:W127)</f>
        <v>79361</v>
      </c>
      <c r="Y124" s="7"/>
      <c r="Z124" s="137" t="s">
        <v>90</v>
      </c>
      <c r="AA124" s="111"/>
      <c r="AB124" s="111"/>
      <c r="AC124" s="47">
        <f>SUM(AB125:AB127)</f>
        <v>79361</v>
      </c>
      <c r="AD124" s="11"/>
      <c r="AE124" s="139" t="s">
        <v>90</v>
      </c>
      <c r="AF124" s="115"/>
      <c r="AG124" s="116"/>
      <c r="AH124" s="117">
        <f>SUM(AG125:AG128)</f>
        <v>73604</v>
      </c>
      <c r="AI124" s="11"/>
    </row>
    <row r="125" spans="20:35" x14ac:dyDescent="0.25">
      <c r="T125" s="4"/>
      <c r="U125" s="49" t="s">
        <v>91</v>
      </c>
      <c r="V125" s="114"/>
      <c r="W125" s="91">
        <f>X75*-1</f>
        <v>10000</v>
      </c>
      <c r="X125" s="46"/>
      <c r="Y125" s="7"/>
      <c r="Z125" s="49" t="s">
        <v>91</v>
      </c>
      <c r="AA125" s="114"/>
      <c r="AB125" s="91">
        <f>AC75*-1</f>
        <v>10000</v>
      </c>
      <c r="AC125" s="46"/>
      <c r="AD125" s="11"/>
      <c r="AE125" s="225" t="s">
        <v>91</v>
      </c>
      <c r="AF125" s="226"/>
      <c r="AG125" s="90">
        <f>AH75*-1</f>
        <v>10000</v>
      </c>
      <c r="AH125" s="120"/>
      <c r="AI125" s="11"/>
    </row>
    <row r="126" spans="20:35" ht="12" customHeight="1" x14ac:dyDescent="0.25">
      <c r="T126" s="4"/>
      <c r="U126" s="72" t="s">
        <v>163</v>
      </c>
      <c r="V126" s="254"/>
      <c r="W126" s="255">
        <f>X99*-1</f>
        <v>49559</v>
      </c>
      <c r="X126" s="46"/>
      <c r="Y126" s="7"/>
      <c r="Z126" s="72" t="s">
        <v>163</v>
      </c>
      <c r="AA126" s="254"/>
      <c r="AB126" s="255">
        <f>AC99*-1</f>
        <v>11079</v>
      </c>
      <c r="AC126" s="46"/>
      <c r="AD126" s="11"/>
      <c r="AE126" s="72" t="s">
        <v>163</v>
      </c>
      <c r="AF126" s="266"/>
      <c r="AG126" s="267">
        <f>AH99*-1</f>
        <v>165000</v>
      </c>
      <c r="AH126" s="120"/>
      <c r="AI126" s="11"/>
    </row>
    <row r="127" spans="20:35" x14ac:dyDescent="0.25">
      <c r="T127" s="4"/>
      <c r="U127" s="216" t="s">
        <v>138</v>
      </c>
      <c r="V127" s="24"/>
      <c r="W127" s="91">
        <f>IF(X101&lt;=0,0,X101+(X96*-1))</f>
        <v>19802</v>
      </c>
      <c r="X127" s="109"/>
      <c r="Y127" s="11"/>
      <c r="Z127" s="216" t="s">
        <v>138</v>
      </c>
      <c r="AA127" s="24"/>
      <c r="AB127" s="91">
        <f>IF(AC101&lt;=0,0,AC101+(AC96*-1))</f>
        <v>58282</v>
      </c>
      <c r="AC127" s="109"/>
      <c r="AD127" s="11"/>
      <c r="AE127" s="216" t="s">
        <v>138</v>
      </c>
      <c r="AF127" s="119"/>
      <c r="AG127" s="90">
        <f>IF(AH101&lt;=0,0,AH101)</f>
        <v>52525</v>
      </c>
      <c r="AH127" s="121"/>
      <c r="AI127" s="11"/>
    </row>
    <row r="128" spans="20:35" x14ac:dyDescent="0.25">
      <c r="T128" s="4"/>
      <c r="U128" s="50"/>
      <c r="V128" s="114"/>
      <c r="W128" s="24"/>
      <c r="X128" s="34"/>
      <c r="Y128" s="11"/>
      <c r="Z128" s="50"/>
      <c r="AA128" s="114"/>
      <c r="AB128" s="24"/>
      <c r="AC128" s="34"/>
      <c r="AD128" s="11"/>
      <c r="AE128" s="123" t="s">
        <v>139</v>
      </c>
      <c r="AF128" s="119"/>
      <c r="AG128" s="90">
        <f>-D19</f>
        <v>-153921</v>
      </c>
      <c r="AH128" s="122"/>
      <c r="AI128" s="11"/>
    </row>
    <row r="129" spans="3:220" ht="15.6" x14ac:dyDescent="0.25">
      <c r="T129" s="4"/>
      <c r="U129" s="138" t="s">
        <v>103</v>
      </c>
      <c r="V129" s="24"/>
      <c r="W129" s="24"/>
      <c r="X129" s="110">
        <f ca="1">SUM(W130:W132)</f>
        <v>207241</v>
      </c>
      <c r="Y129" s="11"/>
      <c r="Z129" s="138" t="s">
        <v>103</v>
      </c>
      <c r="AA129" s="24"/>
      <c r="AB129" s="24"/>
      <c r="AC129" s="110">
        <f ca="1">SUM(AB130:AB132)</f>
        <v>208203</v>
      </c>
      <c r="AD129" s="11"/>
      <c r="AE129" s="140" t="s">
        <v>103</v>
      </c>
      <c r="AF129" s="119"/>
      <c r="AG129" s="124"/>
      <c r="AH129" s="125">
        <f ca="1">SUM(AG130:AG132)</f>
        <v>213977</v>
      </c>
      <c r="AI129" s="11"/>
    </row>
    <row r="130" spans="3:220" x14ac:dyDescent="0.25">
      <c r="T130" s="4"/>
      <c r="U130" s="227" t="s">
        <v>140</v>
      </c>
      <c r="V130" s="108"/>
      <c r="W130" s="91">
        <f ca="1">X85</f>
        <v>223741</v>
      </c>
      <c r="X130" s="34"/>
      <c r="Y130" s="11"/>
      <c r="Z130" s="227" t="s">
        <v>140</v>
      </c>
      <c r="AA130" s="108"/>
      <c r="AB130" s="91">
        <f ca="1">AC85</f>
        <v>262521</v>
      </c>
      <c r="AC130" s="34"/>
      <c r="AD130" s="11"/>
      <c r="AE130" s="227" t="s">
        <v>140</v>
      </c>
      <c r="AF130" s="126"/>
      <c r="AG130" s="90">
        <f ca="1">AH85</f>
        <v>265599</v>
      </c>
      <c r="AH130" s="122"/>
      <c r="AI130" s="11"/>
    </row>
    <row r="131" spans="3:220" x14ac:dyDescent="0.25">
      <c r="T131" s="4"/>
      <c r="U131" s="112" t="s">
        <v>105</v>
      </c>
      <c r="V131" s="113"/>
      <c r="W131" s="92">
        <f>-X107</f>
        <v>-16500</v>
      </c>
      <c r="X131" s="39"/>
      <c r="Y131" s="11"/>
      <c r="Z131" s="112" t="s">
        <v>105</v>
      </c>
      <c r="AA131" s="113"/>
      <c r="AB131" s="92">
        <f>-AC107</f>
        <v>-54318</v>
      </c>
      <c r="AC131" s="39"/>
      <c r="AD131" s="11"/>
      <c r="AE131" s="127" t="s">
        <v>105</v>
      </c>
      <c r="AF131" s="128"/>
      <c r="AG131" s="129">
        <f>-AH107</f>
        <v>-51622</v>
      </c>
      <c r="AH131" s="130"/>
      <c r="AI131" s="11"/>
    </row>
    <row r="132" spans="3:220" ht="12" customHeight="1" thickBot="1" x14ac:dyDescent="0.3">
      <c r="T132" s="4"/>
      <c r="U132" s="272" t="s">
        <v>113</v>
      </c>
      <c r="V132" s="273"/>
      <c r="W132" s="274">
        <f>IF(X101&gt;=0,0,(X101*-1)+X118+X119)</f>
        <v>0</v>
      </c>
      <c r="X132" s="143"/>
      <c r="Y132" s="11"/>
      <c r="Z132" s="141" t="s">
        <v>113</v>
      </c>
      <c r="AA132" s="142"/>
      <c r="AB132" s="274">
        <f>IF(AC107&gt;0,0,(AC101*-1)+AC118+AC119)</f>
        <v>0</v>
      </c>
      <c r="AC132" s="143"/>
      <c r="AD132" s="11"/>
      <c r="AE132" s="141" t="s">
        <v>113</v>
      </c>
      <c r="AF132" s="144"/>
      <c r="AG132" s="275">
        <f>IF(AH107&gt;0,0,AH101*-1)</f>
        <v>0</v>
      </c>
      <c r="AH132" s="149"/>
      <c r="AI132" s="11"/>
      <c r="BO132" s="278"/>
      <c r="BP132" s="278"/>
      <c r="BQ132" s="278"/>
      <c r="BR132" s="278"/>
      <c r="BS132" s="278"/>
      <c r="BT132" s="278"/>
      <c r="BU132" s="278"/>
      <c r="BV132" s="278"/>
      <c r="BW132" s="278"/>
      <c r="BX132" s="278"/>
      <c r="BY132" s="278"/>
      <c r="BZ132" s="278"/>
      <c r="CA132" s="278"/>
      <c r="CB132" s="278"/>
      <c r="CC132" s="278"/>
      <c r="CD132" s="278"/>
      <c r="CE132" s="278"/>
      <c r="CF132" s="278"/>
      <c r="CG132" s="278"/>
      <c r="CH132" s="278"/>
      <c r="CI132" s="278"/>
      <c r="CJ132" s="278"/>
      <c r="CK132" s="278"/>
      <c r="CL132" s="278"/>
      <c r="CM132" s="278"/>
      <c r="CN132" s="278"/>
      <c r="CO132" s="278"/>
      <c r="CP132" s="278"/>
      <c r="CQ132" s="278"/>
      <c r="CR132" s="278"/>
    </row>
    <row r="133" spans="3:220" ht="15" thickTop="1" thickBot="1" x14ac:dyDescent="0.3">
      <c r="T133" s="4"/>
      <c r="U133" s="903" t="s">
        <v>104</v>
      </c>
      <c r="V133" s="904"/>
      <c r="W133" s="905"/>
      <c r="X133" s="104">
        <f ca="1">SUM(X124:X131)</f>
        <v>286602</v>
      </c>
      <c r="Y133" s="11"/>
      <c r="Z133" s="956" t="s">
        <v>104</v>
      </c>
      <c r="AA133" s="904"/>
      <c r="AB133" s="905"/>
      <c r="AC133" s="104">
        <f ca="1">SUM(AC124:AC131)</f>
        <v>287564</v>
      </c>
      <c r="AD133" s="11"/>
      <c r="AE133" s="956" t="s">
        <v>104</v>
      </c>
      <c r="AF133" s="904"/>
      <c r="AG133" s="905"/>
      <c r="AH133" s="104">
        <f ca="1">SUM(AH124:AH131)</f>
        <v>287581</v>
      </c>
      <c r="AI133" s="11"/>
      <c r="BO133" s="278"/>
      <c r="BP133" s="278"/>
      <c r="BQ133" s="278"/>
      <c r="BR133" s="278"/>
      <c r="BS133" s="278"/>
      <c r="BT133" s="278"/>
      <c r="BU133" s="278"/>
      <c r="BV133" s="278"/>
      <c r="BW133" s="278"/>
      <c r="BX133" s="278"/>
      <c r="BY133" s="278"/>
      <c r="BZ133" s="278"/>
      <c r="CA133" s="278"/>
      <c r="CB133" s="278"/>
      <c r="CC133" s="278"/>
      <c r="CD133" s="278"/>
      <c r="CE133" s="278"/>
      <c r="CF133" s="278"/>
      <c r="CG133" s="278"/>
      <c r="CH133" s="278"/>
      <c r="CI133" s="278"/>
      <c r="CJ133" s="278"/>
      <c r="CK133" s="278"/>
      <c r="CL133" s="278"/>
      <c r="CM133" s="278"/>
      <c r="CN133" s="278"/>
      <c r="CO133" s="278"/>
      <c r="CP133" s="278"/>
      <c r="CQ133" s="278"/>
      <c r="CR133" s="278"/>
    </row>
    <row r="134" spans="3:220" ht="12.9" customHeight="1" thickTop="1" thickBot="1" x14ac:dyDescent="0.3">
      <c r="T134" s="5"/>
      <c r="U134" s="6"/>
      <c r="V134" s="6"/>
      <c r="W134" s="6"/>
      <c r="X134" s="6"/>
      <c r="Y134" s="6"/>
      <c r="Z134" s="10"/>
      <c r="AA134" s="10"/>
      <c r="AB134" s="10"/>
      <c r="AC134" s="10"/>
      <c r="AD134" s="6"/>
      <c r="AE134" s="10"/>
      <c r="AF134" s="10"/>
      <c r="AG134" s="10"/>
      <c r="AH134" s="10"/>
      <c r="AI134" s="19"/>
      <c r="BO134" s="278"/>
      <c r="BP134" s="278"/>
      <c r="BQ134" s="278"/>
      <c r="BR134" s="278"/>
      <c r="BS134" s="278"/>
      <c r="BT134" s="278"/>
      <c r="BU134" s="278"/>
      <c r="BV134" s="278"/>
      <c r="BW134" s="278"/>
      <c r="BX134" s="278"/>
      <c r="BY134" s="278"/>
      <c r="BZ134" s="278"/>
      <c r="CA134" s="278"/>
      <c r="CB134" s="278"/>
      <c r="CC134" s="278"/>
      <c r="CD134" s="278"/>
      <c r="CE134" s="278"/>
      <c r="CF134" s="278"/>
      <c r="CG134" s="711"/>
      <c r="CH134" s="278"/>
      <c r="CI134" s="278"/>
      <c r="CJ134" s="278"/>
      <c r="CK134" s="278"/>
      <c r="CL134" s="278"/>
      <c r="CM134" s="278"/>
      <c r="CN134" s="278"/>
      <c r="CO134" s="278"/>
      <c r="CP134" s="278"/>
      <c r="CQ134" s="278"/>
      <c r="CR134" s="278"/>
    </row>
    <row r="135" spans="3:220" ht="12.9" customHeight="1" thickTop="1" thickBot="1" x14ac:dyDescent="0.3">
      <c r="R135" s="1015" t="str">
        <f>IF(AND(O135&lt;=$D$19,O135&gt;=$C$22),C135,"")</f>
        <v/>
      </c>
      <c r="S135" s="1015"/>
      <c r="AU135" s="276"/>
      <c r="BO135" s="278"/>
      <c r="BP135" s="278"/>
      <c r="BQ135" s="278"/>
      <c r="BR135" s="278"/>
      <c r="BS135" s="278"/>
      <c r="BT135" s="278"/>
      <c r="BU135" s="278"/>
      <c r="BV135" s="278"/>
      <c r="BW135" s="278"/>
      <c r="BX135" s="278"/>
      <c r="BY135" s="278"/>
      <c r="BZ135" s="278"/>
      <c r="CA135" s="278"/>
      <c r="CB135" s="278"/>
      <c r="CC135" s="278"/>
      <c r="CD135" s="278"/>
      <c r="CE135" s="278"/>
      <c r="CF135" s="278"/>
      <c r="CG135" s="278"/>
      <c r="CH135" s="278"/>
      <c r="CI135" s="278"/>
      <c r="CJ135" s="278"/>
      <c r="CK135" s="278"/>
      <c r="CL135" s="278"/>
      <c r="CM135" s="278"/>
      <c r="CN135" s="278"/>
      <c r="CO135" s="278"/>
      <c r="CP135" s="278"/>
      <c r="CQ135" s="278"/>
      <c r="CR135" s="278"/>
    </row>
    <row r="136" spans="3:220" ht="20.100000000000001" customHeight="1" thickTop="1" thickBot="1" x14ac:dyDescent="0.3">
      <c r="R136" s="530"/>
      <c r="S136" s="530"/>
      <c r="AJ136" s="543" t="s">
        <v>225</v>
      </c>
      <c r="AK136" s="544"/>
      <c r="AL136" s="544"/>
      <c r="AM136" s="544"/>
      <c r="AN136" s="544"/>
      <c r="AO136" s="544"/>
      <c r="AP136" s="545" t="s">
        <v>225</v>
      </c>
      <c r="AQ136" s="544"/>
      <c r="AR136" s="544"/>
      <c r="AS136" s="544"/>
      <c r="AT136" s="544"/>
      <c r="AU136" s="544"/>
      <c r="AV136" s="545" t="s">
        <v>225</v>
      </c>
      <c r="AW136" s="544"/>
      <c r="AX136" s="544"/>
      <c r="AY136" s="544"/>
      <c r="AZ136" s="544"/>
      <c r="BA136" s="544"/>
      <c r="BB136" s="545" t="s">
        <v>225</v>
      </c>
      <c r="BC136" s="544"/>
      <c r="BD136" s="544"/>
      <c r="BE136" s="544"/>
      <c r="BF136" s="544"/>
      <c r="BG136" s="544"/>
      <c r="BH136" s="545" t="s">
        <v>225</v>
      </c>
      <c r="BI136" s="544"/>
      <c r="BJ136" s="544"/>
      <c r="BK136" s="544"/>
      <c r="BL136" s="544"/>
      <c r="BM136" s="544"/>
      <c r="BN136" s="544"/>
      <c r="BO136" s="654" t="s">
        <v>225</v>
      </c>
      <c r="BP136" s="655"/>
      <c r="BQ136" s="655"/>
      <c r="BR136" s="655"/>
      <c r="BS136" s="655"/>
      <c r="BT136" s="655"/>
      <c r="BU136" s="654" t="s">
        <v>225</v>
      </c>
      <c r="BV136" s="655"/>
      <c r="BW136" s="655"/>
      <c r="BX136" s="655"/>
      <c r="BY136" s="655"/>
      <c r="BZ136" s="655"/>
      <c r="CA136" s="654" t="s">
        <v>225</v>
      </c>
      <c r="CB136" s="655"/>
      <c r="CC136" s="655"/>
      <c r="CD136" s="655"/>
      <c r="CE136" s="655"/>
      <c r="CF136" s="655"/>
      <c r="CG136" s="654" t="s">
        <v>225</v>
      </c>
      <c r="CH136" s="655"/>
      <c r="CI136" s="655"/>
      <c r="CJ136" s="655"/>
      <c r="CK136" s="655"/>
      <c r="CL136" s="655"/>
      <c r="CM136" s="654" t="s">
        <v>225</v>
      </c>
      <c r="CN136" s="655"/>
      <c r="CO136" s="655"/>
      <c r="CP136" s="655"/>
      <c r="CQ136" s="655"/>
      <c r="CR136" s="655"/>
      <c r="CS136" s="544"/>
      <c r="CT136" s="545" t="s">
        <v>225</v>
      </c>
      <c r="CU136" s="544"/>
      <c r="CV136" s="544"/>
      <c r="CW136" s="544"/>
      <c r="CX136" s="544"/>
      <c r="CY136" s="544"/>
      <c r="CZ136" s="545" t="s">
        <v>225</v>
      </c>
      <c r="DA136" s="544"/>
      <c r="DB136" s="544"/>
      <c r="DC136" s="544"/>
      <c r="DD136" s="544"/>
      <c r="DE136" s="544"/>
      <c r="DF136" s="545" t="s">
        <v>225</v>
      </c>
      <c r="DG136" s="544"/>
      <c r="DH136" s="544"/>
      <c r="DI136" s="544"/>
      <c r="DJ136" s="544"/>
      <c r="DK136" s="544"/>
      <c r="DL136" s="545" t="s">
        <v>225</v>
      </c>
      <c r="DM136" s="544"/>
      <c r="DN136" s="544"/>
      <c r="DO136" s="544"/>
      <c r="DP136" s="544"/>
      <c r="DQ136" s="544"/>
      <c r="DR136" s="545" t="s">
        <v>225</v>
      </c>
      <c r="DS136" s="544"/>
      <c r="DT136" s="544"/>
      <c r="DU136" s="544"/>
      <c r="DV136" s="544"/>
      <c r="DW136" s="546"/>
      <c r="DY136" s="547" t="s">
        <v>226</v>
      </c>
      <c r="DZ136" s="548"/>
      <c r="EA136" s="548"/>
      <c r="EB136" s="548"/>
      <c r="EC136" s="549" t="s">
        <v>226</v>
      </c>
      <c r="ED136" s="548"/>
      <c r="EE136" s="549"/>
      <c r="EF136" s="548"/>
      <c r="EG136" s="549" t="s">
        <v>226</v>
      </c>
      <c r="EH136" s="548"/>
      <c r="EI136" s="548"/>
      <c r="EJ136" s="548"/>
      <c r="EK136" s="549" t="s">
        <v>226</v>
      </c>
      <c r="EL136" s="548"/>
      <c r="EM136" s="548"/>
      <c r="EN136" s="548"/>
      <c r="EO136" s="549" t="s">
        <v>226</v>
      </c>
      <c r="EP136" s="548"/>
      <c r="EQ136" s="549"/>
      <c r="ER136" s="548"/>
      <c r="ES136" s="549" t="s">
        <v>226</v>
      </c>
      <c r="ET136" s="548"/>
      <c r="EU136" s="548"/>
      <c r="EV136" s="548"/>
      <c r="EW136" s="549" t="s">
        <v>226</v>
      </c>
      <c r="EX136" s="548"/>
      <c r="EY136" s="548"/>
      <c r="EZ136" s="548"/>
      <c r="FA136" s="549" t="s">
        <v>226</v>
      </c>
      <c r="FB136" s="548"/>
      <c r="FC136" s="548"/>
      <c r="FD136" s="549"/>
      <c r="FE136" s="549" t="s">
        <v>226</v>
      </c>
      <c r="FF136" s="548"/>
      <c r="FG136" s="548"/>
      <c r="FH136" s="548"/>
      <c r="FI136" s="549" t="s">
        <v>226</v>
      </c>
      <c r="FJ136" s="549"/>
      <c r="FK136" s="548"/>
      <c r="FL136" s="548"/>
      <c r="FM136" s="549" t="s">
        <v>226</v>
      </c>
      <c r="FN136" s="548"/>
      <c r="FO136" s="548"/>
      <c r="FP136" s="549"/>
      <c r="FQ136" s="549" t="s">
        <v>226</v>
      </c>
      <c r="FR136" s="548"/>
      <c r="FS136" s="548"/>
      <c r="FT136" s="548"/>
      <c r="FU136" s="549" t="s">
        <v>226</v>
      </c>
      <c r="FV136" s="549"/>
      <c r="FW136" s="548"/>
      <c r="FX136" s="548"/>
      <c r="FY136" s="549" t="s">
        <v>226</v>
      </c>
      <c r="FZ136" s="548"/>
      <c r="GA136" s="548"/>
      <c r="GB136" s="549"/>
      <c r="GC136" s="549" t="s">
        <v>226</v>
      </c>
      <c r="GD136" s="548"/>
      <c r="GE136" s="548"/>
      <c r="GF136" s="548"/>
      <c r="GG136" s="549" t="s">
        <v>226</v>
      </c>
      <c r="GH136" s="548"/>
      <c r="GI136" s="549"/>
      <c r="GJ136" s="548"/>
      <c r="GK136" s="549" t="s">
        <v>226</v>
      </c>
      <c r="GL136" s="548"/>
      <c r="GM136" s="548"/>
      <c r="GN136" s="548"/>
      <c r="GO136" s="549" t="s">
        <v>226</v>
      </c>
      <c r="GP136" s="548"/>
      <c r="GQ136" s="548"/>
      <c r="GR136" s="548"/>
      <c r="GS136" s="549" t="s">
        <v>226</v>
      </c>
      <c r="GT136" s="548"/>
      <c r="GU136" s="549"/>
      <c r="GV136" s="548"/>
      <c r="GW136" s="549" t="s">
        <v>226</v>
      </c>
      <c r="GX136" s="548"/>
      <c r="GY136" s="548"/>
      <c r="GZ136" s="548"/>
      <c r="HA136" s="549" t="s">
        <v>226</v>
      </c>
      <c r="HB136" s="548"/>
      <c r="HC136" s="548"/>
      <c r="HD136" s="548"/>
      <c r="HE136" s="549" t="s">
        <v>226</v>
      </c>
      <c r="HF136" s="548"/>
      <c r="HG136" s="549"/>
      <c r="HH136" s="548"/>
      <c r="HI136" s="549" t="s">
        <v>226</v>
      </c>
      <c r="HJ136" s="548"/>
      <c r="HK136" s="548"/>
      <c r="HL136" s="550"/>
    </row>
    <row r="137" spans="3:220" ht="15" thickTop="1" thickBot="1" x14ac:dyDescent="0.3">
      <c r="S137" s="22"/>
      <c r="AJ137" s="1079" t="s">
        <v>166</v>
      </c>
      <c r="AK137" s="1080"/>
      <c r="AL137" s="1080"/>
      <c r="AM137" s="1080"/>
      <c r="AN137" s="1080"/>
      <c r="AO137" s="1080"/>
      <c r="AP137" s="1080"/>
      <c r="AQ137" s="1080"/>
      <c r="AR137" s="1080"/>
      <c r="AS137" s="1080"/>
      <c r="AT137" s="1080"/>
      <c r="AU137" s="1080"/>
      <c r="AV137" s="1080"/>
      <c r="AW137" s="1080"/>
      <c r="AX137" s="1080"/>
      <c r="AY137" s="1080"/>
      <c r="AZ137" s="1080"/>
      <c r="BA137" s="1080"/>
      <c r="BB137" s="1080"/>
      <c r="BC137" s="1080"/>
      <c r="BD137" s="1080"/>
      <c r="BE137" s="1080"/>
      <c r="BF137" s="1080"/>
      <c r="BG137" s="1080"/>
      <c r="BH137" s="1080"/>
      <c r="BI137" s="1080"/>
      <c r="BJ137" s="1080"/>
      <c r="BK137" s="1080"/>
      <c r="BL137" s="1080"/>
      <c r="BM137" s="1081"/>
      <c r="BO137" s="800" t="s">
        <v>213</v>
      </c>
      <c r="BP137" s="801"/>
      <c r="BQ137" s="801"/>
      <c r="BR137" s="801"/>
      <c r="BS137" s="801"/>
      <c r="BT137" s="801"/>
      <c r="BU137" s="801"/>
      <c r="BV137" s="801"/>
      <c r="BW137" s="801"/>
      <c r="BX137" s="801"/>
      <c r="BY137" s="801"/>
      <c r="BZ137" s="801"/>
      <c r="CA137" s="801"/>
      <c r="CB137" s="801"/>
      <c r="CC137" s="801"/>
      <c r="CD137" s="801"/>
      <c r="CE137" s="801"/>
      <c r="CF137" s="801"/>
      <c r="CG137" s="801"/>
      <c r="CH137" s="801"/>
      <c r="CI137" s="801"/>
      <c r="CJ137" s="801"/>
      <c r="CK137" s="801"/>
      <c r="CL137" s="801"/>
      <c r="CM137" s="801"/>
      <c r="CN137" s="801"/>
      <c r="CO137" s="801"/>
      <c r="CP137" s="801"/>
      <c r="CQ137" s="801"/>
      <c r="CR137" s="802"/>
      <c r="CT137" s="1085" t="s">
        <v>218</v>
      </c>
      <c r="CU137" s="1086"/>
      <c r="CV137" s="1086"/>
      <c r="CW137" s="1086"/>
      <c r="CX137" s="1086"/>
      <c r="CY137" s="1086"/>
      <c r="CZ137" s="1086"/>
      <c r="DA137" s="1086"/>
      <c r="DB137" s="1086"/>
      <c r="DC137" s="1086"/>
      <c r="DD137" s="1086"/>
      <c r="DE137" s="1086"/>
      <c r="DF137" s="1086"/>
      <c r="DG137" s="1086"/>
      <c r="DH137" s="1086"/>
      <c r="DI137" s="1086"/>
      <c r="DJ137" s="1086"/>
      <c r="DK137" s="1086"/>
      <c r="DL137" s="1086"/>
      <c r="DM137" s="1086"/>
      <c r="DN137" s="1086"/>
      <c r="DO137" s="1086"/>
      <c r="DP137" s="1086"/>
      <c r="DQ137" s="1086"/>
      <c r="DR137" s="1086"/>
      <c r="DS137" s="1086"/>
      <c r="DT137" s="1086"/>
      <c r="DU137" s="1086"/>
      <c r="DV137" s="1086"/>
      <c r="DW137" s="1087"/>
      <c r="DY137" s="1079" t="s">
        <v>166</v>
      </c>
      <c r="DZ137" s="1080"/>
      <c r="EA137" s="1080"/>
      <c r="EB137" s="1080"/>
      <c r="EC137" s="1080"/>
      <c r="ED137" s="1080"/>
      <c r="EE137" s="1080"/>
      <c r="EF137" s="1080"/>
      <c r="EG137" s="1080"/>
      <c r="EH137" s="1080"/>
      <c r="EI137" s="1080"/>
      <c r="EJ137" s="1080"/>
      <c r="EK137" s="1080"/>
      <c r="EL137" s="1080"/>
      <c r="EM137" s="1080"/>
      <c r="EN137" s="1080"/>
      <c r="EO137" s="1080"/>
      <c r="EP137" s="1080"/>
      <c r="EQ137" s="1080"/>
      <c r="ER137" s="1080"/>
      <c r="ES137" s="1080"/>
      <c r="ET137" s="1080"/>
      <c r="EU137" s="1080"/>
      <c r="EV137" s="1080"/>
      <c r="EW137" s="1080"/>
      <c r="EX137" s="1080"/>
      <c r="EY137" s="1080"/>
      <c r="EZ137" s="1080"/>
      <c r="FA137" s="1080"/>
      <c r="FB137" s="1081"/>
      <c r="FD137" s="1082" t="s">
        <v>213</v>
      </c>
      <c r="FE137" s="1083"/>
      <c r="FF137" s="1083"/>
      <c r="FG137" s="1083"/>
      <c r="FH137" s="1083"/>
      <c r="FI137" s="1083"/>
      <c r="FJ137" s="1083"/>
      <c r="FK137" s="1083"/>
      <c r="FL137" s="1083"/>
      <c r="FM137" s="1083"/>
      <c r="FN137" s="1083"/>
      <c r="FO137" s="1083"/>
      <c r="FP137" s="1083"/>
      <c r="FQ137" s="1083"/>
      <c r="FR137" s="1083"/>
      <c r="FS137" s="1083"/>
      <c r="FT137" s="1083"/>
      <c r="FU137" s="1083"/>
      <c r="FV137" s="1083"/>
      <c r="FW137" s="1083"/>
      <c r="FX137" s="1083"/>
      <c r="FY137" s="1083"/>
      <c r="FZ137" s="1083"/>
      <c r="GA137" s="1083"/>
      <c r="GB137" s="1083"/>
      <c r="GC137" s="1083"/>
      <c r="GD137" s="1083"/>
      <c r="GE137" s="1083"/>
      <c r="GF137" s="1083"/>
      <c r="GG137" s="1084"/>
      <c r="GI137" s="1085" t="s">
        <v>218</v>
      </c>
      <c r="GJ137" s="1086"/>
      <c r="GK137" s="1086"/>
      <c r="GL137" s="1086"/>
      <c r="GM137" s="1086"/>
      <c r="GN137" s="1086"/>
      <c r="GO137" s="1086"/>
      <c r="GP137" s="1086"/>
      <c r="GQ137" s="1086"/>
      <c r="GR137" s="1086"/>
      <c r="GS137" s="1086"/>
      <c r="GT137" s="1086"/>
      <c r="GU137" s="1086"/>
      <c r="GV137" s="1086"/>
      <c r="GW137" s="1086"/>
      <c r="GX137" s="1086"/>
      <c r="GY137" s="1086"/>
      <c r="GZ137" s="1086"/>
      <c r="HA137" s="1086"/>
      <c r="HB137" s="1086"/>
      <c r="HC137" s="1086"/>
      <c r="HD137" s="1086"/>
      <c r="HE137" s="1086"/>
      <c r="HF137" s="1086"/>
      <c r="HG137" s="1086"/>
      <c r="HH137" s="1086"/>
      <c r="HI137" s="1086"/>
      <c r="HJ137" s="1086"/>
      <c r="HK137" s="1086"/>
      <c r="HL137" s="1087"/>
    </row>
    <row r="138" spans="3:220" ht="15" thickTop="1" thickBot="1" x14ac:dyDescent="0.3">
      <c r="C138" s="789" t="s">
        <v>154</v>
      </c>
      <c r="D138" s="776"/>
      <c r="E138" s="776"/>
      <c r="F138" s="776"/>
      <c r="G138" s="776"/>
      <c r="H138" s="776"/>
      <c r="I138" s="776"/>
      <c r="J138" s="776"/>
      <c r="K138" s="776"/>
      <c r="L138" s="776"/>
      <c r="M138" s="776"/>
      <c r="N138" s="777"/>
      <c r="S138" s="22"/>
      <c r="V138" s="792" t="s">
        <v>184</v>
      </c>
      <c r="W138" s="796"/>
      <c r="X138" s="796"/>
      <c r="Y138" s="796"/>
      <c r="Z138" s="796"/>
      <c r="AA138" s="796"/>
      <c r="AB138" s="796"/>
      <c r="AC138" s="796"/>
      <c r="AD138" s="796"/>
      <c r="AE138" s="796"/>
      <c r="AF138" s="797"/>
      <c r="AG138" s="388"/>
      <c r="AJ138" s="826" t="s">
        <v>168</v>
      </c>
      <c r="AK138" s="827"/>
      <c r="AL138" s="827"/>
      <c r="AM138" s="827"/>
      <c r="AN138" s="827"/>
      <c r="AO138" s="827"/>
      <c r="AP138" s="828"/>
      <c r="AQ138" s="17"/>
      <c r="AR138" s="789" t="s">
        <v>170</v>
      </c>
      <c r="AS138" s="776"/>
      <c r="AT138" s="776"/>
      <c r="AU138" s="776"/>
      <c r="AV138" s="776"/>
      <c r="AW138" s="776"/>
      <c r="AX138" s="776"/>
      <c r="AY138" s="776"/>
      <c r="AZ138" s="776"/>
      <c r="BA138" s="776"/>
      <c r="BB138" s="777"/>
      <c r="BC138" s="371" t="s">
        <v>191</v>
      </c>
      <c r="BD138" s="786" t="s">
        <v>196</v>
      </c>
      <c r="BE138" s="940"/>
      <c r="BF138" s="940"/>
      <c r="BG138" s="940"/>
      <c r="BH138" s="940"/>
      <c r="BI138" s="940"/>
      <c r="BJ138" s="940"/>
      <c r="BK138" s="940"/>
      <c r="BL138" s="940"/>
      <c r="BM138" s="1088"/>
      <c r="BO138" s="803" t="s">
        <v>168</v>
      </c>
      <c r="BP138" s="804"/>
      <c r="BQ138" s="804"/>
      <c r="BR138" s="804"/>
      <c r="BS138" s="804"/>
      <c r="BT138" s="804"/>
      <c r="BU138" s="805"/>
      <c r="BV138" s="656"/>
      <c r="BW138" s="806" t="s">
        <v>170</v>
      </c>
      <c r="BX138" s="807"/>
      <c r="BY138" s="807"/>
      <c r="BZ138" s="807"/>
      <c r="CA138" s="807"/>
      <c r="CB138" s="807"/>
      <c r="CC138" s="807"/>
      <c r="CD138" s="807"/>
      <c r="CE138" s="807"/>
      <c r="CF138" s="807"/>
      <c r="CG138" s="808"/>
      <c r="CH138" s="657" t="s">
        <v>191</v>
      </c>
      <c r="CI138" s="809" t="s">
        <v>196</v>
      </c>
      <c r="CJ138" s="810"/>
      <c r="CK138" s="810"/>
      <c r="CL138" s="810"/>
      <c r="CM138" s="810"/>
      <c r="CN138" s="810"/>
      <c r="CO138" s="810"/>
      <c r="CP138" s="810"/>
      <c r="CQ138" s="810"/>
      <c r="CR138" s="811"/>
      <c r="CT138" s="826" t="s">
        <v>168</v>
      </c>
      <c r="CU138" s="827"/>
      <c r="CV138" s="827"/>
      <c r="CW138" s="827"/>
      <c r="CX138" s="827"/>
      <c r="CY138" s="827"/>
      <c r="CZ138" s="828"/>
      <c r="DA138" s="17"/>
      <c r="DB138" s="789" t="s">
        <v>170</v>
      </c>
      <c r="DC138" s="776"/>
      <c r="DD138" s="776"/>
      <c r="DE138" s="776"/>
      <c r="DF138" s="776"/>
      <c r="DG138" s="776"/>
      <c r="DH138" s="776"/>
      <c r="DI138" s="776"/>
      <c r="DJ138" s="776"/>
      <c r="DK138" s="776"/>
      <c r="DL138" s="777"/>
      <c r="DM138" s="371" t="s">
        <v>191</v>
      </c>
      <c r="DN138" s="786" t="s">
        <v>196</v>
      </c>
      <c r="DO138" s="940"/>
      <c r="DP138" s="940"/>
      <c r="DQ138" s="940"/>
      <c r="DR138" s="940"/>
      <c r="DS138" s="940"/>
      <c r="DT138" s="940"/>
      <c r="DU138" s="940"/>
      <c r="DV138" s="940"/>
      <c r="DW138" s="1088"/>
      <c r="DY138" s="826" t="s">
        <v>168</v>
      </c>
      <c r="DZ138" s="827"/>
      <c r="EA138" s="827"/>
      <c r="EB138" s="827"/>
      <c r="EC138" s="827"/>
      <c r="ED138" s="827"/>
      <c r="EE138" s="828"/>
      <c r="EF138" s="17"/>
      <c r="EG138" s="789" t="s">
        <v>170</v>
      </c>
      <c r="EH138" s="776"/>
      <c r="EI138" s="776"/>
      <c r="EJ138" s="776"/>
      <c r="EK138" s="776"/>
      <c r="EL138" s="776"/>
      <c r="EM138" s="776"/>
      <c r="EN138" s="776"/>
      <c r="EO138" s="776"/>
      <c r="EP138" s="776"/>
      <c r="EQ138" s="777"/>
      <c r="ER138" s="371" t="s">
        <v>191</v>
      </c>
      <c r="ES138" s="786" t="s">
        <v>196</v>
      </c>
      <c r="ET138" s="940"/>
      <c r="EU138" s="940"/>
      <c r="EV138" s="940"/>
      <c r="EW138" s="940"/>
      <c r="EX138" s="940"/>
      <c r="EY138" s="940"/>
      <c r="EZ138" s="940"/>
      <c r="FA138" s="940"/>
      <c r="FB138" s="1088"/>
      <c r="FD138" s="826" t="s">
        <v>168</v>
      </c>
      <c r="FE138" s="827"/>
      <c r="FF138" s="827"/>
      <c r="FG138" s="827"/>
      <c r="FH138" s="827"/>
      <c r="FI138" s="827"/>
      <c r="FJ138" s="828"/>
      <c r="FK138" s="17"/>
      <c r="FL138" s="789" t="s">
        <v>170</v>
      </c>
      <c r="FM138" s="776"/>
      <c r="FN138" s="776"/>
      <c r="FO138" s="776"/>
      <c r="FP138" s="776"/>
      <c r="FQ138" s="776"/>
      <c r="FR138" s="776"/>
      <c r="FS138" s="776"/>
      <c r="FT138" s="776"/>
      <c r="FU138" s="776"/>
      <c r="FV138" s="777"/>
      <c r="FW138" s="371" t="s">
        <v>191</v>
      </c>
      <c r="FX138" s="786" t="s">
        <v>196</v>
      </c>
      <c r="FY138" s="940"/>
      <c r="FZ138" s="940"/>
      <c r="GA138" s="940"/>
      <c r="GB138" s="940"/>
      <c r="GC138" s="940"/>
      <c r="GD138" s="940"/>
      <c r="GE138" s="940"/>
      <c r="GF138" s="940"/>
      <c r="GG138" s="1088"/>
      <c r="GI138" s="826" t="s">
        <v>168</v>
      </c>
      <c r="GJ138" s="827"/>
      <c r="GK138" s="827"/>
      <c r="GL138" s="827"/>
      <c r="GM138" s="827"/>
      <c r="GN138" s="827"/>
      <c r="GO138" s="828"/>
      <c r="GP138" s="17"/>
      <c r="GQ138" s="789" t="s">
        <v>170</v>
      </c>
      <c r="GR138" s="776"/>
      <c r="GS138" s="776"/>
      <c r="GT138" s="776"/>
      <c r="GU138" s="776"/>
      <c r="GV138" s="776"/>
      <c r="GW138" s="776"/>
      <c r="GX138" s="776"/>
      <c r="GY138" s="776"/>
      <c r="GZ138" s="776"/>
      <c r="HA138" s="777"/>
      <c r="HB138" s="371" t="s">
        <v>191</v>
      </c>
      <c r="HC138" s="786" t="s">
        <v>196</v>
      </c>
      <c r="HD138" s="940"/>
      <c r="HE138" s="940"/>
      <c r="HF138" s="940"/>
      <c r="HG138" s="940"/>
      <c r="HH138" s="940"/>
      <c r="HI138" s="940"/>
      <c r="HJ138" s="940"/>
      <c r="HK138" s="940"/>
      <c r="HL138" s="1088"/>
    </row>
    <row r="139" spans="3:220" ht="42.6" thickTop="1" thickBot="1" x14ac:dyDescent="0.3">
      <c r="C139" s="230" t="s">
        <v>122</v>
      </c>
      <c r="D139" s="231" t="s">
        <v>120</v>
      </c>
      <c r="E139" s="940" t="s">
        <v>1</v>
      </c>
      <c r="F139" s="787"/>
      <c r="G139" s="232" t="s">
        <v>148</v>
      </c>
      <c r="H139" s="926" t="s">
        <v>149</v>
      </c>
      <c r="I139" s="787"/>
      <c r="J139" s="288" t="s">
        <v>162</v>
      </c>
      <c r="K139" s="1069" t="s">
        <v>161</v>
      </c>
      <c r="L139" s="1070"/>
      <c r="M139" s="1070"/>
      <c r="N139" s="1071"/>
      <c r="V139" s="387" t="s">
        <v>122</v>
      </c>
      <c r="W139" s="351" t="s">
        <v>120</v>
      </c>
      <c r="X139" s="351" t="s">
        <v>1</v>
      </c>
      <c r="Y139" s="1017" t="s">
        <v>148</v>
      </c>
      <c r="Z139" s="827"/>
      <c r="AA139" s="352" t="s">
        <v>149</v>
      </c>
      <c r="AB139" s="385"/>
      <c r="AC139" s="385"/>
      <c r="AD139" s="385"/>
      <c r="AE139" s="385"/>
      <c r="AF139" s="355"/>
      <c r="AG139" s="389"/>
      <c r="AJ139" s="234" t="s">
        <v>167</v>
      </c>
      <c r="AK139" s="298" t="s">
        <v>120</v>
      </c>
      <c r="AL139" s="301" t="s">
        <v>148</v>
      </c>
      <c r="AM139" s="298" t="s">
        <v>1</v>
      </c>
      <c r="AN139" s="299" t="s">
        <v>149</v>
      </c>
      <c r="AO139" s="313" t="str">
        <f>$F$21</f>
        <v>Type de diffféré</v>
      </c>
      <c r="AP139" s="314"/>
      <c r="AQ139" s="404"/>
      <c r="AR139" s="406" t="s">
        <v>122</v>
      </c>
      <c r="AS139" s="351" t="s">
        <v>120</v>
      </c>
      <c r="AT139" s="351" t="s">
        <v>1</v>
      </c>
      <c r="AU139" s="401" t="s">
        <v>148</v>
      </c>
      <c r="AV139" s="352" t="s">
        <v>149</v>
      </c>
      <c r="AW139" s="472" t="s">
        <v>209</v>
      </c>
      <c r="AX139" s="472" t="s">
        <v>210</v>
      </c>
      <c r="AY139" s="472" t="s">
        <v>211</v>
      </c>
      <c r="AZ139" s="475" t="s">
        <v>212</v>
      </c>
      <c r="BA139" s="426" t="s">
        <v>188</v>
      </c>
      <c r="BB139" s="424"/>
      <c r="BC139" s="492">
        <f ca="1">BC504</f>
        <v>4.7397799107940841E-2</v>
      </c>
      <c r="BD139" s="439">
        <f>$D$5</f>
        <v>1.2500000000000001E-2</v>
      </c>
      <c r="BE139" s="440" t="s">
        <v>199</v>
      </c>
      <c r="BF139" s="24"/>
      <c r="BG139" s="24"/>
      <c r="BH139" s="24"/>
      <c r="BI139" s="24"/>
      <c r="BJ139" s="24"/>
      <c r="BK139" s="24"/>
      <c r="BL139" s="24"/>
      <c r="BM139" s="33"/>
      <c r="BO139" s="658" t="s">
        <v>167</v>
      </c>
      <c r="BP139" s="659" t="s">
        <v>120</v>
      </c>
      <c r="BQ139" s="235" t="s">
        <v>148</v>
      </c>
      <c r="BR139" s="659" t="s">
        <v>1</v>
      </c>
      <c r="BS139" s="660" t="s">
        <v>149</v>
      </c>
      <c r="BT139" s="661" t="str">
        <f>$F$21</f>
        <v>Type de diffféré</v>
      </c>
      <c r="BU139" s="662"/>
      <c r="BV139" s="653"/>
      <c r="BW139" s="663" t="s">
        <v>122</v>
      </c>
      <c r="BX139" s="664" t="s">
        <v>120</v>
      </c>
      <c r="BY139" s="664" t="s">
        <v>1</v>
      </c>
      <c r="BZ139" s="665" t="s">
        <v>148</v>
      </c>
      <c r="CA139" s="666" t="s">
        <v>149</v>
      </c>
      <c r="CB139" s="667" t="s">
        <v>209</v>
      </c>
      <c r="CC139" s="667" t="s">
        <v>210</v>
      </c>
      <c r="CD139" s="667" t="s">
        <v>211</v>
      </c>
      <c r="CE139" s="668" t="s">
        <v>212</v>
      </c>
      <c r="CF139" s="669" t="s">
        <v>188</v>
      </c>
      <c r="CG139" s="670"/>
      <c r="CH139" s="492">
        <f ca="1">CH504</f>
        <v>4.8991845380562893E-2</v>
      </c>
      <c r="CI139" s="439">
        <f>$D$5</f>
        <v>1.2500000000000001E-2</v>
      </c>
      <c r="CJ139" s="671" t="s">
        <v>199</v>
      </c>
      <c r="CK139" s="29"/>
      <c r="CL139" s="29"/>
      <c r="CM139" s="29"/>
      <c r="CN139" s="29"/>
      <c r="CO139" s="29"/>
      <c r="CP139" s="29"/>
      <c r="CQ139" s="29"/>
      <c r="CR139" s="292"/>
      <c r="CT139" s="234" t="s">
        <v>167</v>
      </c>
      <c r="CU139" s="298" t="s">
        <v>120</v>
      </c>
      <c r="CV139" s="505" t="s">
        <v>148</v>
      </c>
      <c r="CW139" s="298" t="s">
        <v>1</v>
      </c>
      <c r="CX139" s="299" t="s">
        <v>149</v>
      </c>
      <c r="CY139" s="313" t="str">
        <f>$F$21</f>
        <v>Type de diffféré</v>
      </c>
      <c r="CZ139" s="314"/>
      <c r="DA139" s="404"/>
      <c r="DB139" s="406" t="s">
        <v>122</v>
      </c>
      <c r="DC139" s="351" t="s">
        <v>120</v>
      </c>
      <c r="DD139" s="351" t="s">
        <v>1</v>
      </c>
      <c r="DE139" s="509" t="s">
        <v>148</v>
      </c>
      <c r="DF139" s="352" t="s">
        <v>149</v>
      </c>
      <c r="DG139" s="506" t="s">
        <v>209</v>
      </c>
      <c r="DH139" s="506" t="s">
        <v>210</v>
      </c>
      <c r="DI139" s="506" t="s">
        <v>211</v>
      </c>
      <c r="DJ139" s="475" t="s">
        <v>212</v>
      </c>
      <c r="DK139" s="426" t="s">
        <v>188</v>
      </c>
      <c r="DL139" s="424"/>
      <c r="DM139" s="492">
        <f ca="1">DM504</f>
        <v>4.6195852053487307E-2</v>
      </c>
      <c r="DN139" s="439">
        <f>$D$5</f>
        <v>1.2500000000000001E-2</v>
      </c>
      <c r="DO139" s="440" t="s">
        <v>199</v>
      </c>
      <c r="DP139" s="24"/>
      <c r="DQ139" s="24"/>
      <c r="DR139" s="24"/>
      <c r="DS139" s="24"/>
      <c r="DT139" s="24"/>
      <c r="DU139" s="24"/>
      <c r="DV139" s="24"/>
      <c r="DW139" s="33"/>
      <c r="DY139" s="234" t="s">
        <v>167</v>
      </c>
      <c r="DZ139" s="298" t="s">
        <v>120</v>
      </c>
      <c r="EA139" s="563" t="s">
        <v>148</v>
      </c>
      <c r="EB139" s="298" t="s">
        <v>1</v>
      </c>
      <c r="EC139" s="299" t="s">
        <v>149</v>
      </c>
      <c r="ED139" s="313" t="str">
        <f>$F$21</f>
        <v>Type de diffféré</v>
      </c>
      <c r="EE139" s="314"/>
      <c r="EF139" s="404"/>
      <c r="EG139" s="406" t="s">
        <v>122</v>
      </c>
      <c r="EH139" s="351" t="s">
        <v>120</v>
      </c>
      <c r="EI139" s="351" t="s">
        <v>1</v>
      </c>
      <c r="EJ139" s="534" t="s">
        <v>148</v>
      </c>
      <c r="EK139" s="352" t="s">
        <v>149</v>
      </c>
      <c r="EL139" s="529" t="s">
        <v>209</v>
      </c>
      <c r="EM139" s="529" t="s">
        <v>210</v>
      </c>
      <c r="EN139" s="529" t="s">
        <v>211</v>
      </c>
      <c r="EO139" s="475" t="s">
        <v>212</v>
      </c>
      <c r="EP139" s="426" t="s">
        <v>188</v>
      </c>
      <c r="EQ139" s="424"/>
      <c r="ER139" s="414">
        <f ca="1">ER504</f>
        <v>4.6910932859882237E-2</v>
      </c>
      <c r="ES139" s="439">
        <f>$D$5</f>
        <v>1.2500000000000001E-2</v>
      </c>
      <c r="ET139" s="440" t="s">
        <v>199</v>
      </c>
      <c r="EU139" s="24"/>
      <c r="EV139" s="24"/>
      <c r="EW139" s="24"/>
      <c r="EX139" s="24"/>
      <c r="EY139" s="24"/>
      <c r="EZ139" s="24"/>
      <c r="FA139" s="24"/>
      <c r="FB139" s="33"/>
      <c r="FD139" s="234" t="s">
        <v>167</v>
      </c>
      <c r="FE139" s="298" t="s">
        <v>120</v>
      </c>
      <c r="FF139" s="537" t="s">
        <v>148</v>
      </c>
      <c r="FG139" s="298" t="s">
        <v>1</v>
      </c>
      <c r="FH139" s="299" t="s">
        <v>149</v>
      </c>
      <c r="FI139" s="313" t="str">
        <f>$F$21</f>
        <v>Type de diffféré</v>
      </c>
      <c r="FJ139" s="314"/>
      <c r="FK139" s="404"/>
      <c r="FL139" s="406" t="s">
        <v>122</v>
      </c>
      <c r="FM139" s="351" t="s">
        <v>120</v>
      </c>
      <c r="FN139" s="351" t="s">
        <v>1</v>
      </c>
      <c r="FO139" s="534" t="s">
        <v>148</v>
      </c>
      <c r="FP139" s="352" t="s">
        <v>149</v>
      </c>
      <c r="FQ139" s="529" t="s">
        <v>209</v>
      </c>
      <c r="FR139" s="529" t="s">
        <v>210</v>
      </c>
      <c r="FS139" s="529" t="s">
        <v>211</v>
      </c>
      <c r="FT139" s="475" t="s">
        <v>212</v>
      </c>
      <c r="FU139" s="426" t="s">
        <v>188</v>
      </c>
      <c r="FV139" s="424"/>
      <c r="FW139" s="492">
        <f ca="1">FW504</f>
        <v>4.7282148609328445E-2</v>
      </c>
      <c r="FX139" s="439">
        <f>$D$5</f>
        <v>1.2500000000000001E-2</v>
      </c>
      <c r="FY139" s="440" t="s">
        <v>199</v>
      </c>
      <c r="FZ139" s="24"/>
      <c r="GA139" s="24"/>
      <c r="GB139" s="24"/>
      <c r="GC139" s="24"/>
      <c r="GD139" s="24"/>
      <c r="GE139" s="24"/>
      <c r="GF139" s="24"/>
      <c r="GG139" s="33"/>
      <c r="GI139" s="234" t="s">
        <v>167</v>
      </c>
      <c r="GJ139" s="298" t="s">
        <v>120</v>
      </c>
      <c r="GK139" s="537" t="s">
        <v>148</v>
      </c>
      <c r="GL139" s="298" t="s">
        <v>1</v>
      </c>
      <c r="GM139" s="299" t="s">
        <v>149</v>
      </c>
      <c r="GN139" s="313" t="str">
        <f>$F$21</f>
        <v>Type de diffféré</v>
      </c>
      <c r="GO139" s="314"/>
      <c r="GP139" s="404"/>
      <c r="GQ139" s="406" t="s">
        <v>122</v>
      </c>
      <c r="GR139" s="351" t="s">
        <v>120</v>
      </c>
      <c r="GS139" s="351" t="s">
        <v>1</v>
      </c>
      <c r="GT139" s="534" t="s">
        <v>148</v>
      </c>
      <c r="GU139" s="352" t="s">
        <v>149</v>
      </c>
      <c r="GV139" s="529" t="s">
        <v>209</v>
      </c>
      <c r="GW139" s="529" t="s">
        <v>210</v>
      </c>
      <c r="GX139" s="529" t="s">
        <v>211</v>
      </c>
      <c r="GY139" s="475" t="s">
        <v>212</v>
      </c>
      <c r="GZ139" s="426" t="s">
        <v>188</v>
      </c>
      <c r="HA139" s="424"/>
      <c r="HB139" s="492">
        <f ca="1">HB504</f>
        <v>4.5090014061121231E-2</v>
      </c>
      <c r="HC139" s="439">
        <f>$D$5</f>
        <v>1.2500000000000001E-2</v>
      </c>
      <c r="HD139" s="440" t="s">
        <v>199</v>
      </c>
      <c r="HE139" s="24"/>
      <c r="HF139" s="24"/>
      <c r="HG139" s="24"/>
      <c r="HH139" s="24"/>
      <c r="HI139" s="24"/>
      <c r="HJ139" s="24"/>
      <c r="HK139" s="24"/>
      <c r="HL139" s="33"/>
    </row>
    <row r="140" spans="3:220" ht="15" thickTop="1" thickBot="1" x14ac:dyDescent="0.3">
      <c r="C140" s="234">
        <f>D14</f>
        <v>300</v>
      </c>
      <c r="D140" s="235">
        <f>F13</f>
        <v>200000</v>
      </c>
      <c r="E140" s="941">
        <f>D15</f>
        <v>0.04</v>
      </c>
      <c r="F140" s="942"/>
      <c r="G140" s="236">
        <f>D16</f>
        <v>3.0000000000000001E-3</v>
      </c>
      <c r="H140" s="943">
        <f>D17</f>
        <v>2</v>
      </c>
      <c r="I140" s="942"/>
      <c r="J140" s="289">
        <f>$D$18+K140</f>
        <v>106</v>
      </c>
      <c r="K140" s="1072">
        <f>$O$13</f>
        <v>6</v>
      </c>
      <c r="L140" s="1073"/>
      <c r="M140" s="1074"/>
      <c r="N140" s="290" t="s">
        <v>6</v>
      </c>
      <c r="R140" s="22"/>
      <c r="S140" s="22"/>
      <c r="V140" s="285">
        <f>C140</f>
        <v>300</v>
      </c>
      <c r="W140" s="286">
        <f>D140</f>
        <v>200000</v>
      </c>
      <c r="X140" s="309">
        <f>E140</f>
        <v>0.04</v>
      </c>
      <c r="Y140" s="1018">
        <f>G140</f>
        <v>3.0000000000000001E-3</v>
      </c>
      <c r="Z140" s="1019"/>
      <c r="AA140" s="287">
        <f>H140</f>
        <v>2</v>
      </c>
      <c r="AB140" s="310"/>
      <c r="AC140" s="310"/>
      <c r="AD140" s="310"/>
      <c r="AE140" s="310"/>
      <c r="AF140" s="308"/>
      <c r="AG140" s="390"/>
      <c r="AJ140" s="285">
        <f>$O$13</f>
        <v>6</v>
      </c>
      <c r="AK140" s="286">
        <f>$X$63</f>
        <v>49559</v>
      </c>
      <c r="AL140" s="302">
        <f>$G$24</f>
        <v>3.0000000000000001E-3</v>
      </c>
      <c r="AM140" s="315">
        <f>$G$23</f>
        <v>0.03</v>
      </c>
      <c r="AN140" s="287">
        <f>$G$26</f>
        <v>2</v>
      </c>
      <c r="AO140" s="291" t="str">
        <f>$G$21</f>
        <v>Partiel</v>
      </c>
      <c r="AP140" s="306"/>
      <c r="AQ140" s="354"/>
      <c r="AR140" s="408">
        <f>$J$6</f>
        <v>300</v>
      </c>
      <c r="AS140" s="409">
        <f ca="1">X85+W132</f>
        <v>223741</v>
      </c>
      <c r="AT140" s="410">
        <f>$J$7</f>
        <v>3.5000000000000003E-2</v>
      </c>
      <c r="AU140" s="410">
        <f>$J$8</f>
        <v>3.0000000000000001E-3</v>
      </c>
      <c r="AV140" s="411">
        <f>$J$10</f>
        <v>2</v>
      </c>
      <c r="AW140" s="473">
        <f ca="1">(PMT($AT$140/12,$AR$140,$AS$140,0,0))*-1</f>
        <v>1120.100182334292</v>
      </c>
      <c r="AX140" s="474">
        <f ca="1">AS140*AU140/12*AV140</f>
        <v>111.87050000000001</v>
      </c>
      <c r="AY140" s="473">
        <f ca="1">AW140+AX140</f>
        <v>1231.970682334292</v>
      </c>
      <c r="AZ140" s="484">
        <f ca="1">$AS$167</f>
        <v>1231.970682334292</v>
      </c>
      <c r="BA140" s="427">
        <f ca="1">IF($BA$503&lt;&gt;$AR$140,BA503,AR140)</f>
        <v>265</v>
      </c>
      <c r="BB140" s="425"/>
      <c r="BC140" s="515">
        <f ca="1">$AF$142+AP142+AZ142</f>
        <v>426678.85363666166</v>
      </c>
      <c r="BD140" s="242"/>
      <c r="BE140" s="289">
        <f ca="1">MAX($X$33,$AC$33,$AH$33,$X$52,$AC$52,$AH$52)</f>
        <v>316</v>
      </c>
      <c r="BF140" s="24"/>
      <c r="BG140" s="24"/>
      <c r="BH140" s="24"/>
      <c r="BI140" s="24"/>
      <c r="BJ140" s="24"/>
      <c r="BK140" s="24"/>
      <c r="BL140" s="24"/>
      <c r="BM140" s="33"/>
      <c r="BO140" s="764">
        <f>$O$13</f>
        <v>6</v>
      </c>
      <c r="BP140" s="286">
        <f>AC63</f>
        <v>11079</v>
      </c>
      <c r="BQ140" s="763">
        <f>$G$24</f>
        <v>3.0000000000000001E-3</v>
      </c>
      <c r="BR140" s="315">
        <f>$G$23</f>
        <v>0.03</v>
      </c>
      <c r="BS140" s="765">
        <f>$G$26</f>
        <v>2</v>
      </c>
      <c r="BT140" s="673" t="str">
        <f>$G$21</f>
        <v>Partiel</v>
      </c>
      <c r="BU140" s="674"/>
      <c r="BV140" s="675"/>
      <c r="BW140" s="766">
        <f>$J$6</f>
        <v>300</v>
      </c>
      <c r="BX140" s="409">
        <f ca="1">AC85+AB132</f>
        <v>262521</v>
      </c>
      <c r="BY140" s="410">
        <f>$J$7</f>
        <v>3.5000000000000003E-2</v>
      </c>
      <c r="BZ140" s="410">
        <f>$J$8</f>
        <v>3.0000000000000001E-3</v>
      </c>
      <c r="CA140" s="767">
        <f>$J$10</f>
        <v>2</v>
      </c>
      <c r="CB140" s="474">
        <f ca="1">(PMT($BY$140/12,$BW$140,$BX$140,0,0))*-1</f>
        <v>1314.2420028809233</v>
      </c>
      <c r="CC140" s="474">
        <f ca="1">BX140*BZ140/12*CA140</f>
        <v>131.26050000000001</v>
      </c>
      <c r="CD140" s="474">
        <f ca="1">CB140+CC140</f>
        <v>1445.5025028809234</v>
      </c>
      <c r="CE140" s="676">
        <f ca="1">$BX$167</f>
        <v>1445.5025028809234</v>
      </c>
      <c r="CF140" s="677">
        <f ca="1">IF($CF$503&lt;&gt;$BW$140,CF503,BW140)</f>
        <v>209</v>
      </c>
      <c r="CG140" s="678"/>
      <c r="CH140" s="755">
        <f ca="1">$AF$142+BU142+CE142</f>
        <v>426978.85363666166</v>
      </c>
      <c r="CI140" s="679"/>
      <c r="CJ140" s="680">
        <f ca="1">MAX($X$33,$AC$33,$AH$33,$X$52,$AC$52,$AH$52)</f>
        <v>316</v>
      </c>
      <c r="CK140" s="29"/>
      <c r="CL140" s="29"/>
      <c r="CM140" s="29"/>
      <c r="CN140" s="29"/>
      <c r="CO140" s="29"/>
      <c r="CP140" s="29"/>
      <c r="CQ140" s="29"/>
      <c r="CR140" s="292"/>
      <c r="CT140" s="285">
        <f>$O$13</f>
        <v>6</v>
      </c>
      <c r="CU140" s="286">
        <f>AH63</f>
        <v>165000</v>
      </c>
      <c r="CV140" s="510">
        <f>$G$24</f>
        <v>3.0000000000000001E-3</v>
      </c>
      <c r="CW140" s="315">
        <f>$G$23</f>
        <v>0.03</v>
      </c>
      <c r="CX140" s="287">
        <f>$G$26</f>
        <v>2</v>
      </c>
      <c r="CY140" s="291" t="str">
        <f>CY172</f>
        <v>Total</v>
      </c>
      <c r="CZ140" s="504"/>
      <c r="DA140" s="354"/>
      <c r="DB140" s="408">
        <f>$J$6</f>
        <v>300</v>
      </c>
      <c r="DC140" s="409">
        <f ca="1">AH85+AG132</f>
        <v>265599</v>
      </c>
      <c r="DD140" s="410">
        <f>$J$7</f>
        <v>3.5000000000000003E-2</v>
      </c>
      <c r="DE140" s="410">
        <f>$J$8</f>
        <v>3.0000000000000001E-3</v>
      </c>
      <c r="DF140" s="411">
        <f>$J$10</f>
        <v>2</v>
      </c>
      <c r="DG140" s="473">
        <f ca="1">(PMT($DD$140/12,$DB$140,$DC$140,0,0))*-1</f>
        <v>1329.6511963735106</v>
      </c>
      <c r="DH140" s="474">
        <f ca="1">DC140*DE140/12*DF140</f>
        <v>132.79949999999999</v>
      </c>
      <c r="DI140" s="473">
        <f ca="1">DG140+DH140</f>
        <v>1462.4506963735107</v>
      </c>
      <c r="DJ140" s="484">
        <f ca="1">$DC$167</f>
        <v>1462.4506963735107</v>
      </c>
      <c r="DK140" s="427">
        <f ca="1">IF($DK$503&lt;&gt;$DB$140,DK503,DB140)</f>
        <v>214</v>
      </c>
      <c r="DL140" s="425"/>
      <c r="DM140" s="515">
        <f ca="1">CZ142+DJ142</f>
        <v>430599</v>
      </c>
      <c r="DN140" s="242"/>
      <c r="DO140" s="289">
        <f ca="1">MAX($X$33,$AC$33,$AH$33,$X$52,$AC$52,$AH$52)</f>
        <v>316</v>
      </c>
      <c r="DP140" s="24"/>
      <c r="DQ140" s="24"/>
      <c r="DR140" s="24"/>
      <c r="DS140" s="24"/>
      <c r="DT140" s="24"/>
      <c r="DU140" s="24"/>
      <c r="DV140" s="24"/>
      <c r="DW140" s="33"/>
      <c r="DY140" s="285">
        <f>$O$13</f>
        <v>6</v>
      </c>
      <c r="DZ140" s="286">
        <f>$X$63</f>
        <v>49559</v>
      </c>
      <c r="EA140" s="562">
        <f>$G$24</f>
        <v>3.0000000000000001E-3</v>
      </c>
      <c r="EB140" s="315">
        <f>$G$23</f>
        <v>0.03</v>
      </c>
      <c r="EC140" s="287">
        <f>$G$26</f>
        <v>2</v>
      </c>
      <c r="ED140" s="291" t="str">
        <f>$G$21</f>
        <v>Partiel</v>
      </c>
      <c r="EE140" s="564"/>
      <c r="EF140" s="354"/>
      <c r="EG140" s="408">
        <f>$J$6</f>
        <v>300</v>
      </c>
      <c r="EH140" s="409">
        <f ca="1">$X$85</f>
        <v>223741</v>
      </c>
      <c r="EI140" s="410">
        <f>$J$7</f>
        <v>3.5000000000000003E-2</v>
      </c>
      <c r="EJ140" s="410">
        <f>$J$8</f>
        <v>3.0000000000000001E-3</v>
      </c>
      <c r="EK140" s="411">
        <f>$J$10</f>
        <v>2</v>
      </c>
      <c r="EL140" s="473">
        <f ca="1">EN140-EM140</f>
        <v>1038.1295</v>
      </c>
      <c r="EM140" s="474">
        <f ca="1">EH140*EJ140/12*EK140</f>
        <v>111.87050000000001</v>
      </c>
      <c r="EN140" s="473">
        <f ca="1">$I$26</f>
        <v>1150</v>
      </c>
      <c r="EO140" s="484">
        <f ca="1">EN140</f>
        <v>1150</v>
      </c>
      <c r="EP140" s="427">
        <f ca="1">IF($EP$503&lt;&gt;$EG$140,EP503,EG140)</f>
        <v>297</v>
      </c>
      <c r="EQ140" s="425"/>
      <c r="ER140" s="513">
        <f ca="1">$AF$142+EE142+EO142</f>
        <v>426678.85363666166</v>
      </c>
      <c r="ES140" s="242"/>
      <c r="ET140" s="289">
        <f ca="1">MAX($X$33,$AC$33,$AH$33,$X$52,$AC$52,$AH$52)</f>
        <v>316</v>
      </c>
      <c r="EU140" s="24"/>
      <c r="EV140" s="24"/>
      <c r="EW140" s="24"/>
      <c r="EX140" s="24"/>
      <c r="EY140" s="24"/>
      <c r="EZ140" s="24"/>
      <c r="FA140" s="24"/>
      <c r="FB140" s="33"/>
      <c r="FD140" s="285">
        <f>$O$13</f>
        <v>6</v>
      </c>
      <c r="FE140" s="286">
        <f>AC63</f>
        <v>11079</v>
      </c>
      <c r="FF140" s="535">
        <f>$G$24</f>
        <v>3.0000000000000001E-3</v>
      </c>
      <c r="FG140" s="315">
        <f>$G$23</f>
        <v>0.03</v>
      </c>
      <c r="FH140" s="287">
        <f>$G$26</f>
        <v>2</v>
      </c>
      <c r="FI140" s="291" t="str">
        <f>$G$21</f>
        <v>Partiel</v>
      </c>
      <c r="FJ140" s="539"/>
      <c r="FK140" s="354"/>
      <c r="FL140" s="408">
        <f>$J$6</f>
        <v>300</v>
      </c>
      <c r="FM140" s="409">
        <f ca="1">$AC$85</f>
        <v>262521</v>
      </c>
      <c r="FN140" s="410">
        <f>$J$7</f>
        <v>3.5000000000000003E-2</v>
      </c>
      <c r="FO140" s="410">
        <f>$J$8</f>
        <v>3.0000000000000001E-3</v>
      </c>
      <c r="FP140" s="411">
        <f>$J$10</f>
        <v>2</v>
      </c>
      <c r="FQ140" s="473">
        <f ca="1">FS140-FR140</f>
        <v>1018.7395</v>
      </c>
      <c r="FR140" s="474">
        <f ca="1">FM140*FO140/12*FP140</f>
        <v>131.26050000000001</v>
      </c>
      <c r="FS140" s="473">
        <f ca="1">$I$26</f>
        <v>1150</v>
      </c>
      <c r="FT140" s="484">
        <f ca="1">FS140</f>
        <v>1150</v>
      </c>
      <c r="FU140" s="427">
        <f ca="1">IF($FU$503&lt;&gt;$FL$140,FU503,FL140)</f>
        <v>301</v>
      </c>
      <c r="FV140" s="425"/>
      <c r="FW140" s="515">
        <f ca="1">$AF$142+FJ142+FT142</f>
        <v>426978.85363666166</v>
      </c>
      <c r="FX140" s="242"/>
      <c r="FY140" s="289">
        <f ca="1">MAX($X$33,$AC$33,$AH$33,$X$52,$AC$52,$AH$52)</f>
        <v>316</v>
      </c>
      <c r="FZ140" s="24"/>
      <c r="GA140" s="24"/>
      <c r="GB140" s="24"/>
      <c r="GC140" s="24"/>
      <c r="GD140" s="24"/>
      <c r="GE140" s="24"/>
      <c r="GF140" s="24"/>
      <c r="GG140" s="33"/>
      <c r="GI140" s="285">
        <f>$O$13</f>
        <v>6</v>
      </c>
      <c r="GJ140" s="286">
        <f>AH63</f>
        <v>165000</v>
      </c>
      <c r="GK140" s="535">
        <f>$G$24</f>
        <v>3.0000000000000001E-3</v>
      </c>
      <c r="GL140" s="315">
        <f>$G$23</f>
        <v>0.03</v>
      </c>
      <c r="GM140" s="287">
        <f>$G$26</f>
        <v>2</v>
      </c>
      <c r="GN140" s="291" t="str">
        <f>GN172</f>
        <v>Total</v>
      </c>
      <c r="GO140" s="539"/>
      <c r="GP140" s="354"/>
      <c r="GQ140" s="408">
        <f>$J$6</f>
        <v>300</v>
      </c>
      <c r="GR140" s="409">
        <f ca="1">$AH$85</f>
        <v>265599</v>
      </c>
      <c r="GS140" s="410">
        <f>$J$7</f>
        <v>3.5000000000000003E-2</v>
      </c>
      <c r="GT140" s="410">
        <f>$J$8</f>
        <v>3.0000000000000001E-3</v>
      </c>
      <c r="GU140" s="411">
        <f>$J$10</f>
        <v>2</v>
      </c>
      <c r="GV140" s="473">
        <f ca="1">GX140-GW140</f>
        <v>1017.2005</v>
      </c>
      <c r="GW140" s="474">
        <f ca="1">GR140*GT140/12*GU140</f>
        <v>132.79949999999999</v>
      </c>
      <c r="GX140" s="473">
        <f ca="1">$I$26</f>
        <v>1150</v>
      </c>
      <c r="GY140" s="484">
        <f ca="1">GX140</f>
        <v>1150</v>
      </c>
      <c r="GZ140" s="427">
        <f ca="1">IF($DK$503&lt;&gt;$DB$140,GZ503,GQ140)</f>
        <v>316</v>
      </c>
      <c r="HA140" s="425"/>
      <c r="HB140" s="515">
        <f ca="1">GO142+GY142</f>
        <v>430599</v>
      </c>
      <c r="HC140" s="242"/>
      <c r="HD140" s="289">
        <f ca="1">MAX($X$33,$AC$33,$AH$33,$X$52,$AC$52,$AH$52)</f>
        <v>316</v>
      </c>
      <c r="HE140" s="24"/>
      <c r="HF140" s="24"/>
      <c r="HG140" s="24"/>
      <c r="HH140" s="24"/>
      <c r="HI140" s="24"/>
      <c r="HJ140" s="24"/>
      <c r="HK140" s="24"/>
      <c r="HL140" s="33"/>
    </row>
    <row r="141" spans="3:220" ht="60" customHeight="1" thickTop="1" thickBot="1" x14ac:dyDescent="0.3">
      <c r="C141" s="239" t="s">
        <v>97</v>
      </c>
      <c r="D141" s="240" t="s">
        <v>147</v>
      </c>
      <c r="E141" s="944" t="s">
        <v>150</v>
      </c>
      <c r="F141" s="945"/>
      <c r="G141" s="240" t="s">
        <v>146</v>
      </c>
      <c r="H141" s="944" t="s">
        <v>151</v>
      </c>
      <c r="I141" s="944"/>
      <c r="J141" s="240" t="s">
        <v>152</v>
      </c>
      <c r="K141" s="944" t="s">
        <v>153</v>
      </c>
      <c r="L141" s="944"/>
      <c r="M141" s="944"/>
      <c r="N141" s="1066"/>
      <c r="R141" s="22"/>
      <c r="S141" s="22"/>
      <c r="V141" s="399" t="s">
        <v>97</v>
      </c>
      <c r="W141" s="384" t="s">
        <v>147</v>
      </c>
      <c r="X141" s="383" t="s">
        <v>150</v>
      </c>
      <c r="Y141" s="944" t="s">
        <v>146</v>
      </c>
      <c r="Z141" s="945"/>
      <c r="AA141" s="383" t="s">
        <v>151</v>
      </c>
      <c r="AB141" s="384" t="s">
        <v>171</v>
      </c>
      <c r="AC141" s="383" t="s">
        <v>172</v>
      </c>
      <c r="AD141" s="383"/>
      <c r="AE141" s="383" t="s">
        <v>152</v>
      </c>
      <c r="AF141" s="551" t="s">
        <v>153</v>
      </c>
      <c r="AG141" s="552" t="s">
        <v>197</v>
      </c>
      <c r="AJ141" s="311" t="s">
        <v>97</v>
      </c>
      <c r="AK141" s="303" t="s">
        <v>147</v>
      </c>
      <c r="AL141" s="283" t="s">
        <v>150</v>
      </c>
      <c r="AM141" s="312" t="s">
        <v>146</v>
      </c>
      <c r="AN141" s="283" t="s">
        <v>151</v>
      </c>
      <c r="AO141" s="303" t="s">
        <v>152</v>
      </c>
      <c r="AP141" s="284" t="s">
        <v>153</v>
      </c>
      <c r="AQ141" s="405" t="s">
        <v>198</v>
      </c>
      <c r="AR141" s="239" t="s">
        <v>97</v>
      </c>
      <c r="AS141" s="400" t="s">
        <v>147</v>
      </c>
      <c r="AT141" s="400" t="s">
        <v>150</v>
      </c>
      <c r="AU141" s="400" t="s">
        <v>146</v>
      </c>
      <c r="AV141" s="400" t="s">
        <v>151</v>
      </c>
      <c r="AW141" s="400" t="s">
        <v>152</v>
      </c>
      <c r="AX141" s="400" t="s">
        <v>171</v>
      </c>
      <c r="AY141" s="400" t="s">
        <v>172</v>
      </c>
      <c r="AZ141" s="413" t="s">
        <v>153</v>
      </c>
      <c r="BA141" s="418" t="s">
        <v>190</v>
      </c>
      <c r="BB141" s="415" t="s">
        <v>197</v>
      </c>
      <c r="BC141" s="514">
        <f ca="1">$X$82+$X$83+$X$84</f>
        <v>2300</v>
      </c>
      <c r="BD141" s="237"/>
      <c r="BE141" s="442" t="s">
        <v>90</v>
      </c>
      <c r="BF141" s="442" t="s">
        <v>219</v>
      </c>
      <c r="BG141" s="442" t="s">
        <v>151</v>
      </c>
      <c r="BH141" s="442" t="s">
        <v>220</v>
      </c>
      <c r="BI141" s="238"/>
      <c r="BJ141" s="441" t="s">
        <v>197</v>
      </c>
      <c r="BK141" s="238"/>
      <c r="BL141" s="238"/>
      <c r="BM141" s="143"/>
      <c r="BO141" s="681" t="s">
        <v>97</v>
      </c>
      <c r="BP141" s="682" t="s">
        <v>147</v>
      </c>
      <c r="BQ141" s="683" t="s">
        <v>150</v>
      </c>
      <c r="BR141" s="684" t="s">
        <v>146</v>
      </c>
      <c r="BS141" s="683" t="s">
        <v>151</v>
      </c>
      <c r="BT141" s="682" t="s">
        <v>152</v>
      </c>
      <c r="BU141" s="685" t="s">
        <v>153</v>
      </c>
      <c r="BV141" s="686" t="s">
        <v>198</v>
      </c>
      <c r="BW141" s="687" t="s">
        <v>97</v>
      </c>
      <c r="BX141" s="667" t="s">
        <v>147</v>
      </c>
      <c r="BY141" s="667" t="s">
        <v>150</v>
      </c>
      <c r="BZ141" s="667" t="s">
        <v>146</v>
      </c>
      <c r="CA141" s="667" t="s">
        <v>151</v>
      </c>
      <c r="CB141" s="667" t="s">
        <v>152</v>
      </c>
      <c r="CC141" s="667" t="s">
        <v>171</v>
      </c>
      <c r="CD141" s="667" t="s">
        <v>172</v>
      </c>
      <c r="CE141" s="688" t="s">
        <v>153</v>
      </c>
      <c r="CF141" s="689" t="s">
        <v>190</v>
      </c>
      <c r="CG141" s="690" t="s">
        <v>197</v>
      </c>
      <c r="CH141" s="691">
        <f ca="1">$AC$82+$AC$83+$AC$84</f>
        <v>2600</v>
      </c>
      <c r="CI141" s="692"/>
      <c r="CJ141" s="693" t="s">
        <v>90</v>
      </c>
      <c r="CK141" s="693" t="s">
        <v>219</v>
      </c>
      <c r="CL141" s="693" t="s">
        <v>151</v>
      </c>
      <c r="CM141" s="693" t="s">
        <v>220</v>
      </c>
      <c r="CN141" s="281"/>
      <c r="CO141" s="694" t="s">
        <v>197</v>
      </c>
      <c r="CP141" s="281"/>
      <c r="CQ141" s="281"/>
      <c r="CR141" s="695"/>
      <c r="CT141" s="311" t="s">
        <v>97</v>
      </c>
      <c r="CU141" s="303" t="s">
        <v>112</v>
      </c>
      <c r="CV141" s="283" t="s">
        <v>150</v>
      </c>
      <c r="CW141" s="312" t="s">
        <v>146</v>
      </c>
      <c r="CX141" s="283" t="s">
        <v>151</v>
      </c>
      <c r="CY141" s="303" t="s">
        <v>152</v>
      </c>
      <c r="CZ141" s="284" t="s">
        <v>153</v>
      </c>
      <c r="DA141" s="405" t="s">
        <v>198</v>
      </c>
      <c r="DB141" s="239" t="s">
        <v>97</v>
      </c>
      <c r="DC141" s="506" t="s">
        <v>147</v>
      </c>
      <c r="DD141" s="506" t="s">
        <v>150</v>
      </c>
      <c r="DE141" s="506" t="s">
        <v>146</v>
      </c>
      <c r="DF141" s="506" t="s">
        <v>151</v>
      </c>
      <c r="DG141" s="506" t="s">
        <v>152</v>
      </c>
      <c r="DH141" s="506" t="s">
        <v>171</v>
      </c>
      <c r="DI141" s="506" t="s">
        <v>172</v>
      </c>
      <c r="DJ141" s="413" t="s">
        <v>153</v>
      </c>
      <c r="DK141" s="418" t="s">
        <v>190</v>
      </c>
      <c r="DL141" s="415" t="s">
        <v>197</v>
      </c>
      <c r="DM141" s="516">
        <f ca="1">$AH$82+$AH$83+$AH$84</f>
        <v>2600</v>
      </c>
      <c r="DN141" s="237"/>
      <c r="DO141" s="442" t="s">
        <v>90</v>
      </c>
      <c r="DP141" s="442" t="s">
        <v>219</v>
      </c>
      <c r="DQ141" s="442" t="s">
        <v>151</v>
      </c>
      <c r="DR141" s="442" t="s">
        <v>220</v>
      </c>
      <c r="DS141" s="238"/>
      <c r="DT141" s="441" t="s">
        <v>197</v>
      </c>
      <c r="DU141" s="238"/>
      <c r="DV141" s="238"/>
      <c r="DW141" s="143"/>
      <c r="DY141" s="311" t="s">
        <v>97</v>
      </c>
      <c r="DZ141" s="303" t="s">
        <v>147</v>
      </c>
      <c r="EA141" s="283" t="s">
        <v>150</v>
      </c>
      <c r="EB141" s="312" t="s">
        <v>146</v>
      </c>
      <c r="EC141" s="283" t="s">
        <v>151</v>
      </c>
      <c r="ED141" s="303" t="s">
        <v>152</v>
      </c>
      <c r="EE141" s="284" t="s">
        <v>153</v>
      </c>
      <c r="EF141" s="405" t="s">
        <v>198</v>
      </c>
      <c r="EG141" s="239" t="s">
        <v>97</v>
      </c>
      <c r="EH141" s="529" t="s">
        <v>147</v>
      </c>
      <c r="EI141" s="529" t="s">
        <v>150</v>
      </c>
      <c r="EJ141" s="529" t="s">
        <v>146</v>
      </c>
      <c r="EK141" s="529" t="s">
        <v>151</v>
      </c>
      <c r="EL141" s="529" t="s">
        <v>152</v>
      </c>
      <c r="EM141" s="529" t="s">
        <v>171</v>
      </c>
      <c r="EN141" s="529" t="s">
        <v>172</v>
      </c>
      <c r="EO141" s="413" t="s">
        <v>153</v>
      </c>
      <c r="EP141" s="418" t="s">
        <v>190</v>
      </c>
      <c r="EQ141" s="415" t="s">
        <v>197</v>
      </c>
      <c r="ER141" s="514">
        <f ca="1">$X$82+$X$83+$X$84</f>
        <v>2300</v>
      </c>
      <c r="ES141" s="237"/>
      <c r="ET141" s="442" t="s">
        <v>90</v>
      </c>
      <c r="EU141" s="442" t="s">
        <v>219</v>
      </c>
      <c r="EV141" s="442" t="s">
        <v>151</v>
      </c>
      <c r="EW141" s="442" t="s">
        <v>220</v>
      </c>
      <c r="EX141" s="238"/>
      <c r="EY141" s="441" t="s">
        <v>197</v>
      </c>
      <c r="EZ141" s="238"/>
      <c r="FA141" s="238"/>
      <c r="FB141" s="143"/>
      <c r="FD141" s="311" t="s">
        <v>97</v>
      </c>
      <c r="FE141" s="303" t="s">
        <v>147</v>
      </c>
      <c r="FF141" s="283" t="s">
        <v>150</v>
      </c>
      <c r="FG141" s="312" t="s">
        <v>146</v>
      </c>
      <c r="FH141" s="283" t="s">
        <v>151</v>
      </c>
      <c r="FI141" s="303" t="s">
        <v>152</v>
      </c>
      <c r="FJ141" s="284" t="s">
        <v>153</v>
      </c>
      <c r="FK141" s="405" t="s">
        <v>198</v>
      </c>
      <c r="FL141" s="239" t="s">
        <v>97</v>
      </c>
      <c r="FM141" s="529" t="s">
        <v>147</v>
      </c>
      <c r="FN141" s="529" t="s">
        <v>150</v>
      </c>
      <c r="FO141" s="529" t="s">
        <v>146</v>
      </c>
      <c r="FP141" s="529" t="s">
        <v>151</v>
      </c>
      <c r="FQ141" s="529" t="s">
        <v>152</v>
      </c>
      <c r="FR141" s="529" t="s">
        <v>171</v>
      </c>
      <c r="FS141" s="529" t="s">
        <v>172</v>
      </c>
      <c r="FT141" s="413" t="s">
        <v>153</v>
      </c>
      <c r="FU141" s="418" t="s">
        <v>190</v>
      </c>
      <c r="FV141" s="415" t="s">
        <v>197</v>
      </c>
      <c r="FW141" s="516">
        <f ca="1">$AC$82+$AC$83+$AC$84</f>
        <v>2600</v>
      </c>
      <c r="FX141" s="237"/>
      <c r="FY141" s="442" t="s">
        <v>90</v>
      </c>
      <c r="FZ141" s="442" t="s">
        <v>219</v>
      </c>
      <c r="GA141" s="442" t="s">
        <v>151</v>
      </c>
      <c r="GB141" s="442" t="s">
        <v>220</v>
      </c>
      <c r="GC141" s="238"/>
      <c r="GD141" s="441" t="s">
        <v>197</v>
      </c>
      <c r="GE141" s="238"/>
      <c r="GF141" s="238"/>
      <c r="GG141" s="143"/>
      <c r="GI141" s="311" t="s">
        <v>97</v>
      </c>
      <c r="GJ141" s="303" t="s">
        <v>112</v>
      </c>
      <c r="GK141" s="283" t="s">
        <v>150</v>
      </c>
      <c r="GL141" s="312" t="s">
        <v>146</v>
      </c>
      <c r="GM141" s="283" t="s">
        <v>151</v>
      </c>
      <c r="GN141" s="303" t="s">
        <v>112</v>
      </c>
      <c r="GO141" s="284" t="s">
        <v>153</v>
      </c>
      <c r="GP141" s="405" t="s">
        <v>198</v>
      </c>
      <c r="GQ141" s="239" t="s">
        <v>97</v>
      </c>
      <c r="GR141" s="529" t="s">
        <v>147</v>
      </c>
      <c r="GS141" s="529" t="s">
        <v>150</v>
      </c>
      <c r="GT141" s="529" t="s">
        <v>146</v>
      </c>
      <c r="GU141" s="529" t="s">
        <v>151</v>
      </c>
      <c r="GV141" s="529" t="s">
        <v>152</v>
      </c>
      <c r="GW141" s="529" t="s">
        <v>171</v>
      </c>
      <c r="GX141" s="529" t="s">
        <v>172</v>
      </c>
      <c r="GY141" s="413" t="s">
        <v>153</v>
      </c>
      <c r="GZ141" s="418" t="s">
        <v>190</v>
      </c>
      <c r="HA141" s="415" t="s">
        <v>197</v>
      </c>
      <c r="HB141" s="516">
        <f ca="1">$AH$82+$AH$83+$AH$84</f>
        <v>2600</v>
      </c>
      <c r="HC141" s="237"/>
      <c r="HD141" s="442" t="s">
        <v>90</v>
      </c>
      <c r="HE141" s="442" t="s">
        <v>219</v>
      </c>
      <c r="HF141" s="442" t="s">
        <v>151</v>
      </c>
      <c r="HG141" s="442" t="s">
        <v>220</v>
      </c>
      <c r="HH141" s="238"/>
      <c r="HI141" s="441" t="s">
        <v>197</v>
      </c>
      <c r="HJ141" s="238"/>
      <c r="HK141" s="238"/>
      <c r="HL141" s="143"/>
    </row>
    <row r="142" spans="3:220" ht="15" customHeight="1" thickTop="1" x14ac:dyDescent="0.25">
      <c r="C142" s="241">
        <v>0</v>
      </c>
      <c r="D142" s="233"/>
      <c r="E142" s="895"/>
      <c r="F142" s="895"/>
      <c r="G142" s="233"/>
      <c r="H142" s="895"/>
      <c r="I142" s="895"/>
      <c r="J142" s="233"/>
      <c r="K142" s="1016">
        <f>D140</f>
        <v>200000</v>
      </c>
      <c r="L142" s="895"/>
      <c r="M142" s="895"/>
      <c r="N142" s="896"/>
      <c r="O142" s="248">
        <f>ROUND(K142,0)</f>
        <v>200000</v>
      </c>
      <c r="P142" s="248">
        <f t="shared" ref="P142:P205" si="6">IF(C142=$D$18,O142,0)</f>
        <v>0</v>
      </c>
      <c r="Q142" s="248">
        <f>IF(C142=$J$140,O142,0)</f>
        <v>0</v>
      </c>
      <c r="R142" s="1015" t="str">
        <f t="shared" ref="R142:R205" si="7">IF(AND(O142&lt;=$D$19,O142&gt;=$C$22),C142,"")</f>
        <v/>
      </c>
      <c r="S142" s="1015"/>
      <c r="U142">
        <v>0</v>
      </c>
      <c r="V142" s="282">
        <f>R503</f>
        <v>101</v>
      </c>
      <c r="W142" s="396"/>
      <c r="X142" s="396"/>
      <c r="Y142" s="1043"/>
      <c r="Z142" s="1044"/>
      <c r="AA142" s="397"/>
      <c r="AB142" s="396"/>
      <c r="AC142" s="111"/>
      <c r="AD142" s="111"/>
      <c r="AE142" s="397"/>
      <c r="AF142" s="754">
        <f>IF($F$13=0,0,IF(U142&gt;$O$13,0,VLOOKUP($R$503+U142,$C$143:$N$503,9)))</f>
        <v>153378.85363666163</v>
      </c>
      <c r="AG142" s="398"/>
      <c r="AI142" s="520"/>
      <c r="AJ142" s="282">
        <v>0</v>
      </c>
      <c r="AK142" s="111"/>
      <c r="AL142" s="111"/>
      <c r="AM142" s="111"/>
      <c r="AN142" s="111"/>
      <c r="AO142" s="111"/>
      <c r="AP142" s="490">
        <f>AK140</f>
        <v>49559</v>
      </c>
      <c r="AQ142" s="393"/>
      <c r="AR142" s="282">
        <v>0</v>
      </c>
      <c r="AS142" s="111"/>
      <c r="AT142" s="304"/>
      <c r="AU142" s="111"/>
      <c r="AV142" s="304"/>
      <c r="AW142" s="111"/>
      <c r="AX142" s="111"/>
      <c r="AY142" s="111"/>
      <c r="AZ142" s="491">
        <f ca="1">AS140</f>
        <v>223741</v>
      </c>
      <c r="BA142" s="419"/>
      <c r="BB142" s="402"/>
      <c r="BC142" s="494">
        <f ca="1">BC140-BC141</f>
        <v>424378.85363666166</v>
      </c>
      <c r="BD142" s="241">
        <v>1</v>
      </c>
      <c r="BE142" s="295">
        <f>$F$16</f>
        <v>10000</v>
      </c>
      <c r="BF142" s="295">
        <f>BE142</f>
        <v>10000</v>
      </c>
      <c r="BG142" s="295">
        <f>BF142*$BD$139/12</f>
        <v>10.416666666666666</v>
      </c>
      <c r="BH142" s="295"/>
      <c r="BI142" s="233">
        <v>0</v>
      </c>
      <c r="BJ142" s="233"/>
      <c r="BK142" s="233"/>
      <c r="BL142" s="233"/>
      <c r="BM142" s="293"/>
      <c r="BO142" s="696">
        <v>0</v>
      </c>
      <c r="BP142" s="396"/>
      <c r="BQ142" s="396"/>
      <c r="BR142" s="396"/>
      <c r="BS142" s="396"/>
      <c r="BT142" s="396"/>
      <c r="BU142" s="490">
        <f>BP140</f>
        <v>11079</v>
      </c>
      <c r="BV142" s="393"/>
      <c r="BW142" s="696">
        <v>0</v>
      </c>
      <c r="BX142" s="396"/>
      <c r="BY142" s="650"/>
      <c r="BZ142" s="396"/>
      <c r="CA142" s="650"/>
      <c r="CB142" s="396"/>
      <c r="CC142" s="396"/>
      <c r="CD142" s="396"/>
      <c r="CE142" s="491">
        <f ca="1">BX140</f>
        <v>262521</v>
      </c>
      <c r="CF142" s="697"/>
      <c r="CG142" s="698"/>
      <c r="CH142" s="756">
        <f ca="1">CH140-CH141</f>
        <v>424378.85363666166</v>
      </c>
      <c r="CI142" s="699">
        <v>1</v>
      </c>
      <c r="CJ142" s="295">
        <f>$F$16</f>
        <v>10000</v>
      </c>
      <c r="CK142" s="295">
        <f>CJ142</f>
        <v>10000</v>
      </c>
      <c r="CL142" s="295">
        <f>CK142*$CI$139/12</f>
        <v>10.416666666666666</v>
      </c>
      <c r="CM142" s="295"/>
      <c r="CN142" s="295">
        <v>0</v>
      </c>
      <c r="CO142" s="295"/>
      <c r="CP142" s="295"/>
      <c r="CQ142" s="295"/>
      <c r="CR142" s="392"/>
      <c r="CT142" s="282">
        <v>0</v>
      </c>
      <c r="CU142" s="111"/>
      <c r="CV142" s="111"/>
      <c r="CW142" s="111"/>
      <c r="CX142" s="111"/>
      <c r="CY142" s="111"/>
      <c r="CZ142" s="490">
        <f>CU140</f>
        <v>165000</v>
      </c>
      <c r="DA142" s="393"/>
      <c r="DB142" s="282">
        <v>0</v>
      </c>
      <c r="DC142" s="111"/>
      <c r="DD142" s="511"/>
      <c r="DE142" s="111"/>
      <c r="DF142" s="511"/>
      <c r="DG142" s="111"/>
      <c r="DH142" s="111"/>
      <c r="DI142" s="111"/>
      <c r="DJ142" s="491">
        <f ca="1">DC140</f>
        <v>265599</v>
      </c>
      <c r="DK142" s="419"/>
      <c r="DL142" s="402"/>
      <c r="DM142" s="494">
        <f ca="1">DM140-DM141</f>
        <v>427999</v>
      </c>
      <c r="DN142" s="241">
        <v>1</v>
      </c>
      <c r="DO142" s="295">
        <f>$F$16</f>
        <v>10000</v>
      </c>
      <c r="DP142" s="295">
        <f>DO142</f>
        <v>10000</v>
      </c>
      <c r="DQ142" s="295">
        <f>DP142*$DN$139/12</f>
        <v>10.416666666666666</v>
      </c>
      <c r="DR142" s="295"/>
      <c r="DS142" s="233">
        <v>0</v>
      </c>
      <c r="DT142" s="233"/>
      <c r="DU142" s="233"/>
      <c r="DV142" s="233"/>
      <c r="DW142" s="293"/>
      <c r="DY142" s="282">
        <v>0</v>
      </c>
      <c r="DZ142" s="111"/>
      <c r="EA142" s="111"/>
      <c r="EB142" s="111"/>
      <c r="EC142" s="111"/>
      <c r="ED142" s="111"/>
      <c r="EE142" s="490">
        <f>DZ140</f>
        <v>49559</v>
      </c>
      <c r="EF142" s="393"/>
      <c r="EG142" s="282">
        <v>0</v>
      </c>
      <c r="EH142" s="111"/>
      <c r="EI142" s="533"/>
      <c r="EJ142" s="111"/>
      <c r="EK142" s="533"/>
      <c r="EL142" s="111"/>
      <c r="EM142" s="111"/>
      <c r="EN142" s="111"/>
      <c r="EO142" s="491">
        <f ca="1">EH140</f>
        <v>223741</v>
      </c>
      <c r="EP142" s="419"/>
      <c r="EQ142" s="402"/>
      <c r="ER142" s="412">
        <f ca="1">ER140-ER141</f>
        <v>424378.85363666166</v>
      </c>
      <c r="ES142" s="241">
        <v>1</v>
      </c>
      <c r="ET142" s="295">
        <f>$F$16</f>
        <v>10000</v>
      </c>
      <c r="EU142" s="295">
        <f>ET142</f>
        <v>10000</v>
      </c>
      <c r="EV142" s="295">
        <f>EU142*$ES$139/12</f>
        <v>10.416666666666666</v>
      </c>
      <c r="EW142" s="295"/>
      <c r="EX142" s="233">
        <v>0</v>
      </c>
      <c r="EY142" s="233"/>
      <c r="EZ142" s="233"/>
      <c r="FA142" s="233"/>
      <c r="FB142" s="293"/>
      <c r="FD142" s="282">
        <v>0</v>
      </c>
      <c r="FE142" s="111"/>
      <c r="FF142" s="111"/>
      <c r="FG142" s="111"/>
      <c r="FH142" s="111"/>
      <c r="FI142" s="111"/>
      <c r="FJ142" s="490">
        <f>FE140</f>
        <v>11079</v>
      </c>
      <c r="FK142" s="393"/>
      <c r="FL142" s="282">
        <v>0</v>
      </c>
      <c r="FM142" s="111"/>
      <c r="FN142" s="533"/>
      <c r="FO142" s="111"/>
      <c r="FP142" s="533"/>
      <c r="FQ142" s="111"/>
      <c r="FR142" s="111"/>
      <c r="FS142" s="111"/>
      <c r="FT142" s="491">
        <f ca="1">FM140</f>
        <v>262521</v>
      </c>
      <c r="FU142" s="419"/>
      <c r="FV142" s="402"/>
      <c r="FW142" s="494">
        <f ca="1">FW140-FW141</f>
        <v>424378.85363666166</v>
      </c>
      <c r="FX142" s="241">
        <v>1</v>
      </c>
      <c r="FY142" s="295">
        <f>$F$16</f>
        <v>10000</v>
      </c>
      <c r="FZ142" s="295">
        <f>FY142</f>
        <v>10000</v>
      </c>
      <c r="GA142" s="295">
        <f>FZ142*$CI$139/12</f>
        <v>10.416666666666666</v>
      </c>
      <c r="GB142" s="295"/>
      <c r="GC142" s="233">
        <v>0</v>
      </c>
      <c r="GD142" s="233"/>
      <c r="GE142" s="233"/>
      <c r="GF142" s="233"/>
      <c r="GG142" s="293"/>
      <c r="GI142" s="282">
        <v>0</v>
      </c>
      <c r="GJ142" s="111"/>
      <c r="GK142" s="111"/>
      <c r="GL142" s="111"/>
      <c r="GM142" s="111"/>
      <c r="GN142" s="111"/>
      <c r="GO142" s="490">
        <f>GJ140</f>
        <v>165000</v>
      </c>
      <c r="GP142" s="393"/>
      <c r="GQ142" s="282">
        <v>0</v>
      </c>
      <c r="GR142" s="111"/>
      <c r="GS142" s="533"/>
      <c r="GT142" s="111"/>
      <c r="GU142" s="533"/>
      <c r="GV142" s="111"/>
      <c r="GW142" s="111"/>
      <c r="GX142" s="111"/>
      <c r="GY142" s="491">
        <f ca="1">GR140</f>
        <v>265599</v>
      </c>
      <c r="GZ142" s="419"/>
      <c r="HA142" s="402"/>
      <c r="HB142" s="494">
        <f ca="1">HB140-HB141</f>
        <v>427999</v>
      </c>
      <c r="HC142" s="241">
        <v>1</v>
      </c>
      <c r="HD142" s="295">
        <f>$F$16</f>
        <v>10000</v>
      </c>
      <c r="HE142" s="295">
        <f>HD142</f>
        <v>10000</v>
      </c>
      <c r="HF142" s="295">
        <f>HE142*$DN$139/12</f>
        <v>10.416666666666666</v>
      </c>
      <c r="HG142" s="295"/>
      <c r="HH142" s="233">
        <v>0</v>
      </c>
      <c r="HI142" s="233"/>
      <c r="HJ142" s="233"/>
      <c r="HK142" s="233"/>
      <c r="HL142" s="293"/>
    </row>
    <row r="143" spans="3:220" ht="15" customHeight="1" x14ac:dyDescent="0.25">
      <c r="C143" s="242">
        <v>1</v>
      </c>
      <c r="D143" s="243">
        <f t="shared" ref="D143:D206" si="8">IF(C143&gt;$C$140,0,G143+E143)</f>
        <v>1155.6736805955547</v>
      </c>
      <c r="E143" s="865">
        <f>IF(C143&gt;$C$140,0,($F$13*$D$16/12)*$D$17)</f>
        <v>100</v>
      </c>
      <c r="F143" s="866"/>
      <c r="G143" s="243">
        <f>IF(C143&gt;$C$140,0,IF(C143=$C$140,J143+H143,(PMT($E$140/12,$C$140,$D$140,0,0))*-1))</f>
        <v>1055.6736805955547</v>
      </c>
      <c r="H143" s="859">
        <f t="shared" ref="H143:H206" si="9">IF(C143&gt;$C$140,0,K142*$D$15/12)</f>
        <v>666.66666666666663</v>
      </c>
      <c r="I143" s="860"/>
      <c r="J143" s="243">
        <f t="shared" ref="J143:J206" si="10">IF(C143&gt;$C$140,0,IF(C143=$C$140,K142,G143-H143))</f>
        <v>389.00701392888811</v>
      </c>
      <c r="K143" s="859">
        <f>IF(C143&gt;$C$140,0,K142-J143)</f>
        <v>199610.9929860711</v>
      </c>
      <c r="L143" s="860"/>
      <c r="M143" s="860"/>
      <c r="N143" s="861"/>
      <c r="O143" s="248">
        <f>K143</f>
        <v>199610.9929860711</v>
      </c>
      <c r="P143" s="248">
        <f t="shared" si="6"/>
        <v>0</v>
      </c>
      <c r="Q143" s="248">
        <f t="shared" ref="Q143:Q206" si="11">IF(C143=$J$140,O143,0)</f>
        <v>0</v>
      </c>
      <c r="R143" s="1015" t="str">
        <f t="shared" si="7"/>
        <v/>
      </c>
      <c r="S143" s="1015"/>
      <c r="U143">
        <v>1</v>
      </c>
      <c r="V143" s="242">
        <f>V142+1</f>
        <v>102</v>
      </c>
      <c r="W143" s="29">
        <f t="shared" ref="W143:W166" si="12">IF(U143=$O$13,Y143+X143,IF(U143&gt;$O$13,0,VLOOKUP($R$69+U143,$C$143:$N$503,2)))</f>
        <v>1155.6736805955547</v>
      </c>
      <c r="X143" s="29">
        <f t="shared" ref="X143:X166" si="13">IF(U143&gt;$O$13,0,VLOOKUP($R$503+U143,$C$143:$N$503,3))</f>
        <v>100</v>
      </c>
      <c r="Y143" s="865">
        <f t="shared" ref="Y143:Y166" si="14">IF(U143=$O$13,AE143+AC143+AB143+AA143,IF(U143&gt;$O$13,0,VLOOKUP($R$503+U143,$C$143:$N$503,5)))</f>
        <v>1055.6736805955547</v>
      </c>
      <c r="Z143" s="866"/>
      <c r="AA143" s="517">
        <f t="shared" ref="AA143:AA166" si="15">IF(U143&gt;$O$13,0,VLOOKUP($R$503+U143,$C$143:$N$503,6))</f>
        <v>511.26284545553881</v>
      </c>
      <c r="AB143" s="29">
        <f>IF(U143=$O$13,$Q$18*-1,0)</f>
        <v>0</v>
      </c>
      <c r="AC143" s="29">
        <f>IF(U143=$O$13,$Q$22*-1,0)</f>
        <v>0</v>
      </c>
      <c r="AD143" s="24"/>
      <c r="AE143" s="517">
        <f t="shared" ref="AE143:AE166" si="16">IF(U143&gt;$O$13,0,VLOOKUP($R$503+U143,$C$143:$N$503,8))</f>
        <v>544.41083514001593</v>
      </c>
      <c r="AF143" s="280">
        <f t="shared" ref="AF143:AF166" si="17">IF(U143=$O$13,AF142-AE143-AB143,IF(U143&gt;$O$13,0,VLOOKUP($R$503+U143,$C$143:$N$503,9)))</f>
        <v>152834.44280152163</v>
      </c>
      <c r="AG143" s="391">
        <f>AE143+AA143+X143+AC143</f>
        <v>1155.6736805955547</v>
      </c>
      <c r="AJ143" s="242">
        <f t="shared" ref="AJ143:AJ166" si="18">IF(U143&gt;$AJ$140,0,U143)</f>
        <v>1</v>
      </c>
      <c r="AK143" s="29">
        <f t="shared" ref="AK143:AK166" si="19">IF(U143&gt;$AJ$140,0,IF($G$21="Partiel",AL143+AM143,AK175))</f>
        <v>148.67699999999999</v>
      </c>
      <c r="AL143" s="29">
        <f t="shared" ref="AL143:AL166" si="20">IF(U143&gt;$AJ$140,0,IF($G$21="Partiel",$AK$140*$AL$140/12*$AN$140,AL175))</f>
        <v>24.779499999999999</v>
      </c>
      <c r="AM143" s="29">
        <f t="shared" ref="AM143:AM166" si="21">IF(U143&gt;$AJ$140,0,IF($G$21="Partiel",IF(AJ143=$AJ$140,AO143 +AN143,($AK$140*$AM$140/12)),AM175))</f>
        <v>123.89749999999999</v>
      </c>
      <c r="AN143" s="29">
        <f t="shared" ref="AN143:AN166" si="22">IF(U143&gt;$AJ$140,0,IF($G$21="Partiel",$AK$140*$AM$140/12,AN175))</f>
        <v>123.89749999999999</v>
      </c>
      <c r="AO143" s="292">
        <f t="shared" ref="AO143:AO166" si="23">IF(U143&gt;$AJ$140,0,IF($G$21="Partiel",IF(AJ143=$AJ$140,AP142,0),AO175))</f>
        <v>0</v>
      </c>
      <c r="AP143" s="292">
        <f t="shared" ref="AP143:AP166" si="24">IF(U143&gt;$AJ$140,0,IF($G$21="Partiel",AP142-AO143,AP175))</f>
        <v>49559</v>
      </c>
      <c r="AQ143" s="394">
        <f>IF($AO$140="Total",AL143,AN143+AL143)</f>
        <v>148.67699999999999</v>
      </c>
      <c r="AR143" s="242">
        <v>1</v>
      </c>
      <c r="AS143" s="331">
        <f t="shared" ref="AS143:AS206" ca="1" si="25">IF(AR143&gt;$AR$140,0,AU143+AT143+AX143+AY143)</f>
        <v>1231.970682334292</v>
      </c>
      <c r="AT143" s="329">
        <f ca="1">IF(AZ142=0,0,IF(AR143&gt;$AR$140,0,IF(AR143&gt;$O$13,(($AS$140-$X$107)*$AU$140/12)*$AV$140,($AS$140*$AU$140/12)*$AV$140)))</f>
        <v>111.87050000000001</v>
      </c>
      <c r="AU143" s="331">
        <f t="shared" ref="AU143:AU206" ca="1" si="26">IF(AZ143=0,AW143+AV143,IF(AZ142=0,0,IF(AR143&gt;$AR$140,0,IF(AR143=$AR$140,AW143+AV143,IF(AND($Q$27=0,AR143&gt;$D$8),(PMT($AT$140/12,$AR$140-AR142,AZ142,0))*-1,$AY$140-AT143)))))</f>
        <v>1120.100182334292</v>
      </c>
      <c r="AV143" s="329">
        <f t="shared" ref="AV143:AV206" ca="1" si="27">IF(AR143&gt;$AR$140,0,AZ142*$AT$140/12)</f>
        <v>652.57791666666674</v>
      </c>
      <c r="AW143" s="331">
        <f t="shared" ref="AW143:AW206" ca="1" si="28">IF(AZ142&lt;=(AU143-AV143),AZ142,IF(AR143&gt;$AR$140,0,IF(AR143=$AR$140,AZ142,AU143-AV143)))</f>
        <v>467.52226566762522</v>
      </c>
      <c r="AX143" s="331">
        <f>IF(AR143=$AJ$140,$X$107,0)</f>
        <v>0</v>
      </c>
      <c r="AY143" s="331">
        <f t="shared" ref="AY143:AY148" si="29">IF(AR143=$AJ$140,$V$107,0)</f>
        <v>0</v>
      </c>
      <c r="AZ143" s="350">
        <f t="shared" ref="AZ143:AZ206" ca="1" si="30">IF(AR143&gt;$AR$140,0,AZ142-AW143-AX143)</f>
        <v>223273.47773433238</v>
      </c>
      <c r="BA143" s="420">
        <f t="shared" ref="BA143:BA206" ca="1" si="31">IF(AND(AZ143=0,AW143&lt;&gt;0),AR143,0)</f>
        <v>0</v>
      </c>
      <c r="BB143" s="416">
        <f ca="1">AY143+AW143+AV143+AT143</f>
        <v>1231.970682334292</v>
      </c>
      <c r="BC143" s="372">
        <f ca="1">(W143+AK143+AS143)*-1</f>
        <v>-2536.3213629298466</v>
      </c>
      <c r="BD143" s="242">
        <v>2</v>
      </c>
      <c r="BE143" s="29">
        <f t="shared" ref="BE143:BE206" si="32">IF(BI143=$AJ$140,$X$124-$F$16,0)</f>
        <v>0</v>
      </c>
      <c r="BF143" s="29">
        <f ca="1">IF(BD143&gt;$BE$140,0,BF142+BE143)</f>
        <v>10000</v>
      </c>
      <c r="BG143" s="29">
        <f t="shared" ref="BG143:BG206" ca="1" si="33">BF143*$BD$139/12</f>
        <v>10.416666666666666</v>
      </c>
      <c r="BH143" s="29"/>
      <c r="BI143" s="24">
        <v>1</v>
      </c>
      <c r="BJ143" s="243">
        <f t="shared" ref="BJ143:BJ166" ca="1" si="34">AG143+AQ143+BB143</f>
        <v>2536.3213629298466</v>
      </c>
      <c r="BK143" s="243">
        <f ca="1">BJ143</f>
        <v>2536.3213629298466</v>
      </c>
      <c r="BL143" s="243">
        <f ca="1">BK143*$BD$139/12</f>
        <v>2.6420014197185906</v>
      </c>
      <c r="BM143" s="33"/>
      <c r="BO143" s="679">
        <f>IF(U143&gt;$BO$140,0,U143)</f>
        <v>1</v>
      </c>
      <c r="BP143" s="29">
        <f t="shared" ref="BP143:BP166" si="35">IF(U143&gt;$BO$140,0,IF($G$21="Partiel",BQ143+BR143,BP175))</f>
        <v>33.237000000000002</v>
      </c>
      <c r="BQ143" s="29">
        <f t="shared" ref="BQ143:BQ166" si="36">IF(U143&gt;$BO$140,0,IF($G$21="Partiel",$BP$140*$BQ$140/12*$BS$140,BQ175))</f>
        <v>5.5395000000000003</v>
      </c>
      <c r="BR143" s="29">
        <f t="shared" ref="BR143:BR166" si="37">IF(U143&gt;$BO$140,0,IF($G$21="Partiel",IF(BO143=$BO$140,BT143 +BS143,($BP$140*$BR$140/12)),BR175))</f>
        <v>27.697500000000002</v>
      </c>
      <c r="BS143" s="29">
        <f t="shared" ref="BS143:BS166" si="38">IF(U143&gt;$BO$140,0,IF($G$21="Partiel",$BP$140*$BR$140/12,BS175))</f>
        <v>27.697500000000002</v>
      </c>
      <c r="BT143" s="292">
        <f t="shared" ref="BT143:BT166" si="39">IF(U143&gt;$BP$140,0,IF($G$21="Partiel",IF(BO143=$BO$140,BU142,0),BT175))</f>
        <v>0</v>
      </c>
      <c r="BU143" s="292">
        <f t="shared" ref="BU143:BU166" si="40">IF(U143&gt;$BO$140,0,IF($G$21="Partiel",BU142-BT143,BU175))</f>
        <v>11079</v>
      </c>
      <c r="BV143" s="394">
        <f>IF($AO$140="Total",BQ143,BS143+BQ143)</f>
        <v>33.237000000000002</v>
      </c>
      <c r="BW143" s="679">
        <v>1</v>
      </c>
      <c r="BX143" s="489">
        <f ca="1">IF(BW143&gt;$BW$140,0,BZ143+BY143+CC143+CD143)</f>
        <v>1445.5025028809234</v>
      </c>
      <c r="BY143" s="489">
        <f t="shared" ref="BY143:BY206" ca="1" si="41">IF(CE142=0,0,IF(BW143&gt;$BW$140,0,IF(BW143&gt;$BO$140,(($BX$140-$AC$107)*$BQ$140/12)*$CA$140,($BX$140*$BZ$140/12)*$CA$140)))</f>
        <v>131.26050000000001</v>
      </c>
      <c r="BZ143" s="489">
        <f t="shared" ref="BZ143:BZ206" ca="1" si="42">IF(CE143=0,CB143+CA143,IF(CE142=0,0,IF(BW143&gt;$BW$140,0,IF(BW143=$BW$140,CB143+CA143,IF(AND($Q$27=0,BW143&gt;$BO$140),(PMT($BY$140/12,$BW$140-BW142,CE142,0))*-1,$CD$140-BY143)))))</f>
        <v>1314.2420028809233</v>
      </c>
      <c r="CA143" s="489">
        <f ca="1">IF(BW143&gt;$BW$140,0,CE142*$BY$140/12)</f>
        <v>765.68625000000009</v>
      </c>
      <c r="CB143" s="489">
        <f ca="1">IF(CE142&lt;=(BZ143-CA143),CE142,IF(BW143&gt;$BW$140,0,IF(BW143=$BW$140,CE142,BZ143-CA143)))</f>
        <v>548.55575288092325</v>
      </c>
      <c r="CC143" s="489">
        <f>IF(BW143=$BO$140,$AC$107,0)</f>
        <v>0</v>
      </c>
      <c r="CD143" s="489">
        <f>IF(BW143=$BO$140,$AA$107,0)</f>
        <v>0</v>
      </c>
      <c r="CE143" s="647">
        <f ca="1">IF(BW143&gt;$BW$140,0,CE142-CB143-CC143)</f>
        <v>261972.44424711907</v>
      </c>
      <c r="CF143" s="700">
        <f ca="1">IF(AND(CE143=0,CB143&lt;&gt;0),BW143,0)</f>
        <v>0</v>
      </c>
      <c r="CG143" s="701">
        <f ca="1">CD143+CB143+CA143+BY143</f>
        <v>1445.5025028809234</v>
      </c>
      <c r="CH143" s="702">
        <f ca="1">(W143+BP143+BX143)*-1</f>
        <v>-2634.4131834764785</v>
      </c>
      <c r="CI143" s="679">
        <v>2</v>
      </c>
      <c r="CJ143" s="29">
        <f t="shared" ref="CJ143:CJ206" si="43">IF(CN143=$BO$140,$AC$124-$F$16,0)</f>
        <v>0</v>
      </c>
      <c r="CK143" s="29">
        <f ca="1">IF(CI143&gt;$CJ$140,0,CK142+CJ143)</f>
        <v>10000</v>
      </c>
      <c r="CL143" s="29">
        <f t="shared" ref="CL143:CL206" ca="1" si="44">CK143*$CI$139/12</f>
        <v>10.416666666666666</v>
      </c>
      <c r="CM143" s="29"/>
      <c r="CN143" s="29">
        <v>1</v>
      </c>
      <c r="CO143" s="29">
        <f ca="1">AG143+BV143+CG143</f>
        <v>2634.4131834764785</v>
      </c>
      <c r="CP143" s="29">
        <f ca="1">CO143</f>
        <v>2634.4131834764785</v>
      </c>
      <c r="CQ143" s="29">
        <f ca="1">CP143*$CI$139/12</f>
        <v>2.744180399454665</v>
      </c>
      <c r="CR143" s="292"/>
      <c r="CT143" s="242">
        <f>IF(U143&gt;$CT$140,0,U143)</f>
        <v>1</v>
      </c>
      <c r="CU143" s="29">
        <f t="shared" ref="CU143:CZ143" si="45">CU175</f>
        <v>82.5</v>
      </c>
      <c r="CV143" s="29">
        <f t="shared" si="45"/>
        <v>82.5</v>
      </c>
      <c r="CW143" s="29">
        <f t="shared" si="45"/>
        <v>0</v>
      </c>
      <c r="CX143" s="29">
        <f t="shared" si="45"/>
        <v>412.5</v>
      </c>
      <c r="CY143" s="292">
        <f t="shared" si="45"/>
        <v>0</v>
      </c>
      <c r="CZ143" s="292">
        <f t="shared" si="45"/>
        <v>165000</v>
      </c>
      <c r="DA143" s="394">
        <f>IF($AO$140="Total",CV143,CX143+CV143)</f>
        <v>495</v>
      </c>
      <c r="DB143" s="242">
        <v>1</v>
      </c>
      <c r="DC143" s="488">
        <f ca="1">IF(U143&gt;$DB$140,0,DE143+DD143+DH143+DI143)</f>
        <v>1462.4506963735107</v>
      </c>
      <c r="DD143" s="489">
        <f t="shared" ref="DD143:DD206" ca="1" si="46">IF(DJ142=0,0,IF(DB143&gt;$DB$140,0,IF(DB143&gt;$CT$140,(($DC$140-$AH$107)*$DE$140/12)*$DF$140,($DC$140*$DE$140/12)*$DF$140)))</f>
        <v>132.79949999999999</v>
      </c>
      <c r="DE143" s="488">
        <f ca="1">IF(DJ143=0,DG143+DF143,IF(DJ142=0,0,IF(DB143&gt;$DB$140,0,IF(DB143=$DB$140,DG143+DF143,IF(AND($Q$27=0,DB143&gt;$CT$140),(PMT($DD$140/12,$DB$140-DB142,DJ142,0))*-1,$DI$140-DD143)))))</f>
        <v>1329.6511963735106</v>
      </c>
      <c r="DF143" s="489">
        <f ca="1">IF(DB143&gt;$DB$140,0,DJ142*$DD$140/12)</f>
        <v>774.66375000000005</v>
      </c>
      <c r="DG143" s="488">
        <f ca="1">IF(DJ142&lt;=(DE143-DF143),DJ142,IF(DB143&gt;$DB$140,0,IF(DB143=$DB$140,DJ142,DE143-DF143)))</f>
        <v>554.98744637351058</v>
      </c>
      <c r="DH143" s="488">
        <f>IF(DB143=$CT$140,$AH$107,0)</f>
        <v>0</v>
      </c>
      <c r="DI143" s="488">
        <f>IF(DB143=$CT$140,$AF$107,0)</f>
        <v>0</v>
      </c>
      <c r="DJ143" s="512">
        <f ca="1">IF(DB143&gt;$DB$140,0,DJ142-DG143-DH143)</f>
        <v>265044.0125536265</v>
      </c>
      <c r="DK143" s="420">
        <f t="shared" ref="DK143:DK206" ca="1" si="47">IF(AND(DJ143=0,DG143&lt;&gt;0),DB143,0)</f>
        <v>0</v>
      </c>
      <c r="DL143" s="416">
        <f ca="1">DI143+DG143+DF143+DD143</f>
        <v>1462.4506963735107</v>
      </c>
      <c r="DM143" s="493">
        <f ca="1">(CU143+DC143)*-1</f>
        <v>-1544.9506963735107</v>
      </c>
      <c r="DN143" s="242">
        <v>2</v>
      </c>
      <c r="DO143" s="29">
        <f t="shared" ref="DO143:DO206" si="48">IF(DS143=$CT$140,$AH$124-$F$16,0)</f>
        <v>0</v>
      </c>
      <c r="DP143" s="29">
        <f ca="1">IF(DN143&gt;$DO$140,0,DP142+DO143)</f>
        <v>10000</v>
      </c>
      <c r="DQ143" s="29">
        <f t="shared" ref="DQ143:DQ206" ca="1" si="49">DP143*$DN$139/12</f>
        <v>10.416666666666666</v>
      </c>
      <c r="DR143" s="29"/>
      <c r="DS143" s="24">
        <v>1</v>
      </c>
      <c r="DT143" s="243">
        <f ca="1">DA143+DL143</f>
        <v>1957.4506963735107</v>
      </c>
      <c r="DU143" s="243">
        <f ca="1">DT143</f>
        <v>1957.4506963735107</v>
      </c>
      <c r="DV143" s="243">
        <f ca="1">DU143*$CI$139/12</f>
        <v>2.0390111420557404</v>
      </c>
      <c r="DW143" s="33"/>
      <c r="DY143" s="242">
        <f>IF(U143&gt;$DY$140,0,U143)</f>
        <v>1</v>
      </c>
      <c r="DZ143" s="29">
        <f>IF(U143&gt;$DY$140,0,IF($G$21="Partiel",EA143+EB143,DZ175))</f>
        <v>148.67699999999999</v>
      </c>
      <c r="EA143" s="29">
        <f>IF(U143&gt;$DY$140,0,IF($G$21="Partiel",$DZ$140*$EA$140/12*$EC$140,EA175))</f>
        <v>24.779499999999999</v>
      </c>
      <c r="EB143" s="29">
        <f>IF(U143&gt;$DY$140,0,IF($G$21="Partiel",IF(U143=$DY$140,ED143 +EC143,($DZ$140*$EB$140/12)),EB175))</f>
        <v>123.89749999999999</v>
      </c>
      <c r="EC143" s="29">
        <f>IF(U143&gt;$DY$140,0,IF($G$21="Partiel",$DZ$140*$EB$140/12,EC175))</f>
        <v>123.89749999999999</v>
      </c>
      <c r="ED143" s="292">
        <f>IF(U143&gt;$DY$140,0,IF($G$21="Partiel",IF(DY143=$DY$140,EE142,0),ED175))</f>
        <v>0</v>
      </c>
      <c r="EE143" s="292">
        <f>IF(U143&gt;$DY$140,0,IF($G$21="Partiel",EE142-ED143,EE175))</f>
        <v>49559</v>
      </c>
      <c r="EF143" s="394">
        <f>IF($AO$140="Total",EA143,EC143+EA143)</f>
        <v>148.67699999999999</v>
      </c>
      <c r="EG143" s="242">
        <v>1</v>
      </c>
      <c r="EH143" s="331">
        <f ca="1">IF(EG143&gt;$EP$503,0,IF(EO143=0,EJ143+EI143,$EN$140+EM143+EN143))</f>
        <v>1150</v>
      </c>
      <c r="EI143" s="599">
        <f t="shared" ref="EI143:EI166" ca="1" si="50">IF(EG143&gt;$EP$503,0,IF(EG143&gt;$DY$140,($EH$140-$X$107)*$EJ$140/12*$EK$140,$EH$140*$EJ$140/12*$EK$140))</f>
        <v>111.87050000000001</v>
      </c>
      <c r="EJ143" s="331">
        <f ca="1">IF(EG143=$EP$503,EL143+EK143,EH143-EI143-EM143-EN143)</f>
        <v>1038.1295</v>
      </c>
      <c r="EK143" s="594">
        <f ca="1">EO142*$EI$140/12</f>
        <v>652.57791666666674</v>
      </c>
      <c r="EL143" s="488">
        <f ca="1">IF((EJ143-EK143)&gt;EO142,EO142,EJ143-EK143)</f>
        <v>385.55158333333327</v>
      </c>
      <c r="EM143" s="331">
        <f>IF(EG143=$DY$140,$X$107,0)</f>
        <v>0</v>
      </c>
      <c r="EN143" s="331">
        <f>IF(EG143=$DY$140,$V$107,0)</f>
        <v>0</v>
      </c>
      <c r="EO143" s="595">
        <f ca="1">EO142-EL143-EM143</f>
        <v>223355.44841666668</v>
      </c>
      <c r="EP143" s="420">
        <f t="shared" ref="EP143:EP206" ca="1" si="51">IF(AND(EO143=0,EL143&lt;&gt;0),EG143,0)</f>
        <v>0</v>
      </c>
      <c r="EQ143" s="416">
        <f ca="1">EN143+EL143+EK143+EI143</f>
        <v>1150</v>
      </c>
      <c r="ER143" s="372">
        <f ca="1">(W143+DZ143+EH143)*-1</f>
        <v>-2454.3506805955549</v>
      </c>
      <c r="ES143" s="242">
        <v>2</v>
      </c>
      <c r="ET143" s="29">
        <f>IF(EX143=$DY$140,$X$124-$F$16,0)</f>
        <v>0</v>
      </c>
      <c r="EU143" s="29">
        <f ca="1">IF(ES143&gt;$ET$140,0,EU142+ET143)</f>
        <v>10000</v>
      </c>
      <c r="EV143" s="29">
        <f t="shared" ref="EV143:EV206" ca="1" si="52">EU143*$ES$139/12</f>
        <v>10.416666666666666</v>
      </c>
      <c r="EW143" s="29"/>
      <c r="EX143" s="24">
        <v>1</v>
      </c>
      <c r="EY143" s="243">
        <f ca="1">AG143+EF143+EQ143</f>
        <v>2454.3506805955549</v>
      </c>
      <c r="EZ143" s="243">
        <f ca="1">EY143</f>
        <v>2454.3506805955549</v>
      </c>
      <c r="FA143" s="243">
        <f ca="1">EZ143*$BD$139/12</f>
        <v>2.5566152922870367</v>
      </c>
      <c r="FB143" s="33"/>
      <c r="FD143" s="242">
        <f>IF(U143&gt;$FD$140,0,U143)</f>
        <v>1</v>
      </c>
      <c r="FE143" s="29">
        <f>IF(U143&gt;$FD$140,0,IF($G$21="Partiel",FF143+FG143,FE175))</f>
        <v>33.237000000000002</v>
      </c>
      <c r="FF143" s="29">
        <f>IF(U143&gt;$FD$140,0,IF($G$21="Partiel",$FE$140*$FF$140/12*$FH$140,FF175))</f>
        <v>5.5395000000000003</v>
      </c>
      <c r="FG143" s="29">
        <f>IF(U143&gt;$FD$140,0,IF($G$21="Partiel",IF(FD143=$FD$140,FI143 +FH143,($FE$140*$FG$140/12)),FG175))</f>
        <v>27.697500000000002</v>
      </c>
      <c r="FH143" s="29">
        <f>IF(U143&gt;$FD$140,0,IF($G$21="Partiel",$FE$140*$FG$140/12,FH175))</f>
        <v>27.697500000000002</v>
      </c>
      <c r="FI143" s="292">
        <f>IF(U143&gt;$FD$140,0,IF($G$21="Partiel",IF(FD143=$FD$140,FJ142,0),FI175))</f>
        <v>0</v>
      </c>
      <c r="FJ143" s="292">
        <f>IF(U143&gt;$FD$140,0,IF($G$21="Partiel",FJ142-FI143,FJ175))</f>
        <v>11079</v>
      </c>
      <c r="FK143" s="394">
        <f>IF($AO$140="Total",FF143,FH143+FF143)</f>
        <v>33.237000000000002</v>
      </c>
      <c r="FL143" s="242">
        <v>1</v>
      </c>
      <c r="FM143" s="331">
        <f ca="1">IF(FL143&gt;$FU$503,0,IF(FT143=0,FO143+FN143,$FT$140+FR143+FS143))</f>
        <v>1150</v>
      </c>
      <c r="FN143" s="600">
        <f t="shared" ref="FN143:FN166" ca="1" si="53">IF(FL143&gt;$FU$503,0,IF(FL143&gt;$FD$140,($FM$140-$AC$107)*$FO$140/12*$FP$140,$FM$140*$FO$140/12*$FP$140))</f>
        <v>131.26050000000001</v>
      </c>
      <c r="FO143" s="331">
        <f ca="1">IF(FL143=$FU$503,FQ143+FP143,FM143-FN143-FR143-FS143)</f>
        <v>1018.7395</v>
      </c>
      <c r="FP143" s="594">
        <f ca="1">FT142*$FN$140/12</f>
        <v>765.68625000000009</v>
      </c>
      <c r="FQ143" s="488">
        <f ca="1">IF((FO143-FP143)&gt;FT142,FT142,FO143-FP143)</f>
        <v>253.05324999999993</v>
      </c>
      <c r="FR143" s="331">
        <f>IF(FL143=$FD$140,$AC$107,0)</f>
        <v>0</v>
      </c>
      <c r="FS143" s="331">
        <f>IF(FL143=$FD$140,$AA$107,0)</f>
        <v>0</v>
      </c>
      <c r="FT143" s="595">
        <f ca="1">FT142-FQ143-FR143</f>
        <v>262267.94675</v>
      </c>
      <c r="FU143" s="420">
        <f t="shared" ref="FU143:FU206" ca="1" si="54">IF(AND(FT143=0,FQ143&lt;&gt;0),FL143,0)</f>
        <v>0</v>
      </c>
      <c r="FV143" s="416">
        <f ca="1">FS143+FQ143+FP143+FN143</f>
        <v>1150</v>
      </c>
      <c r="FW143" s="493">
        <f ca="1">(W143+FE143+FM143)*-1</f>
        <v>-2338.9106805955548</v>
      </c>
      <c r="FX143" s="242">
        <v>2</v>
      </c>
      <c r="FY143" s="29">
        <f>IF(GC143=$FD$140,$AC$124-$F$16,0)</f>
        <v>0</v>
      </c>
      <c r="FZ143" s="29">
        <f ca="1">IF(FX143&gt;$FY$140,0,FZ142+FY143)</f>
        <v>10000</v>
      </c>
      <c r="GA143" s="29">
        <f t="shared" ref="GA143:GA206" ca="1" si="55">FZ143*$CI$139/12</f>
        <v>10.416666666666666</v>
      </c>
      <c r="GB143" s="29"/>
      <c r="GC143" s="24">
        <v>1</v>
      </c>
      <c r="GD143" s="243">
        <f ca="1">AG143+FK143+FV143</f>
        <v>2338.9106805955548</v>
      </c>
      <c r="GE143" s="243">
        <f ca="1">GD143</f>
        <v>2338.9106805955548</v>
      </c>
      <c r="GF143" s="243">
        <f ca="1">GE143*$CI$139/12</f>
        <v>2.4363652922870362</v>
      </c>
      <c r="GG143" s="33"/>
      <c r="GI143" s="242">
        <f>IF(U143&gt;$CT$140,0,U143)</f>
        <v>1</v>
      </c>
      <c r="GJ143" s="29">
        <f t="shared" ref="GJ143:GO143" si="56">GJ175</f>
        <v>82.5</v>
      </c>
      <c r="GK143" s="29">
        <f t="shared" si="56"/>
        <v>82.5</v>
      </c>
      <c r="GL143" s="29">
        <f t="shared" si="56"/>
        <v>0</v>
      </c>
      <c r="GM143" s="29">
        <f t="shared" si="56"/>
        <v>412.5</v>
      </c>
      <c r="GN143" s="292">
        <f t="shared" si="56"/>
        <v>0</v>
      </c>
      <c r="GO143" s="292">
        <f t="shared" si="56"/>
        <v>165000</v>
      </c>
      <c r="GP143" s="394">
        <f>IF($AO$140="Total",GK143,GM143+GK143)</f>
        <v>495</v>
      </c>
      <c r="GQ143" s="242">
        <v>1</v>
      </c>
      <c r="GR143" s="331">
        <f t="shared" ref="GR143:GR206" ca="1" si="57">IF(GQ143&gt;$GZ$503,0,IF(GY143=0,GT143+GS143,$GX$140+GW143+GX143))</f>
        <v>1150</v>
      </c>
      <c r="GS143" s="600">
        <f t="shared" ref="GS143:GS166" ca="1" si="58">IF(GQ143&gt;$GZ$503,0,IF(GQ143&gt;$GI$140,($GR$140-$AH$107)*$GT$140/12*$GU$140,$GR$140*$GT$140/12*$GU$140))</f>
        <v>132.79949999999999</v>
      </c>
      <c r="GT143" s="331">
        <f t="shared" ref="GT143:GT206" ca="1" si="59">IF(GQ143=$GZ$503,GV143+GU143,GR143-GS143-GW143-GX143)</f>
        <v>1017.2005</v>
      </c>
      <c r="GU143" s="591">
        <f ca="1">GY142*$GS$140/12</f>
        <v>774.66375000000005</v>
      </c>
      <c r="GV143" s="488">
        <f t="shared" ref="GV143:GV165" ca="1" si="60">IF((GT143-GU143)&gt;GY142,GY142,GT143-GU143)</f>
        <v>242.53674999999998</v>
      </c>
      <c r="GW143" s="331">
        <f t="shared" ref="GW143:GW165" si="61">IF(GQ143=$GI$140,$AH$107,0)</f>
        <v>0</v>
      </c>
      <c r="GX143" s="331">
        <f t="shared" ref="GX143:GX165" si="62">IF(GQ143=$GI$140,$AF$107,0)</f>
        <v>0</v>
      </c>
      <c r="GY143" s="593">
        <f t="shared" ref="GY143:GY165" ca="1" si="63">GY142-GV143-GW143</f>
        <v>265356.46324999997</v>
      </c>
      <c r="GZ143" s="420">
        <f t="shared" ref="GZ143:GZ206" ca="1" si="64">IF(AND(GY143=0,GV143&lt;&gt;0),GQ143,0)</f>
        <v>0</v>
      </c>
      <c r="HA143" s="416">
        <f ca="1">GX143+GV143+GU143+GS143</f>
        <v>1150</v>
      </c>
      <c r="HB143" s="493">
        <f ca="1">(GJ143+GR143)*-1</f>
        <v>-1232.5</v>
      </c>
      <c r="HC143" s="242">
        <v>2</v>
      </c>
      <c r="HD143" s="29">
        <f>IF(HH143=$GI$140,$AH$124-$F$16,0)</f>
        <v>0</v>
      </c>
      <c r="HE143" s="487">
        <f ca="1">IF(HC143&gt;$HD$140,0,HE142+HD143)</f>
        <v>10000</v>
      </c>
      <c r="HF143" s="29">
        <f t="shared" ref="HF143:HF206" ca="1" si="65">HE143*$DN$139/12</f>
        <v>10.416666666666666</v>
      </c>
      <c r="HG143" s="29"/>
      <c r="HH143" s="24">
        <v>1</v>
      </c>
      <c r="HI143" s="243">
        <f ca="1">GP143+HA143</f>
        <v>1645</v>
      </c>
      <c r="HJ143" s="243">
        <f ca="1">HI143</f>
        <v>1645</v>
      </c>
      <c r="HK143" s="243">
        <f ca="1">HJ143*$CI$139/12</f>
        <v>1.7135416666666667</v>
      </c>
      <c r="HL143" s="33"/>
    </row>
    <row r="144" spans="3:220" ht="15" customHeight="1" x14ac:dyDescent="0.25">
      <c r="C144" s="242">
        <v>2</v>
      </c>
      <c r="D144" s="243">
        <f t="shared" si="8"/>
        <v>1155.6736805955547</v>
      </c>
      <c r="E144" s="865">
        <f>IF(C144&gt;$C$140,0,($F$13*$D$16/12)*$D$17)</f>
        <v>100</v>
      </c>
      <c r="F144" s="866"/>
      <c r="G144" s="243">
        <f t="shared" ref="G144:G206" si="66">IF(C144&gt;$C$140,0,IF(C144=$C$140,J144+H144,(PMT($E$140/12,$C$140,$D$140,0,0))*-1))</f>
        <v>1055.6736805955547</v>
      </c>
      <c r="H144" s="859">
        <f t="shared" si="9"/>
        <v>665.36997662023703</v>
      </c>
      <c r="I144" s="860"/>
      <c r="J144" s="243">
        <f t="shared" si="10"/>
        <v>390.30370397531772</v>
      </c>
      <c r="K144" s="859">
        <f t="shared" ref="K144:K207" si="67">IF(C144&gt;$C$140,0,K143-J144)</f>
        <v>199220.68928209579</v>
      </c>
      <c r="L144" s="860"/>
      <c r="M144" s="860"/>
      <c r="N144" s="861"/>
      <c r="O144" s="248">
        <f t="shared" ref="O144:O207" si="68">K144</f>
        <v>199220.68928209579</v>
      </c>
      <c r="P144" s="248">
        <f t="shared" si="6"/>
        <v>0</v>
      </c>
      <c r="Q144" s="248">
        <f t="shared" si="11"/>
        <v>0</v>
      </c>
      <c r="R144" s="1015" t="str">
        <f t="shared" si="7"/>
        <v/>
      </c>
      <c r="S144" s="1015"/>
      <c r="U144">
        <v>2</v>
      </c>
      <c r="V144" s="242">
        <f t="shared" ref="V144:V166" si="69">V143+1</f>
        <v>103</v>
      </c>
      <c r="W144" s="29">
        <f t="shared" si="12"/>
        <v>1155.6736805955547</v>
      </c>
      <c r="X144" s="29">
        <f t="shared" si="13"/>
        <v>100</v>
      </c>
      <c r="Y144" s="865">
        <f t="shared" si="14"/>
        <v>1055.6736805955547</v>
      </c>
      <c r="Z144" s="866"/>
      <c r="AA144" s="517">
        <f t="shared" si="15"/>
        <v>509.44814267173871</v>
      </c>
      <c r="AB144" s="29">
        <f t="shared" ref="AB144:AB166" si="70">IF(U144=$O$13,$Q$18*-1,0)</f>
        <v>0</v>
      </c>
      <c r="AC144" s="29">
        <f t="shared" ref="AC144:AC166" si="71">IF(U144=$O$13,$Q$22*-1,0)</f>
        <v>0</v>
      </c>
      <c r="AD144" s="24"/>
      <c r="AE144" s="517">
        <f t="shared" si="16"/>
        <v>546.22553792381609</v>
      </c>
      <c r="AF144" s="280">
        <f t="shared" si="17"/>
        <v>152288.21726359782</v>
      </c>
      <c r="AG144" s="391">
        <f t="shared" ref="AG144:AG166" si="72">AE144+AA144+X144+AC144</f>
        <v>1155.6736805955547</v>
      </c>
      <c r="AJ144" s="242">
        <f t="shared" si="18"/>
        <v>2</v>
      </c>
      <c r="AK144" s="29">
        <f t="shared" si="19"/>
        <v>148.67699999999999</v>
      </c>
      <c r="AL144" s="29">
        <f t="shared" si="20"/>
        <v>24.779499999999999</v>
      </c>
      <c r="AM144" s="29">
        <f t="shared" si="21"/>
        <v>123.89749999999999</v>
      </c>
      <c r="AN144" s="29">
        <f t="shared" si="22"/>
        <v>123.89749999999999</v>
      </c>
      <c r="AO144" s="292">
        <f t="shared" si="23"/>
        <v>0</v>
      </c>
      <c r="AP144" s="292">
        <f t="shared" si="24"/>
        <v>49559</v>
      </c>
      <c r="AQ144" s="394">
        <f t="shared" ref="AQ144:AQ166" si="73">IF($AO$140="Total",AL144,AN144+AL144)</f>
        <v>148.67699999999999</v>
      </c>
      <c r="AR144" s="242">
        <v>2</v>
      </c>
      <c r="AS144" s="331">
        <f t="shared" ca="1" si="25"/>
        <v>1231.970682334292</v>
      </c>
      <c r="AT144" s="566">
        <f t="shared" ref="AT144:AT207" ca="1" si="74">IF(AZ143=0,0,IF(AR144&gt;$AR$140,0,IF(AR144&gt;$O$13,(($AS$140-$X$107)*$AU$140/12)*$AV$140,($AS$140*$AU$140/12)*$AV$140)))</f>
        <v>111.87050000000001</v>
      </c>
      <c r="AU144" s="331">
        <f t="shared" ca="1" si="26"/>
        <v>1120.100182334292</v>
      </c>
      <c r="AV144" s="329">
        <f t="shared" ca="1" si="27"/>
        <v>651.21431005846955</v>
      </c>
      <c r="AW144" s="331">
        <f t="shared" ca="1" si="28"/>
        <v>468.88587227582241</v>
      </c>
      <c r="AX144" s="331">
        <f t="shared" ref="AX144:AX207" si="75">IF(AR144=$AJ$140,$X$107,0)</f>
        <v>0</v>
      </c>
      <c r="AY144" s="331">
        <f t="shared" si="29"/>
        <v>0</v>
      </c>
      <c r="AZ144" s="350">
        <f t="shared" ca="1" si="30"/>
        <v>222804.59186205655</v>
      </c>
      <c r="BA144" s="420">
        <f t="shared" ca="1" si="31"/>
        <v>0</v>
      </c>
      <c r="BB144" s="416">
        <f t="shared" ref="BB144:BB207" ca="1" si="76">AY144+AW144+AV144+AT144</f>
        <v>1231.970682334292</v>
      </c>
      <c r="BC144" s="372">
        <f t="shared" ref="BC144:BC166" ca="1" si="77">(W144+AK144+AS144)*-1</f>
        <v>-2536.3213629298466</v>
      </c>
      <c r="BD144" s="242">
        <v>3</v>
      </c>
      <c r="BE144" s="29">
        <f t="shared" si="32"/>
        <v>0</v>
      </c>
      <c r="BF144" s="29">
        <f t="shared" ref="BF144:BF207" ca="1" si="78">IF(BD144&gt;$BE$140,0,BF143+BE144)</f>
        <v>10000</v>
      </c>
      <c r="BG144" s="29">
        <f t="shared" ca="1" si="33"/>
        <v>10.416666666666666</v>
      </c>
      <c r="BH144" s="29"/>
      <c r="BI144" s="24">
        <v>2</v>
      </c>
      <c r="BJ144" s="243">
        <f t="shared" ca="1" si="34"/>
        <v>2536.3213629298466</v>
      </c>
      <c r="BK144" s="243">
        <f ca="1">IF(BI144&gt;$BA$140,0,BK143+BJ144)</f>
        <v>5072.6427258596932</v>
      </c>
      <c r="BL144" s="243">
        <f t="shared" ref="BL144:BL207" ca="1" si="79">BK144*$BD$139/12</f>
        <v>5.2840028394371812</v>
      </c>
      <c r="BM144" s="33"/>
      <c r="BO144" s="679">
        <f t="shared" ref="BO144:BO166" si="80">IF(U144&gt;$BO$140,0,U144)</f>
        <v>2</v>
      </c>
      <c r="BP144" s="29">
        <f t="shared" si="35"/>
        <v>33.237000000000002</v>
      </c>
      <c r="BQ144" s="29">
        <f t="shared" si="36"/>
        <v>5.5395000000000003</v>
      </c>
      <c r="BR144" s="29">
        <f t="shared" si="37"/>
        <v>27.697500000000002</v>
      </c>
      <c r="BS144" s="29">
        <f t="shared" si="38"/>
        <v>27.697500000000002</v>
      </c>
      <c r="BT144" s="292">
        <f t="shared" si="39"/>
        <v>0</v>
      </c>
      <c r="BU144" s="292">
        <f t="shared" si="40"/>
        <v>11079</v>
      </c>
      <c r="BV144" s="394">
        <f t="shared" ref="BV144:BV165" si="81">IF($AO$140="Total",BQ144,BS144+BQ144)</f>
        <v>33.237000000000002</v>
      </c>
      <c r="BW144" s="679">
        <v>2</v>
      </c>
      <c r="BX144" s="489">
        <f t="shared" ref="BX144:BX207" ca="1" si="82">IF(BW144&gt;$BW$140,0,BZ144+BY144+CC144+CD144)</f>
        <v>1445.5025028809234</v>
      </c>
      <c r="BY144" s="489">
        <f t="shared" ca="1" si="41"/>
        <v>131.26050000000001</v>
      </c>
      <c r="BZ144" s="489">
        <f t="shared" ca="1" si="42"/>
        <v>1314.2420028809233</v>
      </c>
      <c r="CA144" s="489">
        <f t="shared" ref="CA144:CA207" ca="1" si="83">IF(BW144&gt;$BW$140,0,CE143*$BY$140/12)</f>
        <v>764.08629572076404</v>
      </c>
      <c r="CB144" s="489">
        <f t="shared" ref="CB144:CB207" ca="1" si="84">IF(CE143&lt;=(BZ144-CA144),CE143,IF(BW144&gt;$BW$140,0,IF(BW144=$BW$140,CE143,BZ144-CA144)))</f>
        <v>550.1557071601593</v>
      </c>
      <c r="CC144" s="489">
        <f t="shared" ref="CC144:CC207" si="85">IF(BW144=$BO$140,$AC$107,0)</f>
        <v>0</v>
      </c>
      <c r="CD144" s="489">
        <f t="shared" ref="CD144:CD207" si="86">IF(BW144=$BO$140,$AA$107,0)</f>
        <v>0</v>
      </c>
      <c r="CE144" s="647">
        <f t="shared" ref="CE144:CE207" ca="1" si="87">IF(BW144&gt;$BW$140,0,CE143-CB144-CC144)</f>
        <v>261422.28853995891</v>
      </c>
      <c r="CF144" s="700">
        <f ca="1">IF(AND(CE144=0,CB144&lt;&gt;0),BW144,0)</f>
        <v>0</v>
      </c>
      <c r="CG144" s="701">
        <f t="shared" ref="CG144:CG207" ca="1" si="88">CD144+CB144+CA144+BY144</f>
        <v>1445.5025028809234</v>
      </c>
      <c r="CH144" s="702">
        <f t="shared" ref="CH144:CH166" ca="1" si="89">(W144+BP144+BX144)*-1</f>
        <v>-2634.4131834764785</v>
      </c>
      <c r="CI144" s="679">
        <v>3</v>
      </c>
      <c r="CJ144" s="29">
        <f t="shared" si="43"/>
        <v>0</v>
      </c>
      <c r="CK144" s="29">
        <f t="shared" ref="CK144:CK153" ca="1" si="90">IF(CI144&gt;$CJ$140,0,CK143+CJ144)</f>
        <v>10000</v>
      </c>
      <c r="CL144" s="29">
        <f t="shared" ca="1" si="44"/>
        <v>10.416666666666666</v>
      </c>
      <c r="CM144" s="29"/>
      <c r="CN144" s="29">
        <v>2</v>
      </c>
      <c r="CO144" s="29">
        <f t="shared" ref="CO144:CO166" ca="1" si="91">AG144+BV144+CG144</f>
        <v>2634.4131834764785</v>
      </c>
      <c r="CP144" s="487">
        <f ca="1">IF(CN144&gt;$CF$140,0,CP143+CO144)</f>
        <v>5268.826366952957</v>
      </c>
      <c r="CQ144" s="29">
        <f t="shared" ref="CQ144:CQ207" ca="1" si="92">CP144*$CI$139/12</f>
        <v>5.4883607989093299</v>
      </c>
      <c r="CR144" s="292"/>
      <c r="CT144" s="242">
        <f t="shared" ref="CT144:CT166" si="93">IF(U144&gt;$CT$140,0,U144)</f>
        <v>2</v>
      </c>
      <c r="CU144" s="29">
        <f t="shared" ref="CU144:CZ144" si="94">CU176</f>
        <v>82.5</v>
      </c>
      <c r="CV144" s="29">
        <f t="shared" si="94"/>
        <v>82.5</v>
      </c>
      <c r="CW144" s="29">
        <f t="shared" si="94"/>
        <v>0</v>
      </c>
      <c r="CX144" s="29">
        <f t="shared" si="94"/>
        <v>825</v>
      </c>
      <c r="CY144" s="292">
        <f t="shared" si="94"/>
        <v>0</v>
      </c>
      <c r="CZ144" s="292">
        <f t="shared" si="94"/>
        <v>165000</v>
      </c>
      <c r="DA144" s="394">
        <f t="shared" ref="DA144:DA166" si="95">IF($AO$140="Total",CV144,CX144+CV144)</f>
        <v>907.5</v>
      </c>
      <c r="DB144" s="242">
        <v>2</v>
      </c>
      <c r="DC144" s="488">
        <f t="shared" ref="DC144:DC207" ca="1" si="96">IF(U144&gt;$DB$140,0,DE144+DD144+DH144+DI144)</f>
        <v>1462.4506963735107</v>
      </c>
      <c r="DD144" s="489">
        <f t="shared" ca="1" si="46"/>
        <v>132.79949999999999</v>
      </c>
      <c r="DE144" s="488">
        <f t="shared" ref="DE144:DE207" ca="1" si="97">IF(DJ144=0,DG144+DF144,IF(DJ143=0,0,IF(DB144&gt;$DB$140,0,IF(DB144=$DB$140,DG144+DF144,IF(AND($Q$27=0,DB144&gt;$CT$140),(PMT($DD$140/12,$DB$140-DB143,DJ143,0))*-1,$DI$140-DD144)))))</f>
        <v>1329.6511963735106</v>
      </c>
      <c r="DF144" s="489">
        <f t="shared" ref="DF144:DF207" ca="1" si="98">IF(DB144&gt;$DB$140,0,DJ143*$DD$140/12)</f>
        <v>773.04503661474394</v>
      </c>
      <c r="DG144" s="488">
        <f t="shared" ref="DG144:DG207" ca="1" si="99">IF(DJ143&lt;=(DE144-DF144),DJ143,IF(DB144&gt;$DB$140,0,IF(DB144=$DB$140,DJ143,DE144-DF144)))</f>
        <v>556.60615975876669</v>
      </c>
      <c r="DH144" s="488">
        <f t="shared" ref="DH144:DH207" si="100">IF(DB144=$CT$140,$AH$107,0)</f>
        <v>0</v>
      </c>
      <c r="DI144" s="488">
        <f t="shared" ref="DI144:DI207" si="101">IF(DB144=$CT$140,$AF$107,0)</f>
        <v>0</v>
      </c>
      <c r="DJ144" s="523">
        <f t="shared" ref="DJ144:DJ207" ca="1" si="102">IF(DB144&gt;$DB$140,0,DJ143-DG144-DH144)</f>
        <v>264487.40639386774</v>
      </c>
      <c r="DK144" s="420">
        <f t="shared" ca="1" si="47"/>
        <v>0</v>
      </c>
      <c r="DL144" s="416">
        <f t="shared" ref="DL144:DL207" ca="1" si="103">DI144+DG144+DF144+DD144</f>
        <v>1462.4506963735107</v>
      </c>
      <c r="DM144" s="493">
        <f t="shared" ref="DM144:DM166" ca="1" si="104">(CU144+DC144)*-1</f>
        <v>-1544.9506963735107</v>
      </c>
      <c r="DN144" s="242">
        <v>3</v>
      </c>
      <c r="DO144" s="29">
        <f t="shared" si="48"/>
        <v>0</v>
      </c>
      <c r="DP144" s="29">
        <f t="shared" ref="DP144:DP207" ca="1" si="105">IF(DN144&gt;$DO$140,0,DP143+DO144)</f>
        <v>10000</v>
      </c>
      <c r="DQ144" s="29">
        <f t="shared" ca="1" si="49"/>
        <v>10.416666666666666</v>
      </c>
      <c r="DR144" s="29"/>
      <c r="DS144" s="24">
        <v>2</v>
      </c>
      <c r="DT144" s="243">
        <f t="shared" ref="DT144:DT166" ca="1" si="106">DA144+DL144</f>
        <v>2369.9506963735107</v>
      </c>
      <c r="DU144" s="454">
        <f ca="1">IF(DS144&gt;$DK$140,0,DU143+DT144)</f>
        <v>4327.4013927470214</v>
      </c>
      <c r="DV144" s="243">
        <f t="shared" ref="DV144:DV207" ca="1" si="107">DU144*$CI$139/12</f>
        <v>4.5077097841114808</v>
      </c>
      <c r="DW144" s="33"/>
      <c r="DY144" s="242">
        <f t="shared" ref="DY144:DY166" si="108">IF(U144&gt;$DY$140,0,U144)</f>
        <v>2</v>
      </c>
      <c r="DZ144" s="29">
        <f t="shared" ref="DZ144:DZ166" si="109">IF(U144&gt;$DY$140,0,IF($G$21="Partiel",EA144+EB144,DZ176))</f>
        <v>148.67699999999999</v>
      </c>
      <c r="EA144" s="29">
        <f t="shared" ref="EA144:EA166" si="110">IF(U144&gt;$DY$140,0,IF($G$21="Partiel",$DZ$140*$EA$140/12*$EC$140,EA176))</f>
        <v>24.779499999999999</v>
      </c>
      <c r="EB144" s="29">
        <f t="shared" ref="EB144:EB166" si="111">IF(U144&gt;$DY$140,0,IF($G$21="Partiel",IF(U144=$DY$140,ED144 +EC144,($DZ$140*$EB$140/12)),EB176))</f>
        <v>123.89749999999999</v>
      </c>
      <c r="EC144" s="29">
        <f t="shared" ref="EC144:EC166" si="112">IF(U144&gt;$DY$140,0,IF($G$21="Partiel",$DZ$140*$EB$140/12,EC176))</f>
        <v>123.89749999999999</v>
      </c>
      <c r="ED144" s="292">
        <f t="shared" ref="ED144:ED166" si="113">IF(U144&gt;$DY$140,0,IF($G$21="Partiel",IF(DY144=$DY$140,EE143,0),ED176))</f>
        <v>0</v>
      </c>
      <c r="EE144" s="292">
        <f t="shared" ref="EE144:EE166" si="114">IF(U144&gt;$DY$140,0,IF($G$21="Partiel",EE143-ED144,EE176))</f>
        <v>49559</v>
      </c>
      <c r="EF144" s="394">
        <f t="shared" ref="EF144:EF166" si="115">IF($AO$140="Total",EA144,EC144+EA144)</f>
        <v>148.67699999999999</v>
      </c>
      <c r="EG144" s="242">
        <v>2</v>
      </c>
      <c r="EH144" s="331">
        <f t="shared" ref="EH144:EH207" ca="1" si="116">IF(EG144&gt;$EP$503,0,IF(EO144=0,EJ144+EI144,$EN$140+EM144+EN144))</f>
        <v>1150</v>
      </c>
      <c r="EI144" s="599">
        <f t="shared" ca="1" si="50"/>
        <v>111.87050000000001</v>
      </c>
      <c r="EJ144" s="331">
        <f t="shared" ref="EJ144:EJ207" ca="1" si="117">IF(EG144=$EP$503,EL144+EK144,EH144-EI144-EM144-EN144)</f>
        <v>1038.1295</v>
      </c>
      <c r="EK144" s="594">
        <f t="shared" ref="EK144:EK207" ca="1" si="118">EO143*$EI$140/12</f>
        <v>651.45339121527786</v>
      </c>
      <c r="EL144" s="488">
        <f t="shared" ref="EL144:EL207" ca="1" si="119">IF((EJ144-EK144)&gt;EO143,EO143,EJ144-EK144)</f>
        <v>386.67610878472215</v>
      </c>
      <c r="EM144" s="331">
        <f t="shared" ref="EM144:EM207" si="120">IF(EG144=$DY$140,$X$107,0)</f>
        <v>0</v>
      </c>
      <c r="EN144" s="331">
        <f t="shared" ref="EN144:EN207" si="121">IF(EG144=$DY$140,$V$107,0)</f>
        <v>0</v>
      </c>
      <c r="EO144" s="595">
        <f t="shared" ref="EO144:EO207" ca="1" si="122">EO143-EL144-EM144</f>
        <v>222968.77230788197</v>
      </c>
      <c r="EP144" s="420">
        <f t="shared" ca="1" si="51"/>
        <v>0</v>
      </c>
      <c r="EQ144" s="416">
        <f t="shared" ref="EQ144:EQ207" ca="1" si="123">EN144+EL144+EK144+EI144</f>
        <v>1150</v>
      </c>
      <c r="ER144" s="372">
        <f t="shared" ref="ER144:ER166" ca="1" si="124">(W144+DZ144+EH144)*-1</f>
        <v>-2454.3506805955549</v>
      </c>
      <c r="ES144" s="242">
        <v>3</v>
      </c>
      <c r="ET144" s="29">
        <f t="shared" ref="ET144:ET207" si="125">IF(EX144=$DY$140,$X$124-$F$16,0)</f>
        <v>0</v>
      </c>
      <c r="EU144" s="29">
        <f t="shared" ref="EU144:EU153" ca="1" si="126">IF(ES144&gt;$ET$140,0,EU143+ET144)</f>
        <v>10000</v>
      </c>
      <c r="EV144" s="29">
        <f t="shared" ca="1" si="52"/>
        <v>10.416666666666666</v>
      </c>
      <c r="EW144" s="29"/>
      <c r="EX144" s="24">
        <v>2</v>
      </c>
      <c r="EY144" s="243">
        <f t="shared" ref="EY144:EY166" ca="1" si="127">AG144+EF144+EQ144</f>
        <v>2454.3506805955549</v>
      </c>
      <c r="EZ144" s="243">
        <f ca="1">IF(EX144&gt;$EP$140,0,EZ143+EY144)</f>
        <v>4908.7013611911098</v>
      </c>
      <c r="FA144" s="243">
        <f t="shared" ref="FA144:FA207" ca="1" si="128">EZ144*$BD$139/12</f>
        <v>5.1132305845740733</v>
      </c>
      <c r="FB144" s="33"/>
      <c r="FD144" s="242">
        <f t="shared" ref="FD144:FD166" si="129">IF(U144&gt;$FD$140,0,U144)</f>
        <v>2</v>
      </c>
      <c r="FE144" s="29">
        <f t="shared" ref="FE144:FE166" si="130">IF(U144&gt;$FD$140,0,IF($G$21="Partiel",FF144+FG144,FE176))</f>
        <v>33.237000000000002</v>
      </c>
      <c r="FF144" s="29">
        <f t="shared" ref="FF144:FF166" si="131">IF(U144&gt;$FD$140,0,IF($G$21="Partiel",$FE$140*$FF$140/12*$FH$140,FF176))</f>
        <v>5.5395000000000003</v>
      </c>
      <c r="FG144" s="29">
        <f t="shared" ref="FG144:FG166" si="132">IF(U144&gt;$FD$140,0,IF($G$21="Partiel",IF(FD144=$FD$140,FI144 +FH144,($FE$140*$FG$140/12)),FG176))</f>
        <v>27.697500000000002</v>
      </c>
      <c r="FH144" s="29">
        <f t="shared" ref="FH144:FH166" si="133">IF(U144&gt;$FD$140,0,IF($G$21="Partiel",$FE$140*$FG$140/12,FH176))</f>
        <v>27.697500000000002</v>
      </c>
      <c r="FI144" s="292">
        <f t="shared" ref="FI144:FI166" si="134">IF(U144&gt;$FD$140,0,IF($G$21="Partiel",IF(FD144=$FD$140,FJ143,0),FI176))</f>
        <v>0</v>
      </c>
      <c r="FJ144" s="292">
        <f t="shared" ref="FJ144:FJ166" si="135">IF(U144&gt;$FD$140,0,IF($G$21="Partiel",FJ143-FI144,FJ176))</f>
        <v>11079</v>
      </c>
      <c r="FK144" s="394">
        <f t="shared" ref="FK144:FK166" si="136">IF($AO$140="Total",FF144,FH144+FF144)</f>
        <v>33.237000000000002</v>
      </c>
      <c r="FL144" s="242">
        <v>2</v>
      </c>
      <c r="FM144" s="331">
        <f t="shared" ref="FM144:FM207" ca="1" si="137">IF(FL144&gt;$FU$503,0,IF(FT144=0,FO144+FN144,$FT$140+FR144+FS144))</f>
        <v>1150</v>
      </c>
      <c r="FN144" s="600">
        <f t="shared" ca="1" si="53"/>
        <v>131.26050000000001</v>
      </c>
      <c r="FO144" s="331">
        <f t="shared" ref="FO144:FO207" ca="1" si="138">IF(FL144=$FU$503,FQ144+FP144,FM144-FN144-FR144-FS144)</f>
        <v>1018.7395</v>
      </c>
      <c r="FP144" s="597">
        <f t="shared" ref="FP144:FP207" ca="1" si="139">FT143*$FN$140/12</f>
        <v>764.94817802083344</v>
      </c>
      <c r="FQ144" s="488">
        <f t="shared" ref="FQ144:FQ207" ca="1" si="140">IF((FO144-FP144)&gt;FT143,FT143,FO144-FP144)</f>
        <v>253.79132197916658</v>
      </c>
      <c r="FR144" s="331">
        <f t="shared" ref="FR144:FR207" si="141">IF(FL144=$FD$140,$AC$107,0)</f>
        <v>0</v>
      </c>
      <c r="FS144" s="331">
        <f t="shared" ref="FS144:FS207" si="142">IF(FL144=$FD$140,$AA$107,0)</f>
        <v>0</v>
      </c>
      <c r="FT144" s="596">
        <f t="shared" ref="FT144:FT207" ca="1" si="143">FT143-FQ144-FR144</f>
        <v>262014.15542802084</v>
      </c>
      <c r="FU144" s="420">
        <f t="shared" ca="1" si="54"/>
        <v>0</v>
      </c>
      <c r="FV144" s="416">
        <f t="shared" ref="FV144:FV207" ca="1" si="144">FS144+FQ144+FP144+FN144</f>
        <v>1150</v>
      </c>
      <c r="FW144" s="493">
        <f t="shared" ref="FW144:FW166" ca="1" si="145">(W144+FE144+FM144)*-1</f>
        <v>-2338.9106805955548</v>
      </c>
      <c r="FX144" s="242">
        <v>3</v>
      </c>
      <c r="FY144" s="29">
        <f t="shared" ref="FY144:FY207" si="146">IF(GC144=$FD$140,$AC$124-$F$16,0)</f>
        <v>0</v>
      </c>
      <c r="FZ144" s="29">
        <f t="shared" ref="FZ144:FZ153" ca="1" si="147">IF(FX144&gt;$FY$140,0,FZ143+FY144)</f>
        <v>10000</v>
      </c>
      <c r="GA144" s="29">
        <f t="shared" ca="1" si="55"/>
        <v>10.416666666666666</v>
      </c>
      <c r="GB144" s="29"/>
      <c r="GC144" s="24">
        <v>2</v>
      </c>
      <c r="GD144" s="243">
        <f t="shared" ref="GD144:GD166" ca="1" si="148">AG144+FK144+FV144</f>
        <v>2338.9106805955548</v>
      </c>
      <c r="GE144" s="454">
        <f ca="1">IF(GC144&gt;$FU$140,0,GE143+GD144)</f>
        <v>4677.8213611911096</v>
      </c>
      <c r="GF144" s="243">
        <f t="shared" ref="GF144:GF207" ca="1" si="149">GE144*$CI$139/12</f>
        <v>4.8727305845740725</v>
      </c>
      <c r="GG144" s="33"/>
      <c r="GI144" s="242">
        <f t="shared" ref="GI144:GI166" si="150">IF(U144&gt;$CT$140,0,U144)</f>
        <v>2</v>
      </c>
      <c r="GJ144" s="29">
        <f t="shared" ref="GJ144:GO144" si="151">GJ176</f>
        <v>82.5</v>
      </c>
      <c r="GK144" s="29">
        <f t="shared" si="151"/>
        <v>82.5</v>
      </c>
      <c r="GL144" s="29">
        <f t="shared" si="151"/>
        <v>0</v>
      </c>
      <c r="GM144" s="29">
        <f t="shared" si="151"/>
        <v>825</v>
      </c>
      <c r="GN144" s="292">
        <f t="shared" si="151"/>
        <v>0</v>
      </c>
      <c r="GO144" s="292">
        <f t="shared" si="151"/>
        <v>165000</v>
      </c>
      <c r="GP144" s="394">
        <f t="shared" ref="GP144:GP166" si="152">IF($AO$140="Total",GK144,GM144+GK144)</f>
        <v>907.5</v>
      </c>
      <c r="GQ144" s="242">
        <v>2</v>
      </c>
      <c r="GR144" s="331">
        <f t="shared" ca="1" si="57"/>
        <v>1150</v>
      </c>
      <c r="GS144" s="600">
        <f t="shared" ca="1" si="58"/>
        <v>132.79949999999999</v>
      </c>
      <c r="GT144" s="331">
        <f t="shared" ca="1" si="59"/>
        <v>1017.2005</v>
      </c>
      <c r="GU144" s="591">
        <f t="shared" ref="GU144:GU207" ca="1" si="153">GY143*$GS$140/12</f>
        <v>773.95635114583331</v>
      </c>
      <c r="GV144" s="488">
        <f t="shared" ca="1" si="60"/>
        <v>243.24414885416672</v>
      </c>
      <c r="GW144" s="331">
        <f t="shared" si="61"/>
        <v>0</v>
      </c>
      <c r="GX144" s="331">
        <f t="shared" si="62"/>
        <v>0</v>
      </c>
      <c r="GY144" s="593">
        <f t="shared" ca="1" si="63"/>
        <v>265113.21910114581</v>
      </c>
      <c r="GZ144" s="420">
        <f t="shared" ca="1" si="64"/>
        <v>0</v>
      </c>
      <c r="HA144" s="416">
        <f t="shared" ref="HA144:HA207" ca="1" si="154">GX144+GV144+GU144+GS144</f>
        <v>1150</v>
      </c>
      <c r="HB144" s="493">
        <f t="shared" ref="HB144:HB166" ca="1" si="155">(GJ144+GR144)*-1</f>
        <v>-1232.5</v>
      </c>
      <c r="HC144" s="242">
        <v>3</v>
      </c>
      <c r="HD144" s="29">
        <f t="shared" ref="HD144:HD207" si="156">IF(HH144=$GI$140,$AH$124-$F$16,0)</f>
        <v>0</v>
      </c>
      <c r="HE144" s="487">
        <f t="shared" ref="HE144:HE153" ca="1" si="157">IF(HC144&gt;$HD$140,0,HE143+HD144)</f>
        <v>10000</v>
      </c>
      <c r="HF144" s="29">
        <f t="shared" ca="1" si="65"/>
        <v>10.416666666666666</v>
      </c>
      <c r="HG144" s="29"/>
      <c r="HH144" s="24">
        <v>2</v>
      </c>
      <c r="HI144" s="243">
        <f t="shared" ref="HI144:HI166" ca="1" si="158">GP144+HA144</f>
        <v>2057.5</v>
      </c>
      <c r="HJ144" s="454">
        <f ca="1">IF(HH144&gt;$GZ$140,0,HJ143+HI144)</f>
        <v>3702.5</v>
      </c>
      <c r="HK144" s="243">
        <f t="shared" ref="HK144:HK207" ca="1" si="159">HJ144*$CI$139/12</f>
        <v>3.8567708333333335</v>
      </c>
      <c r="HL144" s="33"/>
    </row>
    <row r="145" spans="3:220" ht="15" customHeight="1" x14ac:dyDescent="0.25">
      <c r="C145" s="242">
        <v>3</v>
      </c>
      <c r="D145" s="243">
        <f t="shared" si="8"/>
        <v>1155.6736805955547</v>
      </c>
      <c r="E145" s="865">
        <f t="shared" ref="E145:E208" si="160">IF(C145&gt;$C$140,0,($F$13*$D$16/12)*$D$17)</f>
        <v>100</v>
      </c>
      <c r="F145" s="866"/>
      <c r="G145" s="243">
        <f t="shared" si="66"/>
        <v>1055.6736805955547</v>
      </c>
      <c r="H145" s="859">
        <f t="shared" si="9"/>
        <v>664.06896427365257</v>
      </c>
      <c r="I145" s="860"/>
      <c r="J145" s="243">
        <f t="shared" si="10"/>
        <v>391.60471632190217</v>
      </c>
      <c r="K145" s="859">
        <f t="shared" si="67"/>
        <v>198829.0845657739</v>
      </c>
      <c r="L145" s="860"/>
      <c r="M145" s="860"/>
      <c r="N145" s="861"/>
      <c r="O145" s="248">
        <f t="shared" si="68"/>
        <v>198829.0845657739</v>
      </c>
      <c r="P145" s="248">
        <f t="shared" si="6"/>
        <v>0</v>
      </c>
      <c r="Q145" s="248">
        <f t="shared" si="11"/>
        <v>0</v>
      </c>
      <c r="R145" s="1015" t="str">
        <f t="shared" si="7"/>
        <v/>
      </c>
      <c r="S145" s="1015"/>
      <c r="U145">
        <v>3</v>
      </c>
      <c r="V145" s="242">
        <f t="shared" si="69"/>
        <v>104</v>
      </c>
      <c r="W145" s="29">
        <f t="shared" si="12"/>
        <v>1155.6736805955547</v>
      </c>
      <c r="X145" s="29">
        <f t="shared" si="13"/>
        <v>100</v>
      </c>
      <c r="Y145" s="865">
        <f t="shared" si="14"/>
        <v>1055.6736805955547</v>
      </c>
      <c r="Z145" s="866"/>
      <c r="AA145" s="517">
        <f t="shared" si="15"/>
        <v>507.62739087865936</v>
      </c>
      <c r="AB145" s="29">
        <f t="shared" si="70"/>
        <v>0</v>
      </c>
      <c r="AC145" s="29">
        <f t="shared" si="71"/>
        <v>0</v>
      </c>
      <c r="AD145" s="24"/>
      <c r="AE145" s="517">
        <f t="shared" si="16"/>
        <v>548.04628971689544</v>
      </c>
      <c r="AF145" s="280">
        <f t="shared" si="17"/>
        <v>151740.17097388091</v>
      </c>
      <c r="AG145" s="391">
        <f t="shared" si="72"/>
        <v>1155.6736805955547</v>
      </c>
      <c r="AJ145" s="242">
        <f t="shared" si="18"/>
        <v>3</v>
      </c>
      <c r="AK145" s="29">
        <f t="shared" si="19"/>
        <v>148.67699999999999</v>
      </c>
      <c r="AL145" s="29">
        <f t="shared" si="20"/>
        <v>24.779499999999999</v>
      </c>
      <c r="AM145" s="29">
        <f t="shared" si="21"/>
        <v>123.89749999999999</v>
      </c>
      <c r="AN145" s="29">
        <f t="shared" si="22"/>
        <v>123.89749999999999</v>
      </c>
      <c r="AO145" s="292">
        <f t="shared" si="23"/>
        <v>0</v>
      </c>
      <c r="AP145" s="292">
        <f t="shared" si="24"/>
        <v>49559</v>
      </c>
      <c r="AQ145" s="394">
        <f t="shared" si="73"/>
        <v>148.67699999999999</v>
      </c>
      <c r="AR145" s="242">
        <v>3</v>
      </c>
      <c r="AS145" s="331">
        <f t="shared" ca="1" si="25"/>
        <v>1231.970682334292</v>
      </c>
      <c r="AT145" s="566">
        <f t="shared" ca="1" si="74"/>
        <v>111.87050000000001</v>
      </c>
      <c r="AU145" s="331">
        <f t="shared" ca="1" si="26"/>
        <v>1120.100182334292</v>
      </c>
      <c r="AV145" s="329">
        <f t="shared" ca="1" si="27"/>
        <v>649.84672626433166</v>
      </c>
      <c r="AW145" s="331">
        <f t="shared" ca="1" si="28"/>
        <v>470.25345606996029</v>
      </c>
      <c r="AX145" s="331">
        <f t="shared" si="75"/>
        <v>0</v>
      </c>
      <c r="AY145" s="331">
        <f t="shared" si="29"/>
        <v>0</v>
      </c>
      <c r="AZ145" s="350">
        <f t="shared" ca="1" si="30"/>
        <v>222334.33840598658</v>
      </c>
      <c r="BA145" s="420">
        <f t="shared" ca="1" si="31"/>
        <v>0</v>
      </c>
      <c r="BB145" s="416">
        <f t="shared" ca="1" si="76"/>
        <v>1231.970682334292</v>
      </c>
      <c r="BC145" s="372">
        <f t="shared" ca="1" si="77"/>
        <v>-2536.3213629298466</v>
      </c>
      <c r="BD145" s="242">
        <v>4</v>
      </c>
      <c r="BE145" s="29">
        <f t="shared" si="32"/>
        <v>0</v>
      </c>
      <c r="BF145" s="29">
        <f t="shared" ca="1" si="78"/>
        <v>10000</v>
      </c>
      <c r="BG145" s="29">
        <f t="shared" ca="1" si="33"/>
        <v>10.416666666666666</v>
      </c>
      <c r="BH145" s="29"/>
      <c r="BI145" s="24">
        <v>3</v>
      </c>
      <c r="BJ145" s="243">
        <f t="shared" ca="1" si="34"/>
        <v>2536.3213629298466</v>
      </c>
      <c r="BK145" s="243">
        <f t="shared" ref="BK145:BK208" ca="1" si="161">IF(BI145&gt;$BA$140,0,BK144+BJ145)</f>
        <v>7608.9640887895403</v>
      </c>
      <c r="BL145" s="243">
        <f t="shared" ca="1" si="79"/>
        <v>7.9260042591557713</v>
      </c>
      <c r="BM145" s="33"/>
      <c r="BO145" s="679">
        <f t="shared" si="80"/>
        <v>3</v>
      </c>
      <c r="BP145" s="29">
        <f t="shared" si="35"/>
        <v>33.237000000000002</v>
      </c>
      <c r="BQ145" s="29">
        <f t="shared" si="36"/>
        <v>5.5395000000000003</v>
      </c>
      <c r="BR145" s="29">
        <f t="shared" si="37"/>
        <v>27.697500000000002</v>
      </c>
      <c r="BS145" s="29">
        <f t="shared" si="38"/>
        <v>27.697500000000002</v>
      </c>
      <c r="BT145" s="292">
        <f t="shared" si="39"/>
        <v>0</v>
      </c>
      <c r="BU145" s="292">
        <f t="shared" si="40"/>
        <v>11079</v>
      </c>
      <c r="BV145" s="394">
        <f t="shared" si="81"/>
        <v>33.237000000000002</v>
      </c>
      <c r="BW145" s="679">
        <v>3</v>
      </c>
      <c r="BX145" s="489">
        <f t="shared" ca="1" si="82"/>
        <v>1445.5025028809234</v>
      </c>
      <c r="BY145" s="489">
        <f t="shared" ca="1" si="41"/>
        <v>131.26050000000001</v>
      </c>
      <c r="BZ145" s="489">
        <f t="shared" ca="1" si="42"/>
        <v>1314.2420028809233</v>
      </c>
      <c r="CA145" s="489">
        <f t="shared" ca="1" si="83"/>
        <v>762.48167490821368</v>
      </c>
      <c r="CB145" s="489">
        <f t="shared" ca="1" si="84"/>
        <v>551.76032797270966</v>
      </c>
      <c r="CC145" s="489">
        <f t="shared" si="85"/>
        <v>0</v>
      </c>
      <c r="CD145" s="489">
        <f t="shared" si="86"/>
        <v>0</v>
      </c>
      <c r="CE145" s="647">
        <f t="shared" ca="1" si="87"/>
        <v>260870.52821198621</v>
      </c>
      <c r="CF145" s="700">
        <f ca="1">IF(AND(CE145=0,CB145&lt;&gt;0),BW145,0)</f>
        <v>0</v>
      </c>
      <c r="CG145" s="701">
        <f t="shared" ca="1" si="88"/>
        <v>1445.5025028809234</v>
      </c>
      <c r="CH145" s="702">
        <f t="shared" ca="1" si="89"/>
        <v>-2634.4131834764785</v>
      </c>
      <c r="CI145" s="679">
        <v>4</v>
      </c>
      <c r="CJ145" s="29">
        <f t="shared" si="43"/>
        <v>0</v>
      </c>
      <c r="CK145" s="29">
        <f t="shared" ca="1" si="90"/>
        <v>10000</v>
      </c>
      <c r="CL145" s="29">
        <f t="shared" ca="1" si="44"/>
        <v>10.416666666666666</v>
      </c>
      <c r="CM145" s="29"/>
      <c r="CN145" s="29">
        <v>3</v>
      </c>
      <c r="CO145" s="29">
        <f t="shared" ca="1" si="91"/>
        <v>2634.4131834764785</v>
      </c>
      <c r="CP145" s="487">
        <f t="shared" ref="CP145:CP154" ca="1" si="162">IF(CN145&gt;$CF$140,0,CP144+CO145)</f>
        <v>7903.2395504294354</v>
      </c>
      <c r="CQ145" s="29">
        <f t="shared" ca="1" si="92"/>
        <v>8.2325411983639949</v>
      </c>
      <c r="CR145" s="292"/>
      <c r="CT145" s="242">
        <f t="shared" si="93"/>
        <v>3</v>
      </c>
      <c r="CU145" s="29">
        <f t="shared" ref="CU145:CZ145" si="163">CU177</f>
        <v>82.5</v>
      </c>
      <c r="CV145" s="29">
        <f t="shared" si="163"/>
        <v>82.5</v>
      </c>
      <c r="CW145" s="29">
        <f t="shared" si="163"/>
        <v>0</v>
      </c>
      <c r="CX145" s="29">
        <f t="shared" si="163"/>
        <v>1237.5</v>
      </c>
      <c r="CY145" s="292">
        <f t="shared" si="163"/>
        <v>0</v>
      </c>
      <c r="CZ145" s="292">
        <f t="shared" si="163"/>
        <v>165000</v>
      </c>
      <c r="DA145" s="394">
        <f t="shared" si="95"/>
        <v>1320</v>
      </c>
      <c r="DB145" s="242">
        <v>3</v>
      </c>
      <c r="DC145" s="488">
        <f t="shared" ca="1" si="96"/>
        <v>1462.4506963735107</v>
      </c>
      <c r="DD145" s="489">
        <f t="shared" ca="1" si="46"/>
        <v>132.79949999999999</v>
      </c>
      <c r="DE145" s="488">
        <f t="shared" ca="1" si="97"/>
        <v>1329.6511963735106</v>
      </c>
      <c r="DF145" s="489">
        <f t="shared" ca="1" si="98"/>
        <v>771.42160198211434</v>
      </c>
      <c r="DG145" s="488">
        <f t="shared" ca="1" si="99"/>
        <v>558.22959439139629</v>
      </c>
      <c r="DH145" s="488">
        <f t="shared" si="100"/>
        <v>0</v>
      </c>
      <c r="DI145" s="488">
        <f t="shared" si="101"/>
        <v>0</v>
      </c>
      <c r="DJ145" s="523">
        <f t="shared" ca="1" si="102"/>
        <v>263929.17679947632</v>
      </c>
      <c r="DK145" s="420">
        <f t="shared" ca="1" si="47"/>
        <v>0</v>
      </c>
      <c r="DL145" s="416">
        <f t="shared" ca="1" si="103"/>
        <v>1462.4506963735107</v>
      </c>
      <c r="DM145" s="493">
        <f t="shared" ca="1" si="104"/>
        <v>-1544.9506963735107</v>
      </c>
      <c r="DN145" s="242">
        <v>4</v>
      </c>
      <c r="DO145" s="29">
        <f t="shared" si="48"/>
        <v>0</v>
      </c>
      <c r="DP145" s="29">
        <f t="shared" ca="1" si="105"/>
        <v>10000</v>
      </c>
      <c r="DQ145" s="29">
        <f t="shared" ca="1" si="49"/>
        <v>10.416666666666666</v>
      </c>
      <c r="DR145" s="29"/>
      <c r="DS145" s="24">
        <v>3</v>
      </c>
      <c r="DT145" s="243">
        <f t="shared" ca="1" si="106"/>
        <v>2782.4506963735107</v>
      </c>
      <c r="DU145" s="454">
        <f t="shared" ref="DU145:DU154" ca="1" si="164">IF(DS145&gt;$DK$140,0,DU144+DT145)</f>
        <v>7109.8520891205317</v>
      </c>
      <c r="DV145" s="243">
        <f t="shared" ca="1" si="107"/>
        <v>7.4060959261672208</v>
      </c>
      <c r="DW145" s="33"/>
      <c r="DY145" s="242">
        <f t="shared" si="108"/>
        <v>3</v>
      </c>
      <c r="DZ145" s="29">
        <f t="shared" si="109"/>
        <v>148.67699999999999</v>
      </c>
      <c r="EA145" s="29">
        <f t="shared" si="110"/>
        <v>24.779499999999999</v>
      </c>
      <c r="EB145" s="29">
        <f t="shared" si="111"/>
        <v>123.89749999999999</v>
      </c>
      <c r="EC145" s="29">
        <f t="shared" si="112"/>
        <v>123.89749999999999</v>
      </c>
      <c r="ED145" s="292">
        <f t="shared" si="113"/>
        <v>0</v>
      </c>
      <c r="EE145" s="292">
        <f t="shared" si="114"/>
        <v>49559</v>
      </c>
      <c r="EF145" s="394">
        <f t="shared" si="115"/>
        <v>148.67699999999999</v>
      </c>
      <c r="EG145" s="242">
        <v>3</v>
      </c>
      <c r="EH145" s="331">
        <f t="shared" ca="1" si="116"/>
        <v>1150</v>
      </c>
      <c r="EI145" s="599">
        <f t="shared" ca="1" si="50"/>
        <v>111.87050000000001</v>
      </c>
      <c r="EJ145" s="331">
        <f t="shared" ca="1" si="117"/>
        <v>1038.1295</v>
      </c>
      <c r="EK145" s="594">
        <f t="shared" ca="1" si="118"/>
        <v>650.32558589798907</v>
      </c>
      <c r="EL145" s="488">
        <f t="shared" ca="1" si="119"/>
        <v>387.80391410201094</v>
      </c>
      <c r="EM145" s="331">
        <f t="shared" si="120"/>
        <v>0</v>
      </c>
      <c r="EN145" s="331">
        <f t="shared" si="121"/>
        <v>0</v>
      </c>
      <c r="EO145" s="595">
        <f t="shared" ca="1" si="122"/>
        <v>222580.96839377997</v>
      </c>
      <c r="EP145" s="420">
        <f t="shared" ca="1" si="51"/>
        <v>0</v>
      </c>
      <c r="EQ145" s="416">
        <f t="shared" ca="1" si="123"/>
        <v>1150</v>
      </c>
      <c r="ER145" s="372">
        <f t="shared" ca="1" si="124"/>
        <v>-2454.3506805955549</v>
      </c>
      <c r="ES145" s="242">
        <v>4</v>
      </c>
      <c r="ET145" s="29">
        <f t="shared" si="125"/>
        <v>0</v>
      </c>
      <c r="EU145" s="29">
        <f t="shared" ca="1" si="126"/>
        <v>10000</v>
      </c>
      <c r="EV145" s="29">
        <f t="shared" ca="1" si="52"/>
        <v>10.416666666666666</v>
      </c>
      <c r="EW145" s="29"/>
      <c r="EX145" s="24">
        <v>3</v>
      </c>
      <c r="EY145" s="243">
        <f t="shared" ca="1" si="127"/>
        <v>2454.3506805955549</v>
      </c>
      <c r="EZ145" s="243">
        <f t="shared" ref="EZ145:EZ154" ca="1" si="165">IF(EX145&gt;$EP$140,0,EZ144+EY145)</f>
        <v>7363.0520417866646</v>
      </c>
      <c r="FA145" s="243">
        <f t="shared" ca="1" si="128"/>
        <v>7.6698458768611095</v>
      </c>
      <c r="FB145" s="33"/>
      <c r="FD145" s="242">
        <f t="shared" si="129"/>
        <v>3</v>
      </c>
      <c r="FE145" s="29">
        <f t="shared" si="130"/>
        <v>33.237000000000002</v>
      </c>
      <c r="FF145" s="29">
        <f t="shared" si="131"/>
        <v>5.5395000000000003</v>
      </c>
      <c r="FG145" s="29">
        <f t="shared" si="132"/>
        <v>27.697500000000002</v>
      </c>
      <c r="FH145" s="29">
        <f t="shared" si="133"/>
        <v>27.697500000000002</v>
      </c>
      <c r="FI145" s="292">
        <f t="shared" si="134"/>
        <v>0</v>
      </c>
      <c r="FJ145" s="292">
        <f t="shared" si="135"/>
        <v>11079</v>
      </c>
      <c r="FK145" s="394">
        <f t="shared" si="136"/>
        <v>33.237000000000002</v>
      </c>
      <c r="FL145" s="242">
        <v>3</v>
      </c>
      <c r="FM145" s="331">
        <f t="shared" ca="1" si="137"/>
        <v>1150</v>
      </c>
      <c r="FN145" s="600">
        <f t="shared" ca="1" si="53"/>
        <v>131.26050000000001</v>
      </c>
      <c r="FO145" s="331">
        <f t="shared" ca="1" si="138"/>
        <v>1018.7395</v>
      </c>
      <c r="FP145" s="597">
        <f t="shared" ca="1" si="139"/>
        <v>764.20795333172748</v>
      </c>
      <c r="FQ145" s="488">
        <f t="shared" ca="1" si="140"/>
        <v>254.53154666827254</v>
      </c>
      <c r="FR145" s="331">
        <f t="shared" si="141"/>
        <v>0</v>
      </c>
      <c r="FS145" s="331">
        <f t="shared" si="142"/>
        <v>0</v>
      </c>
      <c r="FT145" s="596">
        <f t="shared" ca="1" si="143"/>
        <v>261759.62388135257</v>
      </c>
      <c r="FU145" s="420">
        <f t="shared" ca="1" si="54"/>
        <v>0</v>
      </c>
      <c r="FV145" s="416">
        <f t="shared" ca="1" si="144"/>
        <v>1150</v>
      </c>
      <c r="FW145" s="493">
        <f t="shared" ca="1" si="145"/>
        <v>-2338.9106805955548</v>
      </c>
      <c r="FX145" s="242">
        <v>4</v>
      </c>
      <c r="FY145" s="29">
        <f t="shared" si="146"/>
        <v>0</v>
      </c>
      <c r="FZ145" s="29">
        <f t="shared" ca="1" si="147"/>
        <v>10000</v>
      </c>
      <c r="GA145" s="29">
        <f t="shared" ca="1" si="55"/>
        <v>10.416666666666666</v>
      </c>
      <c r="GB145" s="29"/>
      <c r="GC145" s="24">
        <v>3</v>
      </c>
      <c r="GD145" s="243">
        <f t="shared" ca="1" si="148"/>
        <v>2338.9106805955548</v>
      </c>
      <c r="GE145" s="454">
        <f t="shared" ref="GE145:GE154" ca="1" si="166">IF(GC145&gt;$FU$140,0,GE144+GD145)</f>
        <v>7016.7320417866649</v>
      </c>
      <c r="GF145" s="243">
        <f t="shared" ca="1" si="149"/>
        <v>7.3090958768611101</v>
      </c>
      <c r="GG145" s="33"/>
      <c r="GI145" s="242">
        <f t="shared" si="150"/>
        <v>3</v>
      </c>
      <c r="GJ145" s="29">
        <f t="shared" ref="GJ145:GO145" si="167">GJ177</f>
        <v>82.5</v>
      </c>
      <c r="GK145" s="29">
        <f t="shared" si="167"/>
        <v>82.5</v>
      </c>
      <c r="GL145" s="29">
        <f t="shared" si="167"/>
        <v>0</v>
      </c>
      <c r="GM145" s="29">
        <f t="shared" si="167"/>
        <v>1237.5</v>
      </c>
      <c r="GN145" s="292">
        <f t="shared" si="167"/>
        <v>0</v>
      </c>
      <c r="GO145" s="292">
        <f t="shared" si="167"/>
        <v>165000</v>
      </c>
      <c r="GP145" s="394">
        <f t="shared" si="152"/>
        <v>1320</v>
      </c>
      <c r="GQ145" s="242">
        <v>3</v>
      </c>
      <c r="GR145" s="331">
        <f t="shared" ca="1" si="57"/>
        <v>1150</v>
      </c>
      <c r="GS145" s="600">
        <f t="shared" ca="1" si="58"/>
        <v>132.79949999999999</v>
      </c>
      <c r="GT145" s="331">
        <f t="shared" ca="1" si="59"/>
        <v>1017.2005</v>
      </c>
      <c r="GU145" s="591">
        <f t="shared" ca="1" si="153"/>
        <v>773.24688904500863</v>
      </c>
      <c r="GV145" s="488">
        <f t="shared" ca="1" si="60"/>
        <v>243.9536109549914</v>
      </c>
      <c r="GW145" s="331">
        <f t="shared" si="61"/>
        <v>0</v>
      </c>
      <c r="GX145" s="331">
        <f t="shared" si="62"/>
        <v>0</v>
      </c>
      <c r="GY145" s="593">
        <f t="shared" ca="1" si="63"/>
        <v>264869.26549019082</v>
      </c>
      <c r="GZ145" s="420">
        <f t="shared" ca="1" si="64"/>
        <v>0</v>
      </c>
      <c r="HA145" s="416">
        <f t="shared" ca="1" si="154"/>
        <v>1150</v>
      </c>
      <c r="HB145" s="493">
        <f t="shared" ca="1" si="155"/>
        <v>-1232.5</v>
      </c>
      <c r="HC145" s="242">
        <v>4</v>
      </c>
      <c r="HD145" s="29">
        <f t="shared" si="156"/>
        <v>0</v>
      </c>
      <c r="HE145" s="487">
        <f t="shared" ca="1" si="157"/>
        <v>10000</v>
      </c>
      <c r="HF145" s="29">
        <f t="shared" ca="1" si="65"/>
        <v>10.416666666666666</v>
      </c>
      <c r="HG145" s="29"/>
      <c r="HH145" s="24">
        <v>3</v>
      </c>
      <c r="HI145" s="243">
        <f t="shared" ca="1" si="158"/>
        <v>2470</v>
      </c>
      <c r="HJ145" s="454">
        <f t="shared" ref="HJ145:HJ154" ca="1" si="168">IF(HH145&gt;$GZ$140,0,HJ144+HI145)</f>
        <v>6172.5</v>
      </c>
      <c r="HK145" s="243">
        <f t="shared" ca="1" si="159"/>
        <v>6.4296875</v>
      </c>
      <c r="HL145" s="33"/>
    </row>
    <row r="146" spans="3:220" ht="15" customHeight="1" x14ac:dyDescent="0.25">
      <c r="C146" s="242">
        <v>4</v>
      </c>
      <c r="D146" s="243">
        <f t="shared" si="8"/>
        <v>1155.6736805955547</v>
      </c>
      <c r="E146" s="865">
        <f t="shared" si="160"/>
        <v>100</v>
      </c>
      <c r="F146" s="866"/>
      <c r="G146" s="243">
        <f t="shared" si="66"/>
        <v>1055.6736805955547</v>
      </c>
      <c r="H146" s="859">
        <f t="shared" si="9"/>
        <v>662.76361521924639</v>
      </c>
      <c r="I146" s="860"/>
      <c r="J146" s="243">
        <f t="shared" si="10"/>
        <v>392.91006537630835</v>
      </c>
      <c r="K146" s="859">
        <f t="shared" si="67"/>
        <v>198436.17450039758</v>
      </c>
      <c r="L146" s="860"/>
      <c r="M146" s="860"/>
      <c r="N146" s="861"/>
      <c r="O146" s="248">
        <f t="shared" si="68"/>
        <v>198436.17450039758</v>
      </c>
      <c r="P146" s="248">
        <f t="shared" si="6"/>
        <v>0</v>
      </c>
      <c r="Q146" s="248">
        <f t="shared" si="11"/>
        <v>0</v>
      </c>
      <c r="R146" s="1015" t="str">
        <f t="shared" si="7"/>
        <v/>
      </c>
      <c r="S146" s="1015"/>
      <c r="U146">
        <v>4</v>
      </c>
      <c r="V146" s="242">
        <f t="shared" si="69"/>
        <v>105</v>
      </c>
      <c r="W146" s="29">
        <f t="shared" si="12"/>
        <v>1155.6736805955547</v>
      </c>
      <c r="X146" s="29">
        <f t="shared" si="13"/>
        <v>100</v>
      </c>
      <c r="Y146" s="865">
        <f t="shared" si="14"/>
        <v>1055.6736805955547</v>
      </c>
      <c r="Z146" s="866"/>
      <c r="AA146" s="517">
        <f t="shared" si="15"/>
        <v>505.8005699129364</v>
      </c>
      <c r="AB146" s="29">
        <f t="shared" si="70"/>
        <v>0</v>
      </c>
      <c r="AC146" s="29">
        <f t="shared" si="71"/>
        <v>0</v>
      </c>
      <c r="AD146" s="24"/>
      <c r="AE146" s="517">
        <f t="shared" si="16"/>
        <v>549.87311068261829</v>
      </c>
      <c r="AF146" s="280">
        <f t="shared" si="17"/>
        <v>151190.2978631983</v>
      </c>
      <c r="AG146" s="391">
        <f t="shared" si="72"/>
        <v>1155.6736805955547</v>
      </c>
      <c r="AJ146" s="242">
        <f t="shared" si="18"/>
        <v>4</v>
      </c>
      <c r="AK146" s="29">
        <f t="shared" si="19"/>
        <v>148.67699999999999</v>
      </c>
      <c r="AL146" s="29">
        <f t="shared" si="20"/>
        <v>24.779499999999999</v>
      </c>
      <c r="AM146" s="29">
        <f t="shared" si="21"/>
        <v>123.89749999999999</v>
      </c>
      <c r="AN146" s="29">
        <f t="shared" si="22"/>
        <v>123.89749999999999</v>
      </c>
      <c r="AO146" s="292">
        <f t="shared" si="23"/>
        <v>0</v>
      </c>
      <c r="AP146" s="292">
        <f t="shared" si="24"/>
        <v>49559</v>
      </c>
      <c r="AQ146" s="394">
        <f t="shared" si="73"/>
        <v>148.67699999999999</v>
      </c>
      <c r="AR146" s="242">
        <v>4</v>
      </c>
      <c r="AS146" s="331">
        <f t="shared" ca="1" si="25"/>
        <v>1231.970682334292</v>
      </c>
      <c r="AT146" s="566">
        <f t="shared" ca="1" si="74"/>
        <v>111.87050000000001</v>
      </c>
      <c r="AU146" s="331">
        <f t="shared" ca="1" si="26"/>
        <v>1120.100182334292</v>
      </c>
      <c r="AV146" s="329">
        <f t="shared" ca="1" si="27"/>
        <v>648.47515368412758</v>
      </c>
      <c r="AW146" s="331">
        <f t="shared" ca="1" si="28"/>
        <v>471.62502865016438</v>
      </c>
      <c r="AX146" s="331">
        <f t="shared" si="75"/>
        <v>0</v>
      </c>
      <c r="AY146" s="331">
        <f t="shared" si="29"/>
        <v>0</v>
      </c>
      <c r="AZ146" s="350">
        <f t="shared" ca="1" si="30"/>
        <v>221862.71337733642</v>
      </c>
      <c r="BA146" s="420">
        <f t="shared" ca="1" si="31"/>
        <v>0</v>
      </c>
      <c r="BB146" s="416">
        <f t="shared" ca="1" si="76"/>
        <v>1231.970682334292</v>
      </c>
      <c r="BC146" s="372">
        <f t="shared" ca="1" si="77"/>
        <v>-2536.3213629298466</v>
      </c>
      <c r="BD146" s="242">
        <v>5</v>
      </c>
      <c r="BE146" s="29">
        <f t="shared" si="32"/>
        <v>0</v>
      </c>
      <c r="BF146" s="29">
        <f t="shared" ca="1" si="78"/>
        <v>10000</v>
      </c>
      <c r="BG146" s="29">
        <f t="shared" ca="1" si="33"/>
        <v>10.416666666666666</v>
      </c>
      <c r="BH146" s="29"/>
      <c r="BI146" s="24">
        <v>4</v>
      </c>
      <c r="BJ146" s="243">
        <f t="shared" ca="1" si="34"/>
        <v>2536.3213629298466</v>
      </c>
      <c r="BK146" s="243">
        <f t="shared" ca="1" si="161"/>
        <v>10145.285451719386</v>
      </c>
      <c r="BL146" s="243">
        <f t="shared" ca="1" si="79"/>
        <v>10.568005678874362</v>
      </c>
      <c r="BM146" s="33"/>
      <c r="BO146" s="679">
        <f t="shared" si="80"/>
        <v>4</v>
      </c>
      <c r="BP146" s="29">
        <f t="shared" si="35"/>
        <v>33.237000000000002</v>
      </c>
      <c r="BQ146" s="29">
        <f t="shared" si="36"/>
        <v>5.5395000000000003</v>
      </c>
      <c r="BR146" s="29">
        <f t="shared" si="37"/>
        <v>27.697500000000002</v>
      </c>
      <c r="BS146" s="29">
        <f t="shared" si="38"/>
        <v>27.697500000000002</v>
      </c>
      <c r="BT146" s="292">
        <f t="shared" si="39"/>
        <v>0</v>
      </c>
      <c r="BU146" s="292">
        <f t="shared" si="40"/>
        <v>11079</v>
      </c>
      <c r="BV146" s="394">
        <f t="shared" si="81"/>
        <v>33.237000000000002</v>
      </c>
      <c r="BW146" s="679">
        <v>4</v>
      </c>
      <c r="BX146" s="489">
        <f t="shared" ca="1" si="82"/>
        <v>1445.5025028809234</v>
      </c>
      <c r="BY146" s="489">
        <f t="shared" ca="1" si="41"/>
        <v>131.26050000000001</v>
      </c>
      <c r="BZ146" s="489">
        <f t="shared" ca="1" si="42"/>
        <v>1314.2420028809233</v>
      </c>
      <c r="CA146" s="489">
        <f t="shared" ca="1" si="83"/>
        <v>760.87237395162663</v>
      </c>
      <c r="CB146" s="489">
        <f t="shared" ca="1" si="84"/>
        <v>553.36962892929671</v>
      </c>
      <c r="CC146" s="489">
        <f t="shared" si="85"/>
        <v>0</v>
      </c>
      <c r="CD146" s="489">
        <f t="shared" si="86"/>
        <v>0</v>
      </c>
      <c r="CE146" s="647">
        <f t="shared" ca="1" si="87"/>
        <v>260317.15858305691</v>
      </c>
      <c r="CF146" s="700">
        <f ca="1">IF(AND(CE146=0,CB146&lt;&gt;0),BW146,0)</f>
        <v>0</v>
      </c>
      <c r="CG146" s="701">
        <f t="shared" ca="1" si="88"/>
        <v>1445.5025028809234</v>
      </c>
      <c r="CH146" s="702">
        <f t="shared" ca="1" si="89"/>
        <v>-2634.4131834764785</v>
      </c>
      <c r="CI146" s="679">
        <v>5</v>
      </c>
      <c r="CJ146" s="29">
        <f t="shared" si="43"/>
        <v>0</v>
      </c>
      <c r="CK146" s="29">
        <f t="shared" ca="1" si="90"/>
        <v>10000</v>
      </c>
      <c r="CL146" s="29">
        <f t="shared" ca="1" si="44"/>
        <v>10.416666666666666</v>
      </c>
      <c r="CM146" s="29"/>
      <c r="CN146" s="29">
        <v>4</v>
      </c>
      <c r="CO146" s="29">
        <f t="shared" ca="1" si="91"/>
        <v>2634.4131834764785</v>
      </c>
      <c r="CP146" s="487">
        <f t="shared" ca="1" si="162"/>
        <v>10537.652733905914</v>
      </c>
      <c r="CQ146" s="29">
        <f t="shared" ca="1" si="92"/>
        <v>10.97672159781866</v>
      </c>
      <c r="CR146" s="292"/>
      <c r="CT146" s="242">
        <f t="shared" si="93"/>
        <v>4</v>
      </c>
      <c r="CU146" s="29">
        <f t="shared" ref="CU146:CZ146" si="169">CU178</f>
        <v>82.5</v>
      </c>
      <c r="CV146" s="29">
        <f t="shared" si="169"/>
        <v>82.5</v>
      </c>
      <c r="CW146" s="29">
        <f t="shared" si="169"/>
        <v>0</v>
      </c>
      <c r="CX146" s="29">
        <f t="shared" si="169"/>
        <v>1650</v>
      </c>
      <c r="CY146" s="292">
        <f t="shared" si="169"/>
        <v>0</v>
      </c>
      <c r="CZ146" s="292">
        <f t="shared" si="169"/>
        <v>165000</v>
      </c>
      <c r="DA146" s="394">
        <f t="shared" si="95"/>
        <v>1732.5</v>
      </c>
      <c r="DB146" s="242">
        <v>4</v>
      </c>
      <c r="DC146" s="488">
        <f t="shared" ca="1" si="96"/>
        <v>1462.4506963735107</v>
      </c>
      <c r="DD146" s="489">
        <f t="shared" ca="1" si="46"/>
        <v>132.79949999999999</v>
      </c>
      <c r="DE146" s="488">
        <f t="shared" ca="1" si="97"/>
        <v>1329.6511963735106</v>
      </c>
      <c r="DF146" s="489">
        <f t="shared" ca="1" si="98"/>
        <v>769.793432331806</v>
      </c>
      <c r="DG146" s="488">
        <f t="shared" ca="1" si="99"/>
        <v>559.85776404170463</v>
      </c>
      <c r="DH146" s="488">
        <f t="shared" si="100"/>
        <v>0</v>
      </c>
      <c r="DI146" s="488">
        <f t="shared" si="101"/>
        <v>0</v>
      </c>
      <c r="DJ146" s="523">
        <f t="shared" ca="1" si="102"/>
        <v>263369.31903543463</v>
      </c>
      <c r="DK146" s="420">
        <f t="shared" ca="1" si="47"/>
        <v>0</v>
      </c>
      <c r="DL146" s="416">
        <f t="shared" ca="1" si="103"/>
        <v>1462.4506963735107</v>
      </c>
      <c r="DM146" s="493">
        <f t="shared" ca="1" si="104"/>
        <v>-1544.9506963735107</v>
      </c>
      <c r="DN146" s="242">
        <v>5</v>
      </c>
      <c r="DO146" s="29">
        <f t="shared" si="48"/>
        <v>0</v>
      </c>
      <c r="DP146" s="29">
        <f t="shared" ca="1" si="105"/>
        <v>10000</v>
      </c>
      <c r="DQ146" s="29">
        <f t="shared" ca="1" si="49"/>
        <v>10.416666666666666</v>
      </c>
      <c r="DR146" s="29"/>
      <c r="DS146" s="24">
        <v>4</v>
      </c>
      <c r="DT146" s="243">
        <f t="shared" ca="1" si="106"/>
        <v>3194.9506963735107</v>
      </c>
      <c r="DU146" s="454">
        <f t="shared" ca="1" si="164"/>
        <v>10304.802785494043</v>
      </c>
      <c r="DV146" s="243">
        <f t="shared" ca="1" si="107"/>
        <v>10.734169568222962</v>
      </c>
      <c r="DW146" s="33"/>
      <c r="DY146" s="242">
        <f t="shared" si="108"/>
        <v>4</v>
      </c>
      <c r="DZ146" s="29">
        <f t="shared" si="109"/>
        <v>148.67699999999999</v>
      </c>
      <c r="EA146" s="29">
        <f t="shared" si="110"/>
        <v>24.779499999999999</v>
      </c>
      <c r="EB146" s="29">
        <f t="shared" si="111"/>
        <v>123.89749999999999</v>
      </c>
      <c r="EC146" s="29">
        <f t="shared" si="112"/>
        <v>123.89749999999999</v>
      </c>
      <c r="ED146" s="292">
        <f t="shared" si="113"/>
        <v>0</v>
      </c>
      <c r="EE146" s="292">
        <f t="shared" si="114"/>
        <v>49559</v>
      </c>
      <c r="EF146" s="394">
        <f t="shared" si="115"/>
        <v>148.67699999999999</v>
      </c>
      <c r="EG146" s="242">
        <v>4</v>
      </c>
      <c r="EH146" s="331">
        <f t="shared" ca="1" si="116"/>
        <v>1150</v>
      </c>
      <c r="EI146" s="599">
        <f t="shared" ca="1" si="50"/>
        <v>111.87050000000001</v>
      </c>
      <c r="EJ146" s="331">
        <f t="shared" ca="1" si="117"/>
        <v>1038.1295</v>
      </c>
      <c r="EK146" s="594">
        <f t="shared" ca="1" si="118"/>
        <v>649.194491148525</v>
      </c>
      <c r="EL146" s="488">
        <f t="shared" ca="1" si="119"/>
        <v>388.935008851475</v>
      </c>
      <c r="EM146" s="331">
        <f t="shared" si="120"/>
        <v>0</v>
      </c>
      <c r="EN146" s="331">
        <f t="shared" si="121"/>
        <v>0</v>
      </c>
      <c r="EO146" s="595">
        <f t="shared" ca="1" si="122"/>
        <v>222192.03338492851</v>
      </c>
      <c r="EP146" s="420">
        <f t="shared" ca="1" si="51"/>
        <v>0</v>
      </c>
      <c r="EQ146" s="416">
        <f t="shared" ca="1" si="123"/>
        <v>1150</v>
      </c>
      <c r="ER146" s="372">
        <f t="shared" ca="1" si="124"/>
        <v>-2454.3506805955549</v>
      </c>
      <c r="ES146" s="242">
        <v>5</v>
      </c>
      <c r="ET146" s="29">
        <f t="shared" si="125"/>
        <v>0</v>
      </c>
      <c r="EU146" s="29">
        <f t="shared" ca="1" si="126"/>
        <v>10000</v>
      </c>
      <c r="EV146" s="29">
        <f t="shared" ca="1" si="52"/>
        <v>10.416666666666666</v>
      </c>
      <c r="EW146" s="29"/>
      <c r="EX146" s="24">
        <v>4</v>
      </c>
      <c r="EY146" s="243">
        <f t="shared" ca="1" si="127"/>
        <v>2454.3506805955549</v>
      </c>
      <c r="EZ146" s="243">
        <f t="shared" ca="1" si="165"/>
        <v>9817.4027223822195</v>
      </c>
      <c r="FA146" s="243">
        <f t="shared" ca="1" si="128"/>
        <v>10.226461169148147</v>
      </c>
      <c r="FB146" s="33"/>
      <c r="FD146" s="242">
        <f t="shared" si="129"/>
        <v>4</v>
      </c>
      <c r="FE146" s="29">
        <f t="shared" si="130"/>
        <v>33.237000000000002</v>
      </c>
      <c r="FF146" s="29">
        <f t="shared" si="131"/>
        <v>5.5395000000000003</v>
      </c>
      <c r="FG146" s="29">
        <f t="shared" si="132"/>
        <v>27.697500000000002</v>
      </c>
      <c r="FH146" s="29">
        <f t="shared" si="133"/>
        <v>27.697500000000002</v>
      </c>
      <c r="FI146" s="292">
        <f t="shared" si="134"/>
        <v>0</v>
      </c>
      <c r="FJ146" s="292">
        <f t="shared" si="135"/>
        <v>11079</v>
      </c>
      <c r="FK146" s="394">
        <f t="shared" si="136"/>
        <v>33.237000000000002</v>
      </c>
      <c r="FL146" s="242">
        <v>4</v>
      </c>
      <c r="FM146" s="331">
        <f t="shared" ca="1" si="137"/>
        <v>1150</v>
      </c>
      <c r="FN146" s="600">
        <f t="shared" ca="1" si="53"/>
        <v>131.26050000000001</v>
      </c>
      <c r="FO146" s="331">
        <f t="shared" ca="1" si="138"/>
        <v>1018.7395</v>
      </c>
      <c r="FP146" s="597">
        <f t="shared" ca="1" si="139"/>
        <v>763.46556965394518</v>
      </c>
      <c r="FQ146" s="488">
        <f t="shared" ca="1" si="140"/>
        <v>255.27393034605484</v>
      </c>
      <c r="FR146" s="331">
        <f t="shared" si="141"/>
        <v>0</v>
      </c>
      <c r="FS146" s="331">
        <f t="shared" si="142"/>
        <v>0</v>
      </c>
      <c r="FT146" s="596">
        <f t="shared" ca="1" si="143"/>
        <v>261504.34995100653</v>
      </c>
      <c r="FU146" s="420">
        <f t="shared" ca="1" si="54"/>
        <v>0</v>
      </c>
      <c r="FV146" s="416">
        <f t="shared" ca="1" si="144"/>
        <v>1150</v>
      </c>
      <c r="FW146" s="493">
        <f t="shared" ca="1" si="145"/>
        <v>-2338.9106805955548</v>
      </c>
      <c r="FX146" s="242">
        <v>5</v>
      </c>
      <c r="FY146" s="29">
        <f t="shared" si="146"/>
        <v>0</v>
      </c>
      <c r="FZ146" s="29">
        <f t="shared" ca="1" si="147"/>
        <v>10000</v>
      </c>
      <c r="GA146" s="29">
        <f t="shared" ca="1" si="55"/>
        <v>10.416666666666666</v>
      </c>
      <c r="GB146" s="29"/>
      <c r="GC146" s="24">
        <v>4</v>
      </c>
      <c r="GD146" s="243">
        <f t="shared" ca="1" si="148"/>
        <v>2338.9106805955548</v>
      </c>
      <c r="GE146" s="454">
        <f t="shared" ca="1" si="166"/>
        <v>9355.6427223822193</v>
      </c>
      <c r="GF146" s="243">
        <f t="shared" ca="1" si="149"/>
        <v>9.745461169148145</v>
      </c>
      <c r="GG146" s="33"/>
      <c r="GI146" s="242">
        <f t="shared" si="150"/>
        <v>4</v>
      </c>
      <c r="GJ146" s="29">
        <f t="shared" ref="GJ146:GO146" si="170">GJ178</f>
        <v>82.5</v>
      </c>
      <c r="GK146" s="29">
        <f t="shared" si="170"/>
        <v>82.5</v>
      </c>
      <c r="GL146" s="29">
        <f t="shared" si="170"/>
        <v>0</v>
      </c>
      <c r="GM146" s="29">
        <f t="shared" si="170"/>
        <v>1650</v>
      </c>
      <c r="GN146" s="292">
        <f t="shared" si="170"/>
        <v>0</v>
      </c>
      <c r="GO146" s="292">
        <f t="shared" si="170"/>
        <v>165000</v>
      </c>
      <c r="GP146" s="394">
        <f t="shared" si="152"/>
        <v>1732.5</v>
      </c>
      <c r="GQ146" s="242">
        <v>4</v>
      </c>
      <c r="GR146" s="331">
        <f t="shared" ca="1" si="57"/>
        <v>1150</v>
      </c>
      <c r="GS146" s="600">
        <f t="shared" ca="1" si="58"/>
        <v>132.79949999999999</v>
      </c>
      <c r="GT146" s="331">
        <f t="shared" ca="1" si="59"/>
        <v>1017.2005</v>
      </c>
      <c r="GU146" s="591">
        <f t="shared" ca="1" si="153"/>
        <v>772.53535767972335</v>
      </c>
      <c r="GV146" s="488">
        <f t="shared" ca="1" si="60"/>
        <v>244.66514232027669</v>
      </c>
      <c r="GW146" s="331">
        <f t="shared" si="61"/>
        <v>0</v>
      </c>
      <c r="GX146" s="331">
        <f t="shared" si="62"/>
        <v>0</v>
      </c>
      <c r="GY146" s="593">
        <f t="shared" ca="1" si="63"/>
        <v>264624.60034787055</v>
      </c>
      <c r="GZ146" s="420">
        <f t="shared" ca="1" si="64"/>
        <v>0</v>
      </c>
      <c r="HA146" s="416">
        <f t="shared" ca="1" si="154"/>
        <v>1150</v>
      </c>
      <c r="HB146" s="493">
        <f t="shared" ca="1" si="155"/>
        <v>-1232.5</v>
      </c>
      <c r="HC146" s="242">
        <v>5</v>
      </c>
      <c r="HD146" s="29">
        <f t="shared" si="156"/>
        <v>0</v>
      </c>
      <c r="HE146" s="487">
        <f t="shared" ca="1" si="157"/>
        <v>10000</v>
      </c>
      <c r="HF146" s="29">
        <f t="shared" ca="1" si="65"/>
        <v>10.416666666666666</v>
      </c>
      <c r="HG146" s="29"/>
      <c r="HH146" s="24">
        <v>4</v>
      </c>
      <c r="HI146" s="243">
        <f t="shared" ca="1" si="158"/>
        <v>2882.5</v>
      </c>
      <c r="HJ146" s="454">
        <f t="shared" ca="1" si="168"/>
        <v>9055</v>
      </c>
      <c r="HK146" s="243">
        <f t="shared" ca="1" si="159"/>
        <v>9.4322916666666661</v>
      </c>
      <c r="HL146" s="33"/>
    </row>
    <row r="147" spans="3:220" ht="15.75" customHeight="1" x14ac:dyDescent="0.25">
      <c r="C147" s="242">
        <v>5</v>
      </c>
      <c r="D147" s="243">
        <f t="shared" si="8"/>
        <v>1155.6736805955547</v>
      </c>
      <c r="E147" s="865">
        <f t="shared" si="160"/>
        <v>100</v>
      </c>
      <c r="F147" s="866"/>
      <c r="G147" s="243">
        <f t="shared" si="66"/>
        <v>1055.6736805955547</v>
      </c>
      <c r="H147" s="859">
        <f t="shared" si="9"/>
        <v>661.4539150013253</v>
      </c>
      <c r="I147" s="860"/>
      <c r="J147" s="243">
        <f t="shared" si="10"/>
        <v>394.21976559422944</v>
      </c>
      <c r="K147" s="859">
        <f t="shared" si="67"/>
        <v>198041.95473480335</v>
      </c>
      <c r="L147" s="860"/>
      <c r="M147" s="860"/>
      <c r="N147" s="861"/>
      <c r="O147" s="248">
        <f t="shared" si="68"/>
        <v>198041.95473480335</v>
      </c>
      <c r="P147" s="248">
        <f t="shared" si="6"/>
        <v>0</v>
      </c>
      <c r="Q147" s="248">
        <f t="shared" si="11"/>
        <v>0</v>
      </c>
      <c r="R147" s="1015" t="str">
        <f t="shared" si="7"/>
        <v/>
      </c>
      <c r="S147" s="1015"/>
      <c r="U147">
        <v>5</v>
      </c>
      <c r="V147" s="242">
        <f t="shared" si="69"/>
        <v>106</v>
      </c>
      <c r="W147" s="29">
        <f t="shared" si="12"/>
        <v>1155.6736805955547</v>
      </c>
      <c r="X147" s="29">
        <f t="shared" si="13"/>
        <v>100</v>
      </c>
      <c r="Y147" s="865">
        <f t="shared" si="14"/>
        <v>1055.6736805955547</v>
      </c>
      <c r="Z147" s="866"/>
      <c r="AA147" s="517">
        <f t="shared" si="15"/>
        <v>503.96765954399433</v>
      </c>
      <c r="AB147" s="29">
        <f t="shared" si="70"/>
        <v>0</v>
      </c>
      <c r="AC147" s="29">
        <f t="shared" si="71"/>
        <v>0</v>
      </c>
      <c r="AD147" s="24"/>
      <c r="AE147" s="517">
        <f t="shared" si="16"/>
        <v>551.70602105156036</v>
      </c>
      <c r="AF147" s="280">
        <f t="shared" si="17"/>
        <v>150638.59184214674</v>
      </c>
      <c r="AG147" s="391">
        <f t="shared" si="72"/>
        <v>1155.6736805955547</v>
      </c>
      <c r="AJ147" s="242">
        <f t="shared" si="18"/>
        <v>5</v>
      </c>
      <c r="AK147" s="29">
        <f t="shared" si="19"/>
        <v>148.67699999999999</v>
      </c>
      <c r="AL147" s="29">
        <f t="shared" si="20"/>
        <v>24.779499999999999</v>
      </c>
      <c r="AM147" s="29">
        <f t="shared" si="21"/>
        <v>123.89749999999999</v>
      </c>
      <c r="AN147" s="29">
        <f t="shared" si="22"/>
        <v>123.89749999999999</v>
      </c>
      <c r="AO147" s="292">
        <f t="shared" si="23"/>
        <v>0</v>
      </c>
      <c r="AP147" s="292">
        <f t="shared" si="24"/>
        <v>49559</v>
      </c>
      <c r="AQ147" s="394">
        <f t="shared" si="73"/>
        <v>148.67699999999999</v>
      </c>
      <c r="AR147" s="242">
        <v>5</v>
      </c>
      <c r="AS147" s="331">
        <f t="shared" ca="1" si="25"/>
        <v>1231.970682334292</v>
      </c>
      <c r="AT147" s="566">
        <f t="shared" ca="1" si="74"/>
        <v>111.87050000000001</v>
      </c>
      <c r="AU147" s="331">
        <f t="shared" ca="1" si="26"/>
        <v>1120.100182334292</v>
      </c>
      <c r="AV147" s="329">
        <f t="shared" ca="1" si="27"/>
        <v>647.0995806838979</v>
      </c>
      <c r="AW147" s="331">
        <f t="shared" ca="1" si="28"/>
        <v>473.00060165039406</v>
      </c>
      <c r="AX147" s="331">
        <f t="shared" si="75"/>
        <v>0</v>
      </c>
      <c r="AY147" s="331">
        <f t="shared" si="29"/>
        <v>0</v>
      </c>
      <c r="AZ147" s="350">
        <f t="shared" ca="1" si="30"/>
        <v>221389.71277568603</v>
      </c>
      <c r="BA147" s="420">
        <f t="shared" ca="1" si="31"/>
        <v>0</v>
      </c>
      <c r="BB147" s="416">
        <f t="shared" ca="1" si="76"/>
        <v>1231.970682334292</v>
      </c>
      <c r="BC147" s="372">
        <f t="shared" ca="1" si="77"/>
        <v>-2536.3213629298466</v>
      </c>
      <c r="BD147" s="242">
        <v>6</v>
      </c>
      <c r="BE147" s="29">
        <f t="shared" si="32"/>
        <v>0</v>
      </c>
      <c r="BF147" s="29">
        <f t="shared" ca="1" si="78"/>
        <v>10000</v>
      </c>
      <c r="BG147" s="29">
        <f t="shared" ca="1" si="33"/>
        <v>10.416666666666666</v>
      </c>
      <c r="BH147" s="29"/>
      <c r="BI147" s="24">
        <v>5</v>
      </c>
      <c r="BJ147" s="243">
        <f t="shared" ca="1" si="34"/>
        <v>2536.3213629298466</v>
      </c>
      <c r="BK147" s="243">
        <f t="shared" ca="1" si="161"/>
        <v>12681.606814649233</v>
      </c>
      <c r="BL147" s="243">
        <f t="shared" ca="1" si="79"/>
        <v>13.210007098592952</v>
      </c>
      <c r="BM147" s="33"/>
      <c r="BO147" s="679">
        <f t="shared" si="80"/>
        <v>5</v>
      </c>
      <c r="BP147" s="29">
        <f t="shared" si="35"/>
        <v>33.237000000000002</v>
      </c>
      <c r="BQ147" s="29">
        <f t="shared" si="36"/>
        <v>5.5395000000000003</v>
      </c>
      <c r="BR147" s="29">
        <f t="shared" si="37"/>
        <v>27.697500000000002</v>
      </c>
      <c r="BS147" s="29">
        <f t="shared" si="38"/>
        <v>27.697500000000002</v>
      </c>
      <c r="BT147" s="292">
        <f t="shared" si="39"/>
        <v>0</v>
      </c>
      <c r="BU147" s="292">
        <f t="shared" si="40"/>
        <v>11079</v>
      </c>
      <c r="BV147" s="394">
        <f t="shared" si="81"/>
        <v>33.237000000000002</v>
      </c>
      <c r="BW147" s="679">
        <v>5</v>
      </c>
      <c r="BX147" s="489">
        <f t="shared" ca="1" si="82"/>
        <v>1445.5025028809234</v>
      </c>
      <c r="BY147" s="489">
        <f t="shared" ca="1" si="41"/>
        <v>131.26050000000001</v>
      </c>
      <c r="BZ147" s="489">
        <f t="shared" ca="1" si="42"/>
        <v>1314.2420028809233</v>
      </c>
      <c r="CA147" s="489">
        <f t="shared" ca="1" si="83"/>
        <v>759.25837920058268</v>
      </c>
      <c r="CB147" s="489">
        <f t="shared" ca="1" si="84"/>
        <v>554.98362368034066</v>
      </c>
      <c r="CC147" s="489">
        <f t="shared" si="85"/>
        <v>0</v>
      </c>
      <c r="CD147" s="489">
        <f t="shared" si="86"/>
        <v>0</v>
      </c>
      <c r="CE147" s="647">
        <f t="shared" ca="1" si="87"/>
        <v>259762.17495937657</v>
      </c>
      <c r="CF147" s="700">
        <f ca="1">IF(AND(CE147=0,CB147&lt;&gt;0),BW147,0)</f>
        <v>0</v>
      </c>
      <c r="CG147" s="701">
        <f t="shared" ca="1" si="88"/>
        <v>1445.5025028809234</v>
      </c>
      <c r="CH147" s="702">
        <f t="shared" ca="1" si="89"/>
        <v>-2634.4131834764785</v>
      </c>
      <c r="CI147" s="679">
        <v>6</v>
      </c>
      <c r="CJ147" s="29">
        <f t="shared" si="43"/>
        <v>0</v>
      </c>
      <c r="CK147" s="29">
        <f t="shared" ca="1" si="90"/>
        <v>10000</v>
      </c>
      <c r="CL147" s="29">
        <f t="shared" ca="1" si="44"/>
        <v>10.416666666666666</v>
      </c>
      <c r="CM147" s="29"/>
      <c r="CN147" s="29">
        <v>5</v>
      </c>
      <c r="CO147" s="29">
        <f t="shared" ca="1" si="91"/>
        <v>2634.4131834764785</v>
      </c>
      <c r="CP147" s="487">
        <f t="shared" ca="1" si="162"/>
        <v>13172.065917382391</v>
      </c>
      <c r="CQ147" s="29">
        <f t="shared" ca="1" si="92"/>
        <v>13.720901997273325</v>
      </c>
      <c r="CR147" s="292"/>
      <c r="CT147" s="242">
        <f t="shared" si="93"/>
        <v>5</v>
      </c>
      <c r="CU147" s="29">
        <f t="shared" ref="CU147:CZ147" si="171">CU179</f>
        <v>82.5</v>
      </c>
      <c r="CV147" s="29">
        <f t="shared" si="171"/>
        <v>82.5</v>
      </c>
      <c r="CW147" s="29">
        <f t="shared" si="171"/>
        <v>0</v>
      </c>
      <c r="CX147" s="29">
        <f t="shared" si="171"/>
        <v>2062.5</v>
      </c>
      <c r="CY147" s="292">
        <f t="shared" si="171"/>
        <v>0</v>
      </c>
      <c r="CZ147" s="292">
        <f t="shared" si="171"/>
        <v>165000</v>
      </c>
      <c r="DA147" s="394">
        <f t="shared" si="95"/>
        <v>2145</v>
      </c>
      <c r="DB147" s="242">
        <v>5</v>
      </c>
      <c r="DC147" s="488">
        <f t="shared" ca="1" si="96"/>
        <v>1462.4506963735107</v>
      </c>
      <c r="DD147" s="489">
        <f t="shared" ca="1" si="46"/>
        <v>132.79949999999999</v>
      </c>
      <c r="DE147" s="488">
        <f t="shared" ca="1" si="97"/>
        <v>1329.6511963735106</v>
      </c>
      <c r="DF147" s="489">
        <f t="shared" ca="1" si="98"/>
        <v>768.16051385335106</v>
      </c>
      <c r="DG147" s="488">
        <f t="shared" ca="1" si="99"/>
        <v>561.49068252015957</v>
      </c>
      <c r="DH147" s="488">
        <f t="shared" si="100"/>
        <v>0</v>
      </c>
      <c r="DI147" s="488">
        <f t="shared" si="101"/>
        <v>0</v>
      </c>
      <c r="DJ147" s="523">
        <f t="shared" ca="1" si="102"/>
        <v>262807.82835291448</v>
      </c>
      <c r="DK147" s="420">
        <f t="shared" ca="1" si="47"/>
        <v>0</v>
      </c>
      <c r="DL147" s="416">
        <f t="shared" ca="1" si="103"/>
        <v>1462.4506963735107</v>
      </c>
      <c r="DM147" s="493">
        <f t="shared" ca="1" si="104"/>
        <v>-1544.9506963735107</v>
      </c>
      <c r="DN147" s="242">
        <v>6</v>
      </c>
      <c r="DO147" s="29">
        <f t="shared" si="48"/>
        <v>0</v>
      </c>
      <c r="DP147" s="29">
        <f t="shared" ca="1" si="105"/>
        <v>10000</v>
      </c>
      <c r="DQ147" s="29">
        <f t="shared" ca="1" si="49"/>
        <v>10.416666666666666</v>
      </c>
      <c r="DR147" s="29"/>
      <c r="DS147" s="24">
        <v>5</v>
      </c>
      <c r="DT147" s="243">
        <f t="shared" ca="1" si="106"/>
        <v>3607.4506963735107</v>
      </c>
      <c r="DU147" s="454">
        <f t="shared" ca="1" si="164"/>
        <v>13912.253481867554</v>
      </c>
      <c r="DV147" s="243">
        <f t="shared" ca="1" si="107"/>
        <v>14.491930710278703</v>
      </c>
      <c r="DW147" s="33"/>
      <c r="DY147" s="242">
        <f t="shared" si="108"/>
        <v>5</v>
      </c>
      <c r="DZ147" s="29">
        <f t="shared" si="109"/>
        <v>148.67699999999999</v>
      </c>
      <c r="EA147" s="29">
        <f t="shared" si="110"/>
        <v>24.779499999999999</v>
      </c>
      <c r="EB147" s="29">
        <f t="shared" si="111"/>
        <v>123.89749999999999</v>
      </c>
      <c r="EC147" s="29">
        <f t="shared" si="112"/>
        <v>123.89749999999999</v>
      </c>
      <c r="ED147" s="292">
        <f t="shared" si="113"/>
        <v>0</v>
      </c>
      <c r="EE147" s="292">
        <f t="shared" si="114"/>
        <v>49559</v>
      </c>
      <c r="EF147" s="394">
        <f t="shared" si="115"/>
        <v>148.67699999999999</v>
      </c>
      <c r="EG147" s="242">
        <v>5</v>
      </c>
      <c r="EH147" s="331">
        <f t="shared" ca="1" si="116"/>
        <v>1150</v>
      </c>
      <c r="EI147" s="599">
        <f t="shared" ca="1" si="50"/>
        <v>111.87050000000001</v>
      </c>
      <c r="EJ147" s="331">
        <f t="shared" ca="1" si="117"/>
        <v>1038.1295</v>
      </c>
      <c r="EK147" s="594">
        <f t="shared" ca="1" si="118"/>
        <v>648.06009737270824</v>
      </c>
      <c r="EL147" s="488">
        <f t="shared" ca="1" si="119"/>
        <v>390.06940262729177</v>
      </c>
      <c r="EM147" s="331">
        <f t="shared" si="120"/>
        <v>0</v>
      </c>
      <c r="EN147" s="331">
        <f t="shared" si="121"/>
        <v>0</v>
      </c>
      <c r="EO147" s="595">
        <f t="shared" ca="1" si="122"/>
        <v>221801.96398230121</v>
      </c>
      <c r="EP147" s="420">
        <f t="shared" ca="1" si="51"/>
        <v>0</v>
      </c>
      <c r="EQ147" s="416">
        <f t="shared" ca="1" si="123"/>
        <v>1150</v>
      </c>
      <c r="ER147" s="372">
        <f t="shared" ca="1" si="124"/>
        <v>-2454.3506805955549</v>
      </c>
      <c r="ES147" s="242">
        <v>6</v>
      </c>
      <c r="ET147" s="29">
        <f t="shared" si="125"/>
        <v>0</v>
      </c>
      <c r="EU147" s="29">
        <f t="shared" ca="1" si="126"/>
        <v>10000</v>
      </c>
      <c r="EV147" s="29">
        <f t="shared" ca="1" si="52"/>
        <v>10.416666666666666</v>
      </c>
      <c r="EW147" s="29"/>
      <c r="EX147" s="24">
        <v>5</v>
      </c>
      <c r="EY147" s="243">
        <f t="shared" ca="1" si="127"/>
        <v>2454.3506805955549</v>
      </c>
      <c r="EZ147" s="243">
        <f t="shared" ca="1" si="165"/>
        <v>12271.753402977774</v>
      </c>
      <c r="FA147" s="243">
        <f t="shared" ca="1" si="128"/>
        <v>12.783076461435181</v>
      </c>
      <c r="FB147" s="33"/>
      <c r="FD147" s="242">
        <f t="shared" si="129"/>
        <v>5</v>
      </c>
      <c r="FE147" s="29">
        <f t="shared" si="130"/>
        <v>33.237000000000002</v>
      </c>
      <c r="FF147" s="29">
        <f t="shared" si="131"/>
        <v>5.5395000000000003</v>
      </c>
      <c r="FG147" s="29">
        <f t="shared" si="132"/>
        <v>27.697500000000002</v>
      </c>
      <c r="FH147" s="29">
        <f t="shared" si="133"/>
        <v>27.697500000000002</v>
      </c>
      <c r="FI147" s="292">
        <f t="shared" si="134"/>
        <v>0</v>
      </c>
      <c r="FJ147" s="292">
        <f t="shared" si="135"/>
        <v>11079</v>
      </c>
      <c r="FK147" s="394">
        <f t="shared" si="136"/>
        <v>33.237000000000002</v>
      </c>
      <c r="FL147" s="242">
        <v>5</v>
      </c>
      <c r="FM147" s="331">
        <f t="shared" ca="1" si="137"/>
        <v>1150</v>
      </c>
      <c r="FN147" s="600">
        <f t="shared" ca="1" si="53"/>
        <v>131.26050000000001</v>
      </c>
      <c r="FO147" s="331">
        <f t="shared" ca="1" si="138"/>
        <v>1018.7395</v>
      </c>
      <c r="FP147" s="597">
        <f t="shared" ca="1" si="139"/>
        <v>762.72102069043569</v>
      </c>
      <c r="FQ147" s="488">
        <f t="shared" ca="1" si="140"/>
        <v>256.01847930956433</v>
      </c>
      <c r="FR147" s="331">
        <f t="shared" si="141"/>
        <v>0</v>
      </c>
      <c r="FS147" s="331">
        <f t="shared" si="142"/>
        <v>0</v>
      </c>
      <c r="FT147" s="596">
        <f t="shared" ca="1" si="143"/>
        <v>261248.33147169696</v>
      </c>
      <c r="FU147" s="420">
        <f t="shared" ca="1" si="54"/>
        <v>0</v>
      </c>
      <c r="FV147" s="416">
        <f t="shared" ca="1" si="144"/>
        <v>1150</v>
      </c>
      <c r="FW147" s="493">
        <f t="shared" ca="1" si="145"/>
        <v>-2338.9106805955548</v>
      </c>
      <c r="FX147" s="242">
        <v>6</v>
      </c>
      <c r="FY147" s="29">
        <f t="shared" si="146"/>
        <v>0</v>
      </c>
      <c r="FZ147" s="29">
        <f t="shared" ca="1" si="147"/>
        <v>10000</v>
      </c>
      <c r="GA147" s="29">
        <f t="shared" ca="1" si="55"/>
        <v>10.416666666666666</v>
      </c>
      <c r="GB147" s="29"/>
      <c r="GC147" s="24">
        <v>5</v>
      </c>
      <c r="GD147" s="243">
        <f t="shared" ca="1" si="148"/>
        <v>2338.9106805955548</v>
      </c>
      <c r="GE147" s="454">
        <f t="shared" ca="1" si="166"/>
        <v>11694.553402977774</v>
      </c>
      <c r="GF147" s="243">
        <f t="shared" ca="1" si="149"/>
        <v>12.181826461435181</v>
      </c>
      <c r="GG147" s="33"/>
      <c r="GI147" s="242">
        <f t="shared" si="150"/>
        <v>5</v>
      </c>
      <c r="GJ147" s="29">
        <f t="shared" ref="GJ147:GO147" si="172">GJ179</f>
        <v>82.5</v>
      </c>
      <c r="GK147" s="29">
        <f t="shared" si="172"/>
        <v>82.5</v>
      </c>
      <c r="GL147" s="29">
        <f t="shared" si="172"/>
        <v>0</v>
      </c>
      <c r="GM147" s="29">
        <f t="shared" si="172"/>
        <v>2062.5</v>
      </c>
      <c r="GN147" s="292">
        <f t="shared" si="172"/>
        <v>0</v>
      </c>
      <c r="GO147" s="292">
        <f t="shared" si="172"/>
        <v>165000</v>
      </c>
      <c r="GP147" s="394">
        <f t="shared" si="152"/>
        <v>2145</v>
      </c>
      <c r="GQ147" s="242">
        <v>5</v>
      </c>
      <c r="GR147" s="331">
        <f t="shared" ca="1" si="57"/>
        <v>1150</v>
      </c>
      <c r="GS147" s="600">
        <f t="shared" ca="1" si="58"/>
        <v>132.79949999999999</v>
      </c>
      <c r="GT147" s="331">
        <f t="shared" ca="1" si="59"/>
        <v>1017.2005</v>
      </c>
      <c r="GU147" s="591">
        <f t="shared" ca="1" si="153"/>
        <v>771.82175101462246</v>
      </c>
      <c r="GV147" s="488">
        <f t="shared" ca="1" si="60"/>
        <v>245.37874898537757</v>
      </c>
      <c r="GW147" s="331">
        <f t="shared" si="61"/>
        <v>0</v>
      </c>
      <c r="GX147" s="331">
        <f t="shared" si="62"/>
        <v>0</v>
      </c>
      <c r="GY147" s="593">
        <f t="shared" ca="1" si="63"/>
        <v>264379.2215988852</v>
      </c>
      <c r="GZ147" s="420">
        <f t="shared" ca="1" si="64"/>
        <v>0</v>
      </c>
      <c r="HA147" s="416">
        <f t="shared" ca="1" si="154"/>
        <v>1150</v>
      </c>
      <c r="HB147" s="493">
        <f t="shared" ca="1" si="155"/>
        <v>-1232.5</v>
      </c>
      <c r="HC147" s="242">
        <v>6</v>
      </c>
      <c r="HD147" s="29">
        <f t="shared" si="156"/>
        <v>0</v>
      </c>
      <c r="HE147" s="487">
        <f t="shared" ca="1" si="157"/>
        <v>10000</v>
      </c>
      <c r="HF147" s="29">
        <f t="shared" ca="1" si="65"/>
        <v>10.416666666666666</v>
      </c>
      <c r="HG147" s="29"/>
      <c r="HH147" s="24">
        <v>5</v>
      </c>
      <c r="HI147" s="243">
        <f t="shared" ca="1" si="158"/>
        <v>3295</v>
      </c>
      <c r="HJ147" s="454">
        <f t="shared" ca="1" si="168"/>
        <v>12350</v>
      </c>
      <c r="HK147" s="243">
        <f t="shared" ca="1" si="159"/>
        <v>12.864583333333334</v>
      </c>
      <c r="HL147" s="33"/>
    </row>
    <row r="148" spans="3:220" ht="15" customHeight="1" x14ac:dyDescent="0.25">
      <c r="C148" s="242">
        <v>6</v>
      </c>
      <c r="D148" s="243">
        <f t="shared" si="8"/>
        <v>1155.6736805955547</v>
      </c>
      <c r="E148" s="865">
        <f t="shared" si="160"/>
        <v>100</v>
      </c>
      <c r="F148" s="866"/>
      <c r="G148" s="243">
        <f t="shared" si="66"/>
        <v>1055.6736805955547</v>
      </c>
      <c r="H148" s="859">
        <f t="shared" si="9"/>
        <v>660.13984911601119</v>
      </c>
      <c r="I148" s="860"/>
      <c r="J148" s="243">
        <f t="shared" si="10"/>
        <v>395.53383147954355</v>
      </c>
      <c r="K148" s="859">
        <f t="shared" si="67"/>
        <v>197646.4209033238</v>
      </c>
      <c r="L148" s="860"/>
      <c r="M148" s="860"/>
      <c r="N148" s="861"/>
      <c r="O148" s="248">
        <f t="shared" si="68"/>
        <v>197646.4209033238</v>
      </c>
      <c r="P148" s="248">
        <f t="shared" si="6"/>
        <v>0</v>
      </c>
      <c r="Q148" s="248">
        <f t="shared" si="11"/>
        <v>0</v>
      </c>
      <c r="R148" s="1015" t="str">
        <f t="shared" si="7"/>
        <v/>
      </c>
      <c r="S148" s="1015"/>
      <c r="U148">
        <v>6</v>
      </c>
      <c r="V148" s="242">
        <f t="shared" si="69"/>
        <v>107</v>
      </c>
      <c r="W148" s="29">
        <f t="shared" si="12"/>
        <v>154807.67368059556</v>
      </c>
      <c r="X148" s="29">
        <f t="shared" si="13"/>
        <v>100</v>
      </c>
      <c r="Y148" s="865">
        <f t="shared" si="14"/>
        <v>154707.67368059556</v>
      </c>
      <c r="Z148" s="866"/>
      <c r="AA148" s="517">
        <f t="shared" si="15"/>
        <v>502.12863947382243</v>
      </c>
      <c r="AB148" s="29">
        <f t="shared" si="70"/>
        <v>150639</v>
      </c>
      <c r="AC148" s="29">
        <f t="shared" si="71"/>
        <v>3013</v>
      </c>
      <c r="AD148" s="24"/>
      <c r="AE148" s="517">
        <f t="shared" si="16"/>
        <v>553.54504112173231</v>
      </c>
      <c r="AF148" s="280">
        <f t="shared" si="17"/>
        <v>-553.95319897501031</v>
      </c>
      <c r="AG148" s="391">
        <f t="shared" si="72"/>
        <v>4168.6736805955552</v>
      </c>
      <c r="AJ148" s="242">
        <f t="shared" si="18"/>
        <v>6</v>
      </c>
      <c r="AK148" s="29">
        <f t="shared" si="19"/>
        <v>49707.676999999996</v>
      </c>
      <c r="AL148" s="29">
        <f t="shared" si="20"/>
        <v>24.779499999999999</v>
      </c>
      <c r="AM148" s="29">
        <f t="shared" si="21"/>
        <v>49682.897499999999</v>
      </c>
      <c r="AN148" s="29">
        <f t="shared" si="22"/>
        <v>123.89749999999999</v>
      </c>
      <c r="AO148" s="292">
        <f t="shared" si="23"/>
        <v>49559</v>
      </c>
      <c r="AP148" s="292">
        <f t="shared" si="24"/>
        <v>0</v>
      </c>
      <c r="AQ148" s="394">
        <f t="shared" si="73"/>
        <v>148.67699999999999</v>
      </c>
      <c r="AR148" s="242">
        <v>6</v>
      </c>
      <c r="AS148" s="331">
        <f t="shared" ca="1" si="25"/>
        <v>18020.970682334293</v>
      </c>
      <c r="AT148" s="566">
        <f t="shared" ca="1" si="74"/>
        <v>111.87050000000001</v>
      </c>
      <c r="AU148" s="331">
        <f t="shared" ca="1" si="26"/>
        <v>1120.100182334292</v>
      </c>
      <c r="AV148" s="329">
        <f t="shared" ca="1" si="27"/>
        <v>645.7199955957509</v>
      </c>
      <c r="AW148" s="331">
        <f t="shared" ca="1" si="28"/>
        <v>474.38018673854106</v>
      </c>
      <c r="AX148" s="331">
        <f t="shared" si="75"/>
        <v>16500</v>
      </c>
      <c r="AY148" s="331">
        <f t="shared" si="29"/>
        <v>289</v>
      </c>
      <c r="AZ148" s="350">
        <f t="shared" ca="1" si="30"/>
        <v>204415.33258894749</v>
      </c>
      <c r="BA148" s="420">
        <f t="shared" ca="1" si="31"/>
        <v>0</v>
      </c>
      <c r="BB148" s="416">
        <f t="shared" ca="1" si="76"/>
        <v>1520.970682334292</v>
      </c>
      <c r="BC148" s="372">
        <f t="shared" ca="1" si="77"/>
        <v>-222536.32136292986</v>
      </c>
      <c r="BD148" s="242">
        <v>7</v>
      </c>
      <c r="BE148" s="29">
        <f t="shared" si="32"/>
        <v>69361</v>
      </c>
      <c r="BF148" s="29">
        <f t="shared" ca="1" si="78"/>
        <v>79361</v>
      </c>
      <c r="BG148" s="29">
        <f t="shared" ca="1" si="33"/>
        <v>82.667708333333337</v>
      </c>
      <c r="BH148" s="29"/>
      <c r="BI148" s="24">
        <v>6</v>
      </c>
      <c r="BJ148" s="243">
        <f t="shared" ca="1" si="34"/>
        <v>5838.3213629298471</v>
      </c>
      <c r="BK148" s="243">
        <f t="shared" ca="1" si="161"/>
        <v>18519.928177579081</v>
      </c>
      <c r="BL148" s="243">
        <f t="shared" ca="1" si="79"/>
        <v>19.291591851644878</v>
      </c>
      <c r="BM148" s="33"/>
      <c r="BO148" s="679">
        <f t="shared" si="80"/>
        <v>6</v>
      </c>
      <c r="BP148" s="29">
        <f t="shared" si="35"/>
        <v>11112.237000000001</v>
      </c>
      <c r="BQ148" s="29">
        <f t="shared" si="36"/>
        <v>5.5395000000000003</v>
      </c>
      <c r="BR148" s="29">
        <f t="shared" si="37"/>
        <v>11106.6975</v>
      </c>
      <c r="BS148" s="29">
        <f t="shared" si="38"/>
        <v>27.697500000000002</v>
      </c>
      <c r="BT148" s="292">
        <f t="shared" si="39"/>
        <v>11079</v>
      </c>
      <c r="BU148" s="292">
        <f t="shared" si="40"/>
        <v>0</v>
      </c>
      <c r="BV148" s="394">
        <f t="shared" si="81"/>
        <v>33.237000000000002</v>
      </c>
      <c r="BW148" s="679">
        <v>6</v>
      </c>
      <c r="BX148" s="489">
        <f t="shared" ca="1" si="82"/>
        <v>56714.502502880925</v>
      </c>
      <c r="BY148" s="489">
        <f t="shared" ca="1" si="41"/>
        <v>131.26050000000001</v>
      </c>
      <c r="BZ148" s="489">
        <f t="shared" ca="1" si="42"/>
        <v>1314.2420028809233</v>
      </c>
      <c r="CA148" s="489">
        <f t="shared" ca="1" si="83"/>
        <v>757.63967696484849</v>
      </c>
      <c r="CB148" s="489">
        <f t="shared" ca="1" si="84"/>
        <v>556.60232591607485</v>
      </c>
      <c r="CC148" s="489">
        <f t="shared" si="85"/>
        <v>54318</v>
      </c>
      <c r="CD148" s="489">
        <f t="shared" si="86"/>
        <v>951</v>
      </c>
      <c r="CE148" s="647">
        <f t="shared" ca="1" si="87"/>
        <v>204887.57263346048</v>
      </c>
      <c r="CF148" s="700">
        <f t="shared" ref="CF148:CF211" ca="1" si="173">IF(AND(CE148=0,CB148&lt;&gt;0),BW148,0)</f>
        <v>0</v>
      </c>
      <c r="CG148" s="701">
        <f t="shared" ca="1" si="88"/>
        <v>2396.5025028809232</v>
      </c>
      <c r="CH148" s="702">
        <f t="shared" ca="1" si="89"/>
        <v>-222634.41318347648</v>
      </c>
      <c r="CI148" s="679">
        <v>7</v>
      </c>
      <c r="CJ148" s="29">
        <f t="shared" si="43"/>
        <v>69361</v>
      </c>
      <c r="CK148" s="29">
        <f t="shared" ca="1" si="90"/>
        <v>79361</v>
      </c>
      <c r="CL148" s="29">
        <f t="shared" ca="1" si="44"/>
        <v>82.667708333333337</v>
      </c>
      <c r="CM148" s="29"/>
      <c r="CN148" s="29">
        <v>6</v>
      </c>
      <c r="CO148" s="29">
        <f t="shared" ca="1" si="91"/>
        <v>6598.4131834764785</v>
      </c>
      <c r="CP148" s="487">
        <f t="shared" ca="1" si="162"/>
        <v>19770.479100858869</v>
      </c>
      <c r="CQ148" s="29">
        <f t="shared" ca="1" si="92"/>
        <v>20.594249063394656</v>
      </c>
      <c r="CR148" s="292"/>
      <c r="CT148" s="242">
        <f t="shared" si="93"/>
        <v>6</v>
      </c>
      <c r="CU148" s="29">
        <f t="shared" ref="CU148:CZ148" si="174">CU180</f>
        <v>167557.5</v>
      </c>
      <c r="CV148" s="29">
        <f t="shared" si="174"/>
        <v>82.5</v>
      </c>
      <c r="CW148" s="29">
        <f t="shared" si="174"/>
        <v>167475</v>
      </c>
      <c r="CX148" s="29">
        <f t="shared" si="174"/>
        <v>2475</v>
      </c>
      <c r="CY148" s="292">
        <f t="shared" si="174"/>
        <v>165000</v>
      </c>
      <c r="CZ148" s="292">
        <f t="shared" si="174"/>
        <v>0</v>
      </c>
      <c r="DA148" s="394">
        <f t="shared" si="95"/>
        <v>2557.5</v>
      </c>
      <c r="DB148" s="242">
        <v>6</v>
      </c>
      <c r="DC148" s="488">
        <f t="shared" ca="1" si="96"/>
        <v>53987.450696373511</v>
      </c>
      <c r="DD148" s="489">
        <f t="shared" ca="1" si="46"/>
        <v>132.79949999999999</v>
      </c>
      <c r="DE148" s="488">
        <f t="shared" ca="1" si="97"/>
        <v>1329.6511963735106</v>
      </c>
      <c r="DF148" s="489">
        <f t="shared" ca="1" si="98"/>
        <v>766.52283269600059</v>
      </c>
      <c r="DG148" s="488">
        <f t="shared" ca="1" si="99"/>
        <v>563.12836367751004</v>
      </c>
      <c r="DH148" s="488">
        <f t="shared" si="100"/>
        <v>51622</v>
      </c>
      <c r="DI148" s="488">
        <f t="shared" si="101"/>
        <v>903</v>
      </c>
      <c r="DJ148" s="523">
        <f t="shared" ca="1" si="102"/>
        <v>210622.69998923695</v>
      </c>
      <c r="DK148" s="420">
        <f t="shared" ca="1" si="47"/>
        <v>0</v>
      </c>
      <c r="DL148" s="416">
        <f t="shared" ca="1" si="103"/>
        <v>2365.4506963735107</v>
      </c>
      <c r="DM148" s="493">
        <f t="shared" ca="1" si="104"/>
        <v>-221544.9506963735</v>
      </c>
      <c r="DN148" s="242">
        <v>7</v>
      </c>
      <c r="DO148" s="29">
        <f t="shared" si="48"/>
        <v>63604</v>
      </c>
      <c r="DP148" s="29">
        <f t="shared" ca="1" si="105"/>
        <v>73604</v>
      </c>
      <c r="DQ148" s="29">
        <f t="shared" ca="1" si="49"/>
        <v>76.670833333333334</v>
      </c>
      <c r="DR148" s="29"/>
      <c r="DS148" s="24">
        <v>6</v>
      </c>
      <c r="DT148" s="243">
        <f t="shared" ca="1" si="106"/>
        <v>4922.9506963735112</v>
      </c>
      <c r="DU148" s="454">
        <f t="shared" ca="1" si="164"/>
        <v>18835.204178241067</v>
      </c>
      <c r="DV148" s="243">
        <f t="shared" ca="1" si="107"/>
        <v>19.620004352334444</v>
      </c>
      <c r="DW148" s="33"/>
      <c r="DY148" s="242">
        <f t="shared" si="108"/>
        <v>6</v>
      </c>
      <c r="DZ148" s="29">
        <f t="shared" si="109"/>
        <v>49707.676999999996</v>
      </c>
      <c r="EA148" s="29">
        <f t="shared" si="110"/>
        <v>24.779499999999999</v>
      </c>
      <c r="EB148" s="29">
        <f t="shared" si="111"/>
        <v>49682.897499999999</v>
      </c>
      <c r="EC148" s="29">
        <f t="shared" si="112"/>
        <v>123.89749999999999</v>
      </c>
      <c r="ED148" s="292">
        <f t="shared" si="113"/>
        <v>49559</v>
      </c>
      <c r="EE148" s="292">
        <f t="shared" si="114"/>
        <v>0</v>
      </c>
      <c r="EF148" s="394">
        <f t="shared" si="115"/>
        <v>148.67699999999999</v>
      </c>
      <c r="EG148" s="242">
        <v>6</v>
      </c>
      <c r="EH148" s="331">
        <f t="shared" ca="1" si="116"/>
        <v>17939</v>
      </c>
      <c r="EI148" s="599">
        <f t="shared" ca="1" si="50"/>
        <v>111.87050000000001</v>
      </c>
      <c r="EJ148" s="331">
        <f t="shared" ca="1" si="117"/>
        <v>1038.1294999999991</v>
      </c>
      <c r="EK148" s="594">
        <f t="shared" ca="1" si="118"/>
        <v>646.92239494837861</v>
      </c>
      <c r="EL148" s="488">
        <f t="shared" ca="1" si="119"/>
        <v>391.20710505162049</v>
      </c>
      <c r="EM148" s="331">
        <f t="shared" si="120"/>
        <v>16500</v>
      </c>
      <c r="EN148" s="331">
        <f t="shared" si="121"/>
        <v>289</v>
      </c>
      <c r="EO148" s="595">
        <f t="shared" ca="1" si="122"/>
        <v>204910.7568772496</v>
      </c>
      <c r="EP148" s="420">
        <f t="shared" ca="1" si="51"/>
        <v>0</v>
      </c>
      <c r="EQ148" s="416">
        <f t="shared" ca="1" si="123"/>
        <v>1438.9999999999991</v>
      </c>
      <c r="ER148" s="372">
        <f t="shared" ca="1" si="124"/>
        <v>-222454.35068059555</v>
      </c>
      <c r="ES148" s="242">
        <v>7</v>
      </c>
      <c r="ET148" s="29">
        <f t="shared" si="125"/>
        <v>69361</v>
      </c>
      <c r="EU148" s="29">
        <f t="shared" ca="1" si="126"/>
        <v>79361</v>
      </c>
      <c r="EV148" s="29">
        <f t="shared" ca="1" si="52"/>
        <v>82.667708333333337</v>
      </c>
      <c r="EW148" s="29"/>
      <c r="EX148" s="24">
        <v>6</v>
      </c>
      <c r="EY148" s="243">
        <f t="shared" ca="1" si="127"/>
        <v>5756.350680595554</v>
      </c>
      <c r="EZ148" s="243">
        <f t="shared" ca="1" si="165"/>
        <v>18028.104083573329</v>
      </c>
      <c r="FA148" s="243">
        <f t="shared" ca="1" si="128"/>
        <v>18.779275087055552</v>
      </c>
      <c r="FB148" s="33"/>
      <c r="FD148" s="242">
        <f t="shared" si="129"/>
        <v>6</v>
      </c>
      <c r="FE148" s="29">
        <f t="shared" si="130"/>
        <v>11112.237000000001</v>
      </c>
      <c r="FF148" s="29">
        <f t="shared" si="131"/>
        <v>5.5395000000000003</v>
      </c>
      <c r="FG148" s="29">
        <f t="shared" si="132"/>
        <v>11106.6975</v>
      </c>
      <c r="FH148" s="29">
        <f t="shared" si="133"/>
        <v>27.697500000000002</v>
      </c>
      <c r="FI148" s="292">
        <f t="shared" si="134"/>
        <v>11079</v>
      </c>
      <c r="FJ148" s="292">
        <f t="shared" si="135"/>
        <v>0</v>
      </c>
      <c r="FK148" s="394">
        <f t="shared" si="136"/>
        <v>33.237000000000002</v>
      </c>
      <c r="FL148" s="242">
        <v>6</v>
      </c>
      <c r="FM148" s="331">
        <f t="shared" ca="1" si="137"/>
        <v>56419</v>
      </c>
      <c r="FN148" s="600">
        <f t="shared" ca="1" si="53"/>
        <v>131.26050000000001</v>
      </c>
      <c r="FO148" s="331">
        <f t="shared" ca="1" si="138"/>
        <v>1018.7395000000033</v>
      </c>
      <c r="FP148" s="597">
        <f t="shared" ca="1" si="139"/>
        <v>761.97430012578286</v>
      </c>
      <c r="FQ148" s="488">
        <f t="shared" ca="1" si="140"/>
        <v>256.76519987422046</v>
      </c>
      <c r="FR148" s="331">
        <f t="shared" si="141"/>
        <v>54318</v>
      </c>
      <c r="FS148" s="331">
        <f t="shared" si="142"/>
        <v>951</v>
      </c>
      <c r="FT148" s="596">
        <f t="shared" ca="1" si="143"/>
        <v>206673.56627182275</v>
      </c>
      <c r="FU148" s="420">
        <f t="shared" ca="1" si="54"/>
        <v>0</v>
      </c>
      <c r="FV148" s="416">
        <f t="shared" ca="1" si="144"/>
        <v>2101.0000000000032</v>
      </c>
      <c r="FW148" s="493">
        <f t="shared" ca="1" si="145"/>
        <v>-222338.91068059555</v>
      </c>
      <c r="FX148" s="242">
        <v>7</v>
      </c>
      <c r="FY148" s="29">
        <f t="shared" si="146"/>
        <v>69361</v>
      </c>
      <c r="FZ148" s="29">
        <f t="shared" ca="1" si="147"/>
        <v>79361</v>
      </c>
      <c r="GA148" s="29">
        <f t="shared" ca="1" si="55"/>
        <v>82.667708333333337</v>
      </c>
      <c r="GB148" s="29"/>
      <c r="GC148" s="24">
        <v>6</v>
      </c>
      <c r="GD148" s="243">
        <f t="shared" ca="1" si="148"/>
        <v>6302.910680595558</v>
      </c>
      <c r="GE148" s="454">
        <f t="shared" ca="1" si="166"/>
        <v>17997.46408357333</v>
      </c>
      <c r="GF148" s="243">
        <f t="shared" ca="1" si="149"/>
        <v>18.747358420388888</v>
      </c>
      <c r="GG148" s="33"/>
      <c r="GI148" s="242">
        <f t="shared" si="150"/>
        <v>6</v>
      </c>
      <c r="GJ148" s="29">
        <f t="shared" ref="GJ148:GO148" si="175">GJ180</f>
        <v>167557.5</v>
      </c>
      <c r="GK148" s="29">
        <f t="shared" si="175"/>
        <v>82.5</v>
      </c>
      <c r="GL148" s="29">
        <f t="shared" si="175"/>
        <v>167475</v>
      </c>
      <c r="GM148" s="29">
        <f t="shared" si="175"/>
        <v>2475</v>
      </c>
      <c r="GN148" s="292">
        <f t="shared" si="175"/>
        <v>165000</v>
      </c>
      <c r="GO148" s="292">
        <f t="shared" si="175"/>
        <v>0</v>
      </c>
      <c r="GP148" s="394">
        <f t="shared" si="152"/>
        <v>2557.5</v>
      </c>
      <c r="GQ148" s="242">
        <v>6</v>
      </c>
      <c r="GR148" s="331">
        <f t="shared" ca="1" si="57"/>
        <v>53675</v>
      </c>
      <c r="GS148" s="600">
        <f t="shared" ca="1" si="58"/>
        <v>132.79949999999999</v>
      </c>
      <c r="GT148" s="331">
        <f t="shared" ca="1" si="59"/>
        <v>1017.200499999999</v>
      </c>
      <c r="GU148" s="591">
        <f t="shared" ca="1" si="153"/>
        <v>771.10606299674862</v>
      </c>
      <c r="GV148" s="488">
        <f t="shared" ca="1" si="60"/>
        <v>246.09443700325039</v>
      </c>
      <c r="GW148" s="331">
        <f t="shared" si="61"/>
        <v>51622</v>
      </c>
      <c r="GX148" s="331">
        <f t="shared" si="62"/>
        <v>903</v>
      </c>
      <c r="GY148" s="593">
        <f t="shared" ca="1" si="63"/>
        <v>212511.12716188194</v>
      </c>
      <c r="GZ148" s="420">
        <f t="shared" ca="1" si="64"/>
        <v>0</v>
      </c>
      <c r="HA148" s="416">
        <f t="shared" ca="1" si="154"/>
        <v>2052.9999999999991</v>
      </c>
      <c r="HB148" s="493">
        <f t="shared" ca="1" si="155"/>
        <v>-221232.5</v>
      </c>
      <c r="HC148" s="242">
        <v>7</v>
      </c>
      <c r="HD148" s="29">
        <f t="shared" si="156"/>
        <v>63604</v>
      </c>
      <c r="HE148" s="487">
        <f t="shared" ca="1" si="157"/>
        <v>73604</v>
      </c>
      <c r="HF148" s="29">
        <f t="shared" ca="1" si="65"/>
        <v>76.670833333333334</v>
      </c>
      <c r="HG148" s="29"/>
      <c r="HH148" s="24">
        <v>6</v>
      </c>
      <c r="HI148" s="243">
        <f t="shared" ca="1" si="158"/>
        <v>4610.4999999999991</v>
      </c>
      <c r="HJ148" s="454">
        <f t="shared" ca="1" si="168"/>
        <v>16960.5</v>
      </c>
      <c r="HK148" s="243">
        <f t="shared" ca="1" si="159"/>
        <v>17.667187500000001</v>
      </c>
      <c r="HL148" s="33"/>
    </row>
    <row r="149" spans="3:220" ht="15" customHeight="1" x14ac:dyDescent="0.25">
      <c r="C149" s="242">
        <v>7</v>
      </c>
      <c r="D149" s="243">
        <f t="shared" si="8"/>
        <v>1155.6736805955547</v>
      </c>
      <c r="E149" s="865">
        <f t="shared" si="160"/>
        <v>100</v>
      </c>
      <c r="F149" s="866"/>
      <c r="G149" s="243">
        <f t="shared" si="66"/>
        <v>1055.6736805955547</v>
      </c>
      <c r="H149" s="859">
        <f t="shared" si="9"/>
        <v>658.82140301107938</v>
      </c>
      <c r="I149" s="860"/>
      <c r="J149" s="243">
        <f t="shared" si="10"/>
        <v>396.85227758447536</v>
      </c>
      <c r="K149" s="859">
        <f t="shared" si="67"/>
        <v>197249.56862573934</v>
      </c>
      <c r="L149" s="860"/>
      <c r="M149" s="860"/>
      <c r="N149" s="861"/>
      <c r="O149" s="248">
        <f t="shared" si="68"/>
        <v>197249.56862573934</v>
      </c>
      <c r="P149" s="248">
        <f t="shared" si="6"/>
        <v>0</v>
      </c>
      <c r="Q149" s="248">
        <f t="shared" si="11"/>
        <v>0</v>
      </c>
      <c r="R149" s="1015" t="str">
        <f t="shared" si="7"/>
        <v/>
      </c>
      <c r="S149" s="1015"/>
      <c r="U149">
        <v>7</v>
      </c>
      <c r="V149" s="242">
        <f t="shared" si="69"/>
        <v>108</v>
      </c>
      <c r="W149" s="29">
        <f t="shared" si="12"/>
        <v>0</v>
      </c>
      <c r="X149" s="29">
        <f t="shared" si="13"/>
        <v>0</v>
      </c>
      <c r="Y149" s="865">
        <f t="shared" si="14"/>
        <v>0</v>
      </c>
      <c r="Z149" s="866"/>
      <c r="AA149" s="517">
        <f t="shared" si="15"/>
        <v>0</v>
      </c>
      <c r="AB149" s="29">
        <f t="shared" si="70"/>
        <v>0</v>
      </c>
      <c r="AC149" s="29">
        <f t="shared" si="71"/>
        <v>0</v>
      </c>
      <c r="AD149" s="24"/>
      <c r="AE149" s="517">
        <f t="shared" si="16"/>
        <v>0</v>
      </c>
      <c r="AF149" s="280">
        <f t="shared" si="17"/>
        <v>0</v>
      </c>
      <c r="AG149" s="391">
        <f t="shared" si="72"/>
        <v>0</v>
      </c>
      <c r="AJ149" s="242">
        <f t="shared" si="18"/>
        <v>0</v>
      </c>
      <c r="AK149" s="29">
        <f t="shared" si="19"/>
        <v>0</v>
      </c>
      <c r="AL149" s="29">
        <f t="shared" si="20"/>
        <v>0</v>
      </c>
      <c r="AM149" s="29">
        <f t="shared" si="21"/>
        <v>0</v>
      </c>
      <c r="AN149" s="29">
        <f t="shared" si="22"/>
        <v>0</v>
      </c>
      <c r="AO149" s="292">
        <f t="shared" si="23"/>
        <v>0</v>
      </c>
      <c r="AP149" s="292">
        <f t="shared" si="24"/>
        <v>0</v>
      </c>
      <c r="AQ149" s="394">
        <f t="shared" si="73"/>
        <v>0</v>
      </c>
      <c r="AR149" s="242">
        <v>7</v>
      </c>
      <c r="AS149" s="331">
        <f ca="1">IF(AR149&gt;$AR$140,0,AU149+AT149+AX149+AY149)</f>
        <v>1231.970682334292</v>
      </c>
      <c r="AT149" s="566">
        <f t="shared" ca="1" si="74"/>
        <v>103.62049999999999</v>
      </c>
      <c r="AU149" s="331">
        <f t="shared" ca="1" si="26"/>
        <v>1128.350182334292</v>
      </c>
      <c r="AV149" s="329">
        <f t="shared" ca="1" si="27"/>
        <v>596.21138671776362</v>
      </c>
      <c r="AW149" s="331">
        <f t="shared" ca="1" si="28"/>
        <v>532.13879561652834</v>
      </c>
      <c r="AX149" s="331">
        <f t="shared" si="75"/>
        <v>0</v>
      </c>
      <c r="AY149" s="331">
        <f t="shared" ref="AY149:AY212" si="176">IF(AR149=$AJ$140,$V$107,0)</f>
        <v>0</v>
      </c>
      <c r="AZ149" s="350">
        <f t="shared" ca="1" si="30"/>
        <v>203883.19379333095</v>
      </c>
      <c r="BA149" s="420">
        <f t="shared" ca="1" si="31"/>
        <v>0</v>
      </c>
      <c r="BB149" s="416">
        <f t="shared" ca="1" si="76"/>
        <v>1231.970682334292</v>
      </c>
      <c r="BC149" s="372">
        <f t="shared" ca="1" si="77"/>
        <v>-1231.970682334292</v>
      </c>
      <c r="BD149" s="242">
        <v>8</v>
      </c>
      <c r="BE149" s="29">
        <f t="shared" si="32"/>
        <v>0</v>
      </c>
      <c r="BF149" s="29">
        <f t="shared" ca="1" si="78"/>
        <v>79361</v>
      </c>
      <c r="BG149" s="29">
        <f t="shared" ca="1" si="33"/>
        <v>82.667708333333337</v>
      </c>
      <c r="BH149" s="29"/>
      <c r="BI149" s="24">
        <v>7</v>
      </c>
      <c r="BJ149" s="243">
        <f t="shared" ca="1" si="34"/>
        <v>1231.970682334292</v>
      </c>
      <c r="BK149" s="243">
        <f t="shared" ca="1" si="161"/>
        <v>19751.898859913374</v>
      </c>
      <c r="BL149" s="243">
        <f t="shared" ca="1" si="79"/>
        <v>20.574894645743097</v>
      </c>
      <c r="BM149" s="33"/>
      <c r="BO149" s="679">
        <f t="shared" si="80"/>
        <v>0</v>
      </c>
      <c r="BP149" s="29">
        <f t="shared" si="35"/>
        <v>0</v>
      </c>
      <c r="BQ149" s="29">
        <f t="shared" si="36"/>
        <v>0</v>
      </c>
      <c r="BR149" s="29">
        <f t="shared" si="37"/>
        <v>0</v>
      </c>
      <c r="BS149" s="29">
        <f t="shared" si="38"/>
        <v>0</v>
      </c>
      <c r="BT149" s="292">
        <f t="shared" si="39"/>
        <v>0</v>
      </c>
      <c r="BU149" s="292">
        <f t="shared" si="40"/>
        <v>0</v>
      </c>
      <c r="BV149" s="394">
        <f t="shared" si="81"/>
        <v>0</v>
      </c>
      <c r="BW149" s="679">
        <v>7</v>
      </c>
      <c r="BX149" s="489">
        <f t="shared" ca="1" si="82"/>
        <v>1445.5025028809234</v>
      </c>
      <c r="BY149" s="489">
        <f t="shared" ca="1" si="41"/>
        <v>104.1015</v>
      </c>
      <c r="BZ149" s="489">
        <f t="shared" ca="1" si="42"/>
        <v>1341.4010028809234</v>
      </c>
      <c r="CA149" s="489">
        <f t="shared" ca="1" si="83"/>
        <v>597.58875351425979</v>
      </c>
      <c r="CB149" s="489">
        <f t="shared" ca="1" si="84"/>
        <v>743.81224936666365</v>
      </c>
      <c r="CC149" s="489">
        <f t="shared" si="85"/>
        <v>0</v>
      </c>
      <c r="CD149" s="489">
        <f t="shared" si="86"/>
        <v>0</v>
      </c>
      <c r="CE149" s="647">
        <f t="shared" ca="1" si="87"/>
        <v>204143.76038409382</v>
      </c>
      <c r="CF149" s="700">
        <f t="shared" ca="1" si="173"/>
        <v>0</v>
      </c>
      <c r="CG149" s="701">
        <f t="shared" ca="1" si="88"/>
        <v>1445.5025028809234</v>
      </c>
      <c r="CH149" s="702">
        <f t="shared" ca="1" si="89"/>
        <v>-1445.5025028809234</v>
      </c>
      <c r="CI149" s="679">
        <v>8</v>
      </c>
      <c r="CJ149" s="29">
        <f t="shared" si="43"/>
        <v>0</v>
      </c>
      <c r="CK149" s="29">
        <f t="shared" ca="1" si="90"/>
        <v>79361</v>
      </c>
      <c r="CL149" s="29">
        <f t="shared" ca="1" si="44"/>
        <v>82.667708333333337</v>
      </c>
      <c r="CM149" s="29"/>
      <c r="CN149" s="29">
        <v>7</v>
      </c>
      <c r="CO149" s="29">
        <f t="shared" ca="1" si="91"/>
        <v>1445.5025028809234</v>
      </c>
      <c r="CP149" s="487">
        <f t="shared" ca="1" si="162"/>
        <v>21215.981603739794</v>
      </c>
      <c r="CQ149" s="29">
        <f t="shared" ca="1" si="92"/>
        <v>22.099980837228955</v>
      </c>
      <c r="CR149" s="292"/>
      <c r="CT149" s="242">
        <f t="shared" si="93"/>
        <v>0</v>
      </c>
      <c r="CU149" s="29">
        <f t="shared" ref="CU149:CZ149" si="177">CU181</f>
        <v>0</v>
      </c>
      <c r="CV149" s="29">
        <f t="shared" si="177"/>
        <v>0</v>
      </c>
      <c r="CW149" s="29">
        <f t="shared" si="177"/>
        <v>0</v>
      </c>
      <c r="CX149" s="29">
        <f t="shared" si="177"/>
        <v>0</v>
      </c>
      <c r="CY149" s="292">
        <f t="shared" si="177"/>
        <v>0</v>
      </c>
      <c r="CZ149" s="292">
        <f t="shared" si="177"/>
        <v>0</v>
      </c>
      <c r="DA149" s="394">
        <f t="shared" si="95"/>
        <v>0</v>
      </c>
      <c r="DB149" s="242">
        <v>7</v>
      </c>
      <c r="DC149" s="488">
        <f t="shared" ca="1" si="96"/>
        <v>1462.4506963735107</v>
      </c>
      <c r="DD149" s="489">
        <f t="shared" ca="1" si="46"/>
        <v>106.9885</v>
      </c>
      <c r="DE149" s="488">
        <f t="shared" ca="1" si="97"/>
        <v>1355.4621963735108</v>
      </c>
      <c r="DF149" s="489">
        <f t="shared" ca="1" si="98"/>
        <v>614.31620830194117</v>
      </c>
      <c r="DG149" s="488">
        <f t="shared" ca="1" si="99"/>
        <v>741.1459880715696</v>
      </c>
      <c r="DH149" s="488">
        <f t="shared" si="100"/>
        <v>0</v>
      </c>
      <c r="DI149" s="488">
        <f t="shared" si="101"/>
        <v>0</v>
      </c>
      <c r="DJ149" s="523">
        <f t="shared" ca="1" si="102"/>
        <v>209881.55400116538</v>
      </c>
      <c r="DK149" s="420">
        <f t="shared" ca="1" si="47"/>
        <v>0</v>
      </c>
      <c r="DL149" s="416">
        <f t="shared" ca="1" si="103"/>
        <v>1462.4506963735107</v>
      </c>
      <c r="DM149" s="493">
        <f t="shared" ca="1" si="104"/>
        <v>-1462.4506963735107</v>
      </c>
      <c r="DN149" s="242">
        <v>8</v>
      </c>
      <c r="DO149" s="29">
        <f t="shared" si="48"/>
        <v>0</v>
      </c>
      <c r="DP149" s="29">
        <f t="shared" ca="1" si="105"/>
        <v>73604</v>
      </c>
      <c r="DQ149" s="29">
        <f t="shared" ca="1" si="49"/>
        <v>76.670833333333334</v>
      </c>
      <c r="DR149" s="29"/>
      <c r="DS149" s="24">
        <v>7</v>
      </c>
      <c r="DT149" s="243">
        <f t="shared" ca="1" si="106"/>
        <v>1462.4506963735107</v>
      </c>
      <c r="DU149" s="454">
        <f t="shared" ca="1" si="164"/>
        <v>20297.654874614578</v>
      </c>
      <c r="DV149" s="243">
        <f t="shared" ca="1" si="107"/>
        <v>21.143390494390186</v>
      </c>
      <c r="DW149" s="33"/>
      <c r="DY149" s="242">
        <f t="shared" si="108"/>
        <v>0</v>
      </c>
      <c r="DZ149" s="29">
        <f t="shared" si="109"/>
        <v>0</v>
      </c>
      <c r="EA149" s="29">
        <f t="shared" si="110"/>
        <v>0</v>
      </c>
      <c r="EB149" s="29">
        <f t="shared" si="111"/>
        <v>0</v>
      </c>
      <c r="EC149" s="29">
        <f t="shared" si="112"/>
        <v>0</v>
      </c>
      <c r="ED149" s="292">
        <f t="shared" si="113"/>
        <v>0</v>
      </c>
      <c r="EE149" s="292">
        <f t="shared" si="114"/>
        <v>0</v>
      </c>
      <c r="EF149" s="394">
        <f t="shared" si="115"/>
        <v>0</v>
      </c>
      <c r="EG149" s="242">
        <v>7</v>
      </c>
      <c r="EH149" s="331">
        <f t="shared" ca="1" si="116"/>
        <v>1150</v>
      </c>
      <c r="EI149" s="599">
        <f t="shared" ca="1" si="50"/>
        <v>103.62049999999999</v>
      </c>
      <c r="EJ149" s="331">
        <f t="shared" ca="1" si="117"/>
        <v>1046.3795</v>
      </c>
      <c r="EK149" s="594">
        <f t="shared" ca="1" si="118"/>
        <v>597.65637422531142</v>
      </c>
      <c r="EL149" s="488">
        <f t="shared" ca="1" si="119"/>
        <v>448.72312577468858</v>
      </c>
      <c r="EM149" s="331">
        <f t="shared" si="120"/>
        <v>0</v>
      </c>
      <c r="EN149" s="331">
        <f t="shared" si="121"/>
        <v>0</v>
      </c>
      <c r="EO149" s="595">
        <f t="shared" ca="1" si="122"/>
        <v>204462.03375147493</v>
      </c>
      <c r="EP149" s="420">
        <f t="shared" ca="1" si="51"/>
        <v>0</v>
      </c>
      <c r="EQ149" s="416">
        <f t="shared" ca="1" si="123"/>
        <v>1150</v>
      </c>
      <c r="ER149" s="372">
        <f t="shared" ca="1" si="124"/>
        <v>-1150</v>
      </c>
      <c r="ES149" s="242">
        <v>8</v>
      </c>
      <c r="ET149" s="29">
        <f t="shared" si="125"/>
        <v>0</v>
      </c>
      <c r="EU149" s="29">
        <f t="shared" ca="1" si="126"/>
        <v>79361</v>
      </c>
      <c r="EV149" s="29">
        <f t="shared" ca="1" si="52"/>
        <v>82.667708333333337</v>
      </c>
      <c r="EW149" s="29"/>
      <c r="EX149" s="24">
        <v>7</v>
      </c>
      <c r="EY149" s="243">
        <f t="shared" ca="1" si="127"/>
        <v>1150</v>
      </c>
      <c r="EZ149" s="243">
        <f t="shared" ca="1" si="165"/>
        <v>19178.104083573329</v>
      </c>
      <c r="FA149" s="243">
        <f t="shared" ca="1" si="128"/>
        <v>19.97719175372222</v>
      </c>
      <c r="FB149" s="33"/>
      <c r="FD149" s="242">
        <f t="shared" si="129"/>
        <v>0</v>
      </c>
      <c r="FE149" s="29">
        <f t="shared" si="130"/>
        <v>0</v>
      </c>
      <c r="FF149" s="29">
        <f t="shared" si="131"/>
        <v>0</v>
      </c>
      <c r="FG149" s="29">
        <f t="shared" si="132"/>
        <v>0</v>
      </c>
      <c r="FH149" s="29">
        <f t="shared" si="133"/>
        <v>0</v>
      </c>
      <c r="FI149" s="292">
        <f t="shared" si="134"/>
        <v>0</v>
      </c>
      <c r="FJ149" s="292">
        <f t="shared" si="135"/>
        <v>0</v>
      </c>
      <c r="FK149" s="394">
        <f t="shared" si="136"/>
        <v>0</v>
      </c>
      <c r="FL149" s="242">
        <v>7</v>
      </c>
      <c r="FM149" s="331">
        <f t="shared" ca="1" si="137"/>
        <v>1150</v>
      </c>
      <c r="FN149" s="600">
        <f t="shared" ca="1" si="53"/>
        <v>104.1015</v>
      </c>
      <c r="FO149" s="331">
        <f t="shared" ca="1" si="138"/>
        <v>1045.8985</v>
      </c>
      <c r="FP149" s="597">
        <f t="shared" ca="1" si="139"/>
        <v>602.79790162614972</v>
      </c>
      <c r="FQ149" s="488">
        <f t="shared" ca="1" si="140"/>
        <v>443.10059837385029</v>
      </c>
      <c r="FR149" s="331">
        <f t="shared" si="141"/>
        <v>0</v>
      </c>
      <c r="FS149" s="331">
        <f t="shared" si="142"/>
        <v>0</v>
      </c>
      <c r="FT149" s="596">
        <f t="shared" ca="1" si="143"/>
        <v>206230.4656734489</v>
      </c>
      <c r="FU149" s="420">
        <f t="shared" ca="1" si="54"/>
        <v>0</v>
      </c>
      <c r="FV149" s="416">
        <f t="shared" ca="1" si="144"/>
        <v>1150</v>
      </c>
      <c r="FW149" s="493">
        <f t="shared" ca="1" si="145"/>
        <v>-1150</v>
      </c>
      <c r="FX149" s="242">
        <v>8</v>
      </c>
      <c r="FY149" s="29">
        <f t="shared" si="146"/>
        <v>0</v>
      </c>
      <c r="FZ149" s="29">
        <f t="shared" ca="1" si="147"/>
        <v>79361</v>
      </c>
      <c r="GA149" s="29">
        <f t="shared" ca="1" si="55"/>
        <v>82.667708333333337</v>
      </c>
      <c r="GB149" s="29"/>
      <c r="GC149" s="24">
        <v>7</v>
      </c>
      <c r="GD149" s="243">
        <f t="shared" ca="1" si="148"/>
        <v>1150</v>
      </c>
      <c r="GE149" s="454">
        <f t="shared" ca="1" si="166"/>
        <v>19147.46408357333</v>
      </c>
      <c r="GF149" s="243">
        <f t="shared" ca="1" si="149"/>
        <v>19.945275087055553</v>
      </c>
      <c r="GG149" s="33"/>
      <c r="GI149" s="242">
        <f t="shared" si="150"/>
        <v>0</v>
      </c>
      <c r="GJ149" s="29">
        <f t="shared" ref="GJ149:GO149" si="178">GJ181</f>
        <v>0</v>
      </c>
      <c r="GK149" s="29">
        <f t="shared" si="178"/>
        <v>0</v>
      </c>
      <c r="GL149" s="29">
        <f t="shared" si="178"/>
        <v>0</v>
      </c>
      <c r="GM149" s="29">
        <f t="shared" si="178"/>
        <v>0</v>
      </c>
      <c r="GN149" s="292">
        <f t="shared" si="178"/>
        <v>0</v>
      </c>
      <c r="GO149" s="292">
        <f t="shared" si="178"/>
        <v>0</v>
      </c>
      <c r="GP149" s="394">
        <f t="shared" si="152"/>
        <v>0</v>
      </c>
      <c r="GQ149" s="242">
        <v>7</v>
      </c>
      <c r="GR149" s="331">
        <f t="shared" ca="1" si="57"/>
        <v>1150</v>
      </c>
      <c r="GS149" s="600">
        <f t="shared" ca="1" si="58"/>
        <v>106.9885</v>
      </c>
      <c r="GT149" s="331">
        <f t="shared" ca="1" si="59"/>
        <v>1043.0115000000001</v>
      </c>
      <c r="GU149" s="591">
        <f t="shared" ca="1" si="153"/>
        <v>619.82412088882245</v>
      </c>
      <c r="GV149" s="488">
        <f t="shared" ca="1" si="60"/>
        <v>423.18737911117762</v>
      </c>
      <c r="GW149" s="331">
        <f t="shared" si="61"/>
        <v>0</v>
      </c>
      <c r="GX149" s="331">
        <f t="shared" si="62"/>
        <v>0</v>
      </c>
      <c r="GY149" s="593">
        <f t="shared" ca="1" si="63"/>
        <v>212087.93978277076</v>
      </c>
      <c r="GZ149" s="420">
        <f t="shared" ca="1" si="64"/>
        <v>0</v>
      </c>
      <c r="HA149" s="416">
        <f t="shared" ca="1" si="154"/>
        <v>1150</v>
      </c>
      <c r="HB149" s="493">
        <f t="shared" ca="1" si="155"/>
        <v>-1150</v>
      </c>
      <c r="HC149" s="242">
        <v>8</v>
      </c>
      <c r="HD149" s="29">
        <f t="shared" si="156"/>
        <v>0</v>
      </c>
      <c r="HE149" s="487">
        <f t="shared" ca="1" si="157"/>
        <v>73604</v>
      </c>
      <c r="HF149" s="29">
        <f t="shared" ca="1" si="65"/>
        <v>76.670833333333334</v>
      </c>
      <c r="HG149" s="29"/>
      <c r="HH149" s="24">
        <v>7</v>
      </c>
      <c r="HI149" s="243">
        <f t="shared" ca="1" si="158"/>
        <v>1150</v>
      </c>
      <c r="HJ149" s="454">
        <f t="shared" ca="1" si="168"/>
        <v>18110.5</v>
      </c>
      <c r="HK149" s="243">
        <f t="shared" ca="1" si="159"/>
        <v>18.865104166666669</v>
      </c>
      <c r="HL149" s="33"/>
    </row>
    <row r="150" spans="3:220" ht="15" customHeight="1" x14ac:dyDescent="0.25">
      <c r="C150" s="242">
        <v>8</v>
      </c>
      <c r="D150" s="243">
        <f t="shared" si="8"/>
        <v>1155.6736805955547</v>
      </c>
      <c r="E150" s="865">
        <f t="shared" si="160"/>
        <v>100</v>
      </c>
      <c r="F150" s="866"/>
      <c r="G150" s="243">
        <f t="shared" si="66"/>
        <v>1055.6736805955547</v>
      </c>
      <c r="H150" s="859">
        <f t="shared" si="9"/>
        <v>657.49856208579774</v>
      </c>
      <c r="I150" s="860"/>
      <c r="J150" s="243">
        <f t="shared" si="10"/>
        <v>398.175118509757</v>
      </c>
      <c r="K150" s="859">
        <f t="shared" si="67"/>
        <v>196851.39350722957</v>
      </c>
      <c r="L150" s="860"/>
      <c r="M150" s="860"/>
      <c r="N150" s="861"/>
      <c r="O150" s="248">
        <f t="shared" si="68"/>
        <v>196851.39350722957</v>
      </c>
      <c r="P150" s="248">
        <f t="shared" si="6"/>
        <v>0</v>
      </c>
      <c r="Q150" s="248">
        <f t="shared" si="11"/>
        <v>0</v>
      </c>
      <c r="R150" s="1015" t="str">
        <f t="shared" si="7"/>
        <v/>
      </c>
      <c r="S150" s="1015"/>
      <c r="U150">
        <v>8</v>
      </c>
      <c r="V150" s="242">
        <f t="shared" si="69"/>
        <v>109</v>
      </c>
      <c r="W150" s="29">
        <f t="shared" si="12"/>
        <v>0</v>
      </c>
      <c r="X150" s="29">
        <f t="shared" si="13"/>
        <v>0</v>
      </c>
      <c r="Y150" s="865">
        <f t="shared" si="14"/>
        <v>0</v>
      </c>
      <c r="Z150" s="866"/>
      <c r="AA150" s="517">
        <f t="shared" si="15"/>
        <v>0</v>
      </c>
      <c r="AB150" s="29">
        <f t="shared" si="70"/>
        <v>0</v>
      </c>
      <c r="AC150" s="29">
        <f t="shared" si="71"/>
        <v>0</v>
      </c>
      <c r="AD150" s="24"/>
      <c r="AE150" s="517">
        <f t="shared" si="16"/>
        <v>0</v>
      </c>
      <c r="AF150" s="280">
        <f t="shared" si="17"/>
        <v>0</v>
      </c>
      <c r="AG150" s="391">
        <f t="shared" si="72"/>
        <v>0</v>
      </c>
      <c r="AJ150" s="242">
        <f t="shared" si="18"/>
        <v>0</v>
      </c>
      <c r="AK150" s="29">
        <f t="shared" si="19"/>
        <v>0</v>
      </c>
      <c r="AL150" s="29">
        <f t="shared" si="20"/>
        <v>0</v>
      </c>
      <c r="AM150" s="29">
        <f t="shared" si="21"/>
        <v>0</v>
      </c>
      <c r="AN150" s="29">
        <f t="shared" si="22"/>
        <v>0</v>
      </c>
      <c r="AO150" s="292">
        <f t="shared" si="23"/>
        <v>0</v>
      </c>
      <c r="AP150" s="292">
        <f t="shared" si="24"/>
        <v>0</v>
      </c>
      <c r="AQ150" s="394">
        <f t="shared" si="73"/>
        <v>0</v>
      </c>
      <c r="AR150" s="242">
        <v>8</v>
      </c>
      <c r="AS150" s="331">
        <f t="shared" ca="1" si="25"/>
        <v>1231.970682334292</v>
      </c>
      <c r="AT150" s="566">
        <f t="shared" ca="1" si="74"/>
        <v>103.62049999999999</v>
      </c>
      <c r="AU150" s="331">
        <f t="shared" ca="1" si="26"/>
        <v>1128.350182334292</v>
      </c>
      <c r="AV150" s="329">
        <f t="shared" ca="1" si="27"/>
        <v>594.65931523054871</v>
      </c>
      <c r="AW150" s="331">
        <f t="shared" ca="1" si="28"/>
        <v>533.69086710374324</v>
      </c>
      <c r="AX150" s="331">
        <f t="shared" si="75"/>
        <v>0</v>
      </c>
      <c r="AY150" s="331">
        <f t="shared" si="176"/>
        <v>0</v>
      </c>
      <c r="AZ150" s="350">
        <f t="shared" ca="1" si="30"/>
        <v>203349.5029262272</v>
      </c>
      <c r="BA150" s="420">
        <f t="shared" ca="1" si="31"/>
        <v>0</v>
      </c>
      <c r="BB150" s="416">
        <f t="shared" ca="1" si="76"/>
        <v>1231.970682334292</v>
      </c>
      <c r="BC150" s="372">
        <f t="shared" ca="1" si="77"/>
        <v>-1231.970682334292</v>
      </c>
      <c r="BD150" s="242">
        <v>9</v>
      </c>
      <c r="BE150" s="29">
        <f t="shared" si="32"/>
        <v>0</v>
      </c>
      <c r="BF150" s="29">
        <f t="shared" ca="1" si="78"/>
        <v>79361</v>
      </c>
      <c r="BG150" s="29">
        <f t="shared" ca="1" si="33"/>
        <v>82.667708333333337</v>
      </c>
      <c r="BH150" s="29"/>
      <c r="BI150" s="24">
        <v>8</v>
      </c>
      <c r="BJ150" s="243">
        <f t="shared" ca="1" si="34"/>
        <v>1231.970682334292</v>
      </c>
      <c r="BK150" s="243">
        <f t="shared" ca="1" si="161"/>
        <v>20983.869542247667</v>
      </c>
      <c r="BL150" s="243">
        <f t="shared" ca="1" si="79"/>
        <v>21.858197439841319</v>
      </c>
      <c r="BM150" s="33"/>
      <c r="BO150" s="679">
        <f t="shared" si="80"/>
        <v>0</v>
      </c>
      <c r="BP150" s="29">
        <f t="shared" si="35"/>
        <v>0</v>
      </c>
      <c r="BQ150" s="29">
        <f t="shared" si="36"/>
        <v>0</v>
      </c>
      <c r="BR150" s="29">
        <f t="shared" si="37"/>
        <v>0</v>
      </c>
      <c r="BS150" s="29">
        <f t="shared" si="38"/>
        <v>0</v>
      </c>
      <c r="BT150" s="292">
        <f t="shared" si="39"/>
        <v>0</v>
      </c>
      <c r="BU150" s="292">
        <f t="shared" si="40"/>
        <v>0</v>
      </c>
      <c r="BV150" s="394">
        <f t="shared" si="81"/>
        <v>0</v>
      </c>
      <c r="BW150" s="679">
        <v>8</v>
      </c>
      <c r="BX150" s="489">
        <f t="shared" ca="1" si="82"/>
        <v>1445.5025028809234</v>
      </c>
      <c r="BY150" s="489">
        <f t="shared" ca="1" si="41"/>
        <v>104.1015</v>
      </c>
      <c r="BZ150" s="489">
        <f t="shared" ca="1" si="42"/>
        <v>1341.4010028809234</v>
      </c>
      <c r="CA150" s="489">
        <f t="shared" ca="1" si="83"/>
        <v>595.41930112027364</v>
      </c>
      <c r="CB150" s="489">
        <f t="shared" ca="1" si="84"/>
        <v>745.9817017606498</v>
      </c>
      <c r="CC150" s="489">
        <f t="shared" si="85"/>
        <v>0</v>
      </c>
      <c r="CD150" s="489">
        <f t="shared" si="86"/>
        <v>0</v>
      </c>
      <c r="CE150" s="647">
        <f t="shared" ca="1" si="87"/>
        <v>203397.77868233318</v>
      </c>
      <c r="CF150" s="700">
        <f t="shared" ca="1" si="173"/>
        <v>0</v>
      </c>
      <c r="CG150" s="701">
        <f t="shared" ca="1" si="88"/>
        <v>1445.5025028809234</v>
      </c>
      <c r="CH150" s="702">
        <f t="shared" ca="1" si="89"/>
        <v>-1445.5025028809234</v>
      </c>
      <c r="CI150" s="679">
        <v>9</v>
      </c>
      <c r="CJ150" s="29">
        <f t="shared" si="43"/>
        <v>0</v>
      </c>
      <c r="CK150" s="29">
        <f t="shared" ca="1" si="90"/>
        <v>79361</v>
      </c>
      <c r="CL150" s="29">
        <f t="shared" ca="1" si="44"/>
        <v>82.667708333333337</v>
      </c>
      <c r="CM150" s="29"/>
      <c r="CN150" s="29">
        <v>8</v>
      </c>
      <c r="CO150" s="29">
        <f t="shared" ca="1" si="91"/>
        <v>1445.5025028809234</v>
      </c>
      <c r="CP150" s="487">
        <f t="shared" ca="1" si="162"/>
        <v>22661.484106620719</v>
      </c>
      <c r="CQ150" s="29">
        <f t="shared" ca="1" si="92"/>
        <v>23.60571261106325</v>
      </c>
      <c r="CR150" s="292"/>
      <c r="CT150" s="242">
        <f t="shared" si="93"/>
        <v>0</v>
      </c>
      <c r="CU150" s="29">
        <f t="shared" ref="CU150:CZ150" si="179">CU182</f>
        <v>0</v>
      </c>
      <c r="CV150" s="29">
        <f t="shared" si="179"/>
        <v>0</v>
      </c>
      <c r="CW150" s="29">
        <f t="shared" si="179"/>
        <v>0</v>
      </c>
      <c r="CX150" s="29">
        <f t="shared" si="179"/>
        <v>0</v>
      </c>
      <c r="CY150" s="292">
        <f t="shared" si="179"/>
        <v>0</v>
      </c>
      <c r="CZ150" s="292">
        <f t="shared" si="179"/>
        <v>0</v>
      </c>
      <c r="DA150" s="394">
        <f t="shared" si="95"/>
        <v>0</v>
      </c>
      <c r="DB150" s="242">
        <v>8</v>
      </c>
      <c r="DC150" s="488">
        <f t="shared" ca="1" si="96"/>
        <v>1462.4506963735107</v>
      </c>
      <c r="DD150" s="489">
        <f t="shared" ca="1" si="46"/>
        <v>106.9885</v>
      </c>
      <c r="DE150" s="488">
        <f t="shared" ca="1" si="97"/>
        <v>1355.4621963735108</v>
      </c>
      <c r="DF150" s="489">
        <f t="shared" ca="1" si="98"/>
        <v>612.15453250339908</v>
      </c>
      <c r="DG150" s="488">
        <f t="shared" ca="1" si="99"/>
        <v>743.3076638701117</v>
      </c>
      <c r="DH150" s="488">
        <f t="shared" si="100"/>
        <v>0</v>
      </c>
      <c r="DI150" s="488">
        <f t="shared" si="101"/>
        <v>0</v>
      </c>
      <c r="DJ150" s="523">
        <f t="shared" ca="1" si="102"/>
        <v>209138.24633729528</v>
      </c>
      <c r="DK150" s="420">
        <f t="shared" ca="1" si="47"/>
        <v>0</v>
      </c>
      <c r="DL150" s="416">
        <f t="shared" ca="1" si="103"/>
        <v>1462.4506963735107</v>
      </c>
      <c r="DM150" s="493">
        <f t="shared" ca="1" si="104"/>
        <v>-1462.4506963735107</v>
      </c>
      <c r="DN150" s="242">
        <v>9</v>
      </c>
      <c r="DO150" s="29">
        <f t="shared" si="48"/>
        <v>0</v>
      </c>
      <c r="DP150" s="29">
        <f t="shared" ca="1" si="105"/>
        <v>73604</v>
      </c>
      <c r="DQ150" s="29">
        <f t="shared" ca="1" si="49"/>
        <v>76.670833333333334</v>
      </c>
      <c r="DR150" s="29"/>
      <c r="DS150" s="24">
        <v>8</v>
      </c>
      <c r="DT150" s="243">
        <f t="shared" ca="1" si="106"/>
        <v>1462.4506963735107</v>
      </c>
      <c r="DU150" s="454">
        <f t="shared" ca="1" si="164"/>
        <v>21760.105570988089</v>
      </c>
      <c r="DV150" s="243">
        <f t="shared" ca="1" si="107"/>
        <v>22.666776636445928</v>
      </c>
      <c r="DW150" s="33"/>
      <c r="DY150" s="242">
        <f t="shared" si="108"/>
        <v>0</v>
      </c>
      <c r="DZ150" s="29">
        <f t="shared" si="109"/>
        <v>0</v>
      </c>
      <c r="EA150" s="29">
        <f t="shared" si="110"/>
        <v>0</v>
      </c>
      <c r="EB150" s="29">
        <f t="shared" si="111"/>
        <v>0</v>
      </c>
      <c r="EC150" s="29">
        <f t="shared" si="112"/>
        <v>0</v>
      </c>
      <c r="ED150" s="292">
        <f t="shared" si="113"/>
        <v>0</v>
      </c>
      <c r="EE150" s="292">
        <f t="shared" si="114"/>
        <v>0</v>
      </c>
      <c r="EF150" s="394">
        <f t="shared" si="115"/>
        <v>0</v>
      </c>
      <c r="EG150" s="242">
        <v>8</v>
      </c>
      <c r="EH150" s="331">
        <f t="shared" ca="1" si="116"/>
        <v>1150</v>
      </c>
      <c r="EI150" s="599">
        <f t="shared" ca="1" si="50"/>
        <v>103.62049999999999</v>
      </c>
      <c r="EJ150" s="331">
        <f t="shared" ca="1" si="117"/>
        <v>1046.3795</v>
      </c>
      <c r="EK150" s="594">
        <f t="shared" ca="1" si="118"/>
        <v>596.34759844180189</v>
      </c>
      <c r="EL150" s="488">
        <f t="shared" ca="1" si="119"/>
        <v>450.03190155819811</v>
      </c>
      <c r="EM150" s="331">
        <f t="shared" si="120"/>
        <v>0</v>
      </c>
      <c r="EN150" s="331">
        <f t="shared" si="121"/>
        <v>0</v>
      </c>
      <c r="EO150" s="595">
        <f t="shared" ca="1" si="122"/>
        <v>204012.00184991673</v>
      </c>
      <c r="EP150" s="420">
        <f t="shared" ca="1" si="51"/>
        <v>0</v>
      </c>
      <c r="EQ150" s="416">
        <f t="shared" ca="1" si="123"/>
        <v>1150</v>
      </c>
      <c r="ER150" s="372">
        <f t="shared" ca="1" si="124"/>
        <v>-1150</v>
      </c>
      <c r="ES150" s="242">
        <v>9</v>
      </c>
      <c r="ET150" s="29">
        <f t="shared" si="125"/>
        <v>0</v>
      </c>
      <c r="EU150" s="29">
        <f t="shared" ca="1" si="126"/>
        <v>79361</v>
      </c>
      <c r="EV150" s="29">
        <f t="shared" ca="1" si="52"/>
        <v>82.667708333333337</v>
      </c>
      <c r="EW150" s="29"/>
      <c r="EX150" s="24">
        <v>8</v>
      </c>
      <c r="EY150" s="243">
        <f t="shared" ca="1" si="127"/>
        <v>1150</v>
      </c>
      <c r="EZ150" s="243">
        <f t="shared" ca="1" si="165"/>
        <v>20328.104083573329</v>
      </c>
      <c r="FA150" s="243">
        <f t="shared" ca="1" si="128"/>
        <v>21.175108420388884</v>
      </c>
      <c r="FB150" s="33"/>
      <c r="FD150" s="242">
        <f t="shared" si="129"/>
        <v>0</v>
      </c>
      <c r="FE150" s="29">
        <f t="shared" si="130"/>
        <v>0</v>
      </c>
      <c r="FF150" s="29">
        <f t="shared" si="131"/>
        <v>0</v>
      </c>
      <c r="FG150" s="29">
        <f t="shared" si="132"/>
        <v>0</v>
      </c>
      <c r="FH150" s="29">
        <f t="shared" si="133"/>
        <v>0</v>
      </c>
      <c r="FI150" s="292">
        <f t="shared" si="134"/>
        <v>0</v>
      </c>
      <c r="FJ150" s="292">
        <f t="shared" si="135"/>
        <v>0</v>
      </c>
      <c r="FK150" s="394">
        <f t="shared" si="136"/>
        <v>0</v>
      </c>
      <c r="FL150" s="242">
        <v>8</v>
      </c>
      <c r="FM150" s="331">
        <f t="shared" ca="1" si="137"/>
        <v>1150</v>
      </c>
      <c r="FN150" s="600">
        <f t="shared" ca="1" si="53"/>
        <v>104.1015</v>
      </c>
      <c r="FO150" s="331">
        <f t="shared" ca="1" si="138"/>
        <v>1045.8985</v>
      </c>
      <c r="FP150" s="597">
        <f t="shared" ca="1" si="139"/>
        <v>601.50552488089272</v>
      </c>
      <c r="FQ150" s="488">
        <f t="shared" ca="1" si="140"/>
        <v>444.39297511910729</v>
      </c>
      <c r="FR150" s="331">
        <f t="shared" si="141"/>
        <v>0</v>
      </c>
      <c r="FS150" s="331">
        <f t="shared" si="142"/>
        <v>0</v>
      </c>
      <c r="FT150" s="596">
        <f t="shared" ca="1" si="143"/>
        <v>205786.07269832978</v>
      </c>
      <c r="FU150" s="420">
        <f t="shared" ca="1" si="54"/>
        <v>0</v>
      </c>
      <c r="FV150" s="416">
        <f t="shared" ca="1" si="144"/>
        <v>1150</v>
      </c>
      <c r="FW150" s="493">
        <f t="shared" ca="1" si="145"/>
        <v>-1150</v>
      </c>
      <c r="FX150" s="242">
        <v>9</v>
      </c>
      <c r="FY150" s="29">
        <f t="shared" si="146"/>
        <v>0</v>
      </c>
      <c r="FZ150" s="29">
        <f t="shared" ca="1" si="147"/>
        <v>79361</v>
      </c>
      <c r="GA150" s="29">
        <f t="shared" ca="1" si="55"/>
        <v>82.667708333333337</v>
      </c>
      <c r="GB150" s="29"/>
      <c r="GC150" s="24">
        <v>8</v>
      </c>
      <c r="GD150" s="243">
        <f t="shared" ca="1" si="148"/>
        <v>1150</v>
      </c>
      <c r="GE150" s="454">
        <f t="shared" ca="1" si="166"/>
        <v>20297.46408357333</v>
      </c>
      <c r="GF150" s="243">
        <f t="shared" ca="1" si="149"/>
        <v>21.14319175372222</v>
      </c>
      <c r="GG150" s="33"/>
      <c r="GI150" s="242">
        <f t="shared" si="150"/>
        <v>0</v>
      </c>
      <c r="GJ150" s="29">
        <f t="shared" ref="GJ150:GO150" si="180">GJ182</f>
        <v>0</v>
      </c>
      <c r="GK150" s="29">
        <f t="shared" si="180"/>
        <v>0</v>
      </c>
      <c r="GL150" s="29">
        <f t="shared" si="180"/>
        <v>0</v>
      </c>
      <c r="GM150" s="29">
        <f t="shared" si="180"/>
        <v>0</v>
      </c>
      <c r="GN150" s="292">
        <f t="shared" si="180"/>
        <v>0</v>
      </c>
      <c r="GO150" s="292">
        <f t="shared" si="180"/>
        <v>0</v>
      </c>
      <c r="GP150" s="394">
        <f t="shared" si="152"/>
        <v>0</v>
      </c>
      <c r="GQ150" s="242">
        <v>8</v>
      </c>
      <c r="GR150" s="331">
        <f t="shared" ca="1" si="57"/>
        <v>1150</v>
      </c>
      <c r="GS150" s="600">
        <f t="shared" ca="1" si="58"/>
        <v>106.9885</v>
      </c>
      <c r="GT150" s="331">
        <f t="shared" ca="1" si="59"/>
        <v>1043.0115000000001</v>
      </c>
      <c r="GU150" s="591">
        <f t="shared" ca="1" si="153"/>
        <v>618.58982436641475</v>
      </c>
      <c r="GV150" s="488">
        <f t="shared" ca="1" si="60"/>
        <v>424.42167563358532</v>
      </c>
      <c r="GW150" s="331">
        <f t="shared" si="61"/>
        <v>0</v>
      </c>
      <c r="GX150" s="331">
        <f t="shared" si="62"/>
        <v>0</v>
      </c>
      <c r="GY150" s="593">
        <f t="shared" ca="1" si="63"/>
        <v>211663.51810713718</v>
      </c>
      <c r="GZ150" s="420">
        <f t="shared" ca="1" si="64"/>
        <v>0</v>
      </c>
      <c r="HA150" s="416">
        <f t="shared" ca="1" si="154"/>
        <v>1150</v>
      </c>
      <c r="HB150" s="493">
        <f t="shared" ca="1" si="155"/>
        <v>-1150</v>
      </c>
      <c r="HC150" s="242">
        <v>9</v>
      </c>
      <c r="HD150" s="29">
        <f t="shared" si="156"/>
        <v>0</v>
      </c>
      <c r="HE150" s="487">
        <f t="shared" ca="1" si="157"/>
        <v>73604</v>
      </c>
      <c r="HF150" s="29">
        <f t="shared" ca="1" si="65"/>
        <v>76.670833333333334</v>
      </c>
      <c r="HG150" s="29"/>
      <c r="HH150" s="24">
        <v>8</v>
      </c>
      <c r="HI150" s="243">
        <f t="shared" ca="1" si="158"/>
        <v>1150</v>
      </c>
      <c r="HJ150" s="454">
        <f t="shared" ca="1" si="168"/>
        <v>19260.5</v>
      </c>
      <c r="HK150" s="243">
        <f t="shared" ca="1" si="159"/>
        <v>20.063020833333336</v>
      </c>
      <c r="HL150" s="33"/>
    </row>
    <row r="151" spans="3:220" ht="15" customHeight="1" x14ac:dyDescent="0.25">
      <c r="C151" s="242">
        <v>9</v>
      </c>
      <c r="D151" s="243">
        <f t="shared" si="8"/>
        <v>1155.6736805955547</v>
      </c>
      <c r="E151" s="865">
        <f t="shared" si="160"/>
        <v>100</v>
      </c>
      <c r="F151" s="866"/>
      <c r="G151" s="243">
        <f t="shared" si="66"/>
        <v>1055.6736805955547</v>
      </c>
      <c r="H151" s="859">
        <f t="shared" si="9"/>
        <v>656.17131169076526</v>
      </c>
      <c r="I151" s="860"/>
      <c r="J151" s="243">
        <f t="shared" si="10"/>
        <v>399.50236890478948</v>
      </c>
      <c r="K151" s="859">
        <f t="shared" si="67"/>
        <v>196451.89113832478</v>
      </c>
      <c r="L151" s="860"/>
      <c r="M151" s="860"/>
      <c r="N151" s="861"/>
      <c r="O151" s="248">
        <f t="shared" si="68"/>
        <v>196451.89113832478</v>
      </c>
      <c r="P151" s="248">
        <f t="shared" si="6"/>
        <v>0</v>
      </c>
      <c r="Q151" s="248">
        <f t="shared" si="11"/>
        <v>0</v>
      </c>
      <c r="R151" s="1015" t="str">
        <f t="shared" si="7"/>
        <v/>
      </c>
      <c r="S151" s="1015"/>
      <c r="U151">
        <v>9</v>
      </c>
      <c r="V151" s="242">
        <f t="shared" si="69"/>
        <v>110</v>
      </c>
      <c r="W151" s="29">
        <f t="shared" si="12"/>
        <v>0</v>
      </c>
      <c r="X151" s="29">
        <f t="shared" si="13"/>
        <v>0</v>
      </c>
      <c r="Y151" s="865">
        <f t="shared" si="14"/>
        <v>0</v>
      </c>
      <c r="Z151" s="866"/>
      <c r="AA151" s="517">
        <f t="shared" si="15"/>
        <v>0</v>
      </c>
      <c r="AB151" s="29">
        <f t="shared" si="70"/>
        <v>0</v>
      </c>
      <c r="AC151" s="29">
        <f t="shared" si="71"/>
        <v>0</v>
      </c>
      <c r="AD151" s="24"/>
      <c r="AE151" s="517">
        <f t="shared" si="16"/>
        <v>0</v>
      </c>
      <c r="AF151" s="280">
        <f t="shared" si="17"/>
        <v>0</v>
      </c>
      <c r="AG151" s="391">
        <f t="shared" si="72"/>
        <v>0</v>
      </c>
      <c r="AJ151" s="242">
        <f t="shared" si="18"/>
        <v>0</v>
      </c>
      <c r="AK151" s="29">
        <f t="shared" si="19"/>
        <v>0</v>
      </c>
      <c r="AL151" s="29">
        <f t="shared" si="20"/>
        <v>0</v>
      </c>
      <c r="AM151" s="29">
        <f t="shared" si="21"/>
        <v>0</v>
      </c>
      <c r="AN151" s="29">
        <f t="shared" si="22"/>
        <v>0</v>
      </c>
      <c r="AO151" s="292">
        <f t="shared" si="23"/>
        <v>0</v>
      </c>
      <c r="AP151" s="292">
        <f t="shared" si="24"/>
        <v>0</v>
      </c>
      <c r="AQ151" s="394">
        <f t="shared" si="73"/>
        <v>0</v>
      </c>
      <c r="AR151" s="242">
        <v>9</v>
      </c>
      <c r="AS151" s="331">
        <f t="shared" ca="1" si="25"/>
        <v>1231.970682334292</v>
      </c>
      <c r="AT151" s="566">
        <f t="shared" ca="1" si="74"/>
        <v>103.62049999999999</v>
      </c>
      <c r="AU151" s="331">
        <f t="shared" ca="1" si="26"/>
        <v>1128.350182334292</v>
      </c>
      <c r="AV151" s="329">
        <f t="shared" ca="1" si="27"/>
        <v>593.1027168681627</v>
      </c>
      <c r="AW151" s="331">
        <f t="shared" ca="1" si="28"/>
        <v>535.24746546612926</v>
      </c>
      <c r="AX151" s="331">
        <f t="shared" si="75"/>
        <v>0</v>
      </c>
      <c r="AY151" s="331">
        <f t="shared" si="176"/>
        <v>0</v>
      </c>
      <c r="AZ151" s="350">
        <f t="shared" ca="1" si="30"/>
        <v>202814.25546076108</v>
      </c>
      <c r="BA151" s="420">
        <f t="shared" ca="1" si="31"/>
        <v>0</v>
      </c>
      <c r="BB151" s="416">
        <f t="shared" ca="1" si="76"/>
        <v>1231.970682334292</v>
      </c>
      <c r="BC151" s="372">
        <f t="shared" ca="1" si="77"/>
        <v>-1231.970682334292</v>
      </c>
      <c r="BD151" s="242">
        <v>10</v>
      </c>
      <c r="BE151" s="29">
        <f t="shared" si="32"/>
        <v>0</v>
      </c>
      <c r="BF151" s="29">
        <f t="shared" ca="1" si="78"/>
        <v>79361</v>
      </c>
      <c r="BG151" s="29">
        <f t="shared" ca="1" si="33"/>
        <v>82.667708333333337</v>
      </c>
      <c r="BH151" s="29"/>
      <c r="BI151" s="24">
        <v>9</v>
      </c>
      <c r="BJ151" s="243">
        <f t="shared" ca="1" si="34"/>
        <v>1231.970682334292</v>
      </c>
      <c r="BK151" s="243">
        <f t="shared" ca="1" si="161"/>
        <v>22215.84022458196</v>
      </c>
      <c r="BL151" s="243">
        <f t="shared" ca="1" si="79"/>
        <v>23.141500233939542</v>
      </c>
      <c r="BM151" s="33"/>
      <c r="BO151" s="679">
        <f t="shared" si="80"/>
        <v>0</v>
      </c>
      <c r="BP151" s="29">
        <f t="shared" si="35"/>
        <v>0</v>
      </c>
      <c r="BQ151" s="29">
        <f t="shared" si="36"/>
        <v>0</v>
      </c>
      <c r="BR151" s="29">
        <f t="shared" si="37"/>
        <v>0</v>
      </c>
      <c r="BS151" s="29">
        <f t="shared" si="38"/>
        <v>0</v>
      </c>
      <c r="BT151" s="292">
        <f t="shared" si="39"/>
        <v>0</v>
      </c>
      <c r="BU151" s="292">
        <f t="shared" si="40"/>
        <v>0</v>
      </c>
      <c r="BV151" s="394">
        <f t="shared" si="81"/>
        <v>0</v>
      </c>
      <c r="BW151" s="679">
        <v>9</v>
      </c>
      <c r="BX151" s="489">
        <f t="shared" ca="1" si="82"/>
        <v>1445.5025028809234</v>
      </c>
      <c r="BY151" s="489">
        <f t="shared" ca="1" si="41"/>
        <v>104.1015</v>
      </c>
      <c r="BZ151" s="489">
        <f t="shared" ca="1" si="42"/>
        <v>1341.4010028809234</v>
      </c>
      <c r="CA151" s="489">
        <f t="shared" ca="1" si="83"/>
        <v>593.24352115680517</v>
      </c>
      <c r="CB151" s="489">
        <f t="shared" ca="1" si="84"/>
        <v>748.15748172411827</v>
      </c>
      <c r="CC151" s="489">
        <f t="shared" si="85"/>
        <v>0</v>
      </c>
      <c r="CD151" s="489">
        <f t="shared" si="86"/>
        <v>0</v>
      </c>
      <c r="CE151" s="647">
        <f t="shared" ca="1" si="87"/>
        <v>202649.62120060908</v>
      </c>
      <c r="CF151" s="700">
        <f t="shared" ca="1" si="173"/>
        <v>0</v>
      </c>
      <c r="CG151" s="701">
        <f t="shared" ca="1" si="88"/>
        <v>1445.5025028809234</v>
      </c>
      <c r="CH151" s="702">
        <f t="shared" ca="1" si="89"/>
        <v>-1445.5025028809234</v>
      </c>
      <c r="CI151" s="679">
        <v>10</v>
      </c>
      <c r="CJ151" s="29">
        <f t="shared" si="43"/>
        <v>0</v>
      </c>
      <c r="CK151" s="29">
        <f t="shared" ca="1" si="90"/>
        <v>79361</v>
      </c>
      <c r="CL151" s="29">
        <f t="shared" ca="1" si="44"/>
        <v>82.667708333333337</v>
      </c>
      <c r="CM151" s="29"/>
      <c r="CN151" s="29">
        <v>9</v>
      </c>
      <c r="CO151" s="29">
        <f t="shared" ca="1" si="91"/>
        <v>1445.5025028809234</v>
      </c>
      <c r="CP151" s="487">
        <f t="shared" ca="1" si="162"/>
        <v>24106.986609501644</v>
      </c>
      <c r="CQ151" s="29">
        <f t="shared" ca="1" si="92"/>
        <v>25.111444384897549</v>
      </c>
      <c r="CR151" s="292"/>
      <c r="CT151" s="242">
        <f t="shared" si="93"/>
        <v>0</v>
      </c>
      <c r="CU151" s="29">
        <f t="shared" ref="CU151:CZ151" si="181">CU183</f>
        <v>0</v>
      </c>
      <c r="CV151" s="29">
        <f t="shared" si="181"/>
        <v>0</v>
      </c>
      <c r="CW151" s="29">
        <f t="shared" si="181"/>
        <v>0</v>
      </c>
      <c r="CX151" s="29">
        <f t="shared" si="181"/>
        <v>0</v>
      </c>
      <c r="CY151" s="292">
        <f t="shared" si="181"/>
        <v>0</v>
      </c>
      <c r="CZ151" s="292">
        <f t="shared" si="181"/>
        <v>0</v>
      </c>
      <c r="DA151" s="394">
        <f t="shared" si="95"/>
        <v>0</v>
      </c>
      <c r="DB151" s="242">
        <v>9</v>
      </c>
      <c r="DC151" s="488">
        <f t="shared" ca="1" si="96"/>
        <v>1462.4506963735107</v>
      </c>
      <c r="DD151" s="489">
        <f t="shared" ca="1" si="46"/>
        <v>106.9885</v>
      </c>
      <c r="DE151" s="488">
        <f t="shared" ca="1" si="97"/>
        <v>1355.4621963735108</v>
      </c>
      <c r="DF151" s="489">
        <f t="shared" ca="1" si="98"/>
        <v>609.98655181711126</v>
      </c>
      <c r="DG151" s="488">
        <f t="shared" ca="1" si="99"/>
        <v>745.47564455639952</v>
      </c>
      <c r="DH151" s="488">
        <f t="shared" si="100"/>
        <v>0</v>
      </c>
      <c r="DI151" s="488">
        <f t="shared" si="101"/>
        <v>0</v>
      </c>
      <c r="DJ151" s="523">
        <f t="shared" ca="1" si="102"/>
        <v>208392.77069273888</v>
      </c>
      <c r="DK151" s="420">
        <f t="shared" ca="1" si="47"/>
        <v>0</v>
      </c>
      <c r="DL151" s="416">
        <f t="shared" ca="1" si="103"/>
        <v>1462.4506963735107</v>
      </c>
      <c r="DM151" s="493">
        <f t="shared" ca="1" si="104"/>
        <v>-1462.4506963735107</v>
      </c>
      <c r="DN151" s="242">
        <v>10</v>
      </c>
      <c r="DO151" s="29">
        <f t="shared" si="48"/>
        <v>0</v>
      </c>
      <c r="DP151" s="29">
        <f t="shared" ca="1" si="105"/>
        <v>73604</v>
      </c>
      <c r="DQ151" s="29">
        <f t="shared" ca="1" si="49"/>
        <v>76.670833333333334</v>
      </c>
      <c r="DR151" s="29"/>
      <c r="DS151" s="24">
        <v>9</v>
      </c>
      <c r="DT151" s="243">
        <f t="shared" ca="1" si="106"/>
        <v>1462.4506963735107</v>
      </c>
      <c r="DU151" s="454">
        <f t="shared" ca="1" si="164"/>
        <v>23222.5562673616</v>
      </c>
      <c r="DV151" s="243">
        <f t="shared" ca="1" si="107"/>
        <v>24.190162778501669</v>
      </c>
      <c r="DW151" s="33"/>
      <c r="DY151" s="242">
        <f t="shared" si="108"/>
        <v>0</v>
      </c>
      <c r="DZ151" s="29">
        <f t="shared" si="109"/>
        <v>0</v>
      </c>
      <c r="EA151" s="29">
        <f t="shared" si="110"/>
        <v>0</v>
      </c>
      <c r="EB151" s="29">
        <f t="shared" si="111"/>
        <v>0</v>
      </c>
      <c r="EC151" s="29">
        <f t="shared" si="112"/>
        <v>0</v>
      </c>
      <c r="ED151" s="292">
        <f t="shared" si="113"/>
        <v>0</v>
      </c>
      <c r="EE151" s="292">
        <f t="shared" si="114"/>
        <v>0</v>
      </c>
      <c r="EF151" s="394">
        <f t="shared" si="115"/>
        <v>0</v>
      </c>
      <c r="EG151" s="242">
        <v>9</v>
      </c>
      <c r="EH151" s="331">
        <f t="shared" ca="1" si="116"/>
        <v>1150</v>
      </c>
      <c r="EI151" s="599">
        <f t="shared" ca="1" si="50"/>
        <v>103.62049999999999</v>
      </c>
      <c r="EJ151" s="331">
        <f t="shared" ca="1" si="117"/>
        <v>1046.3795</v>
      </c>
      <c r="EK151" s="594">
        <f t="shared" ca="1" si="118"/>
        <v>595.03500539559047</v>
      </c>
      <c r="EL151" s="488">
        <f t="shared" ca="1" si="119"/>
        <v>451.34449460440953</v>
      </c>
      <c r="EM151" s="331">
        <f t="shared" si="120"/>
        <v>0</v>
      </c>
      <c r="EN151" s="331">
        <f t="shared" si="121"/>
        <v>0</v>
      </c>
      <c r="EO151" s="595">
        <f t="shared" ca="1" si="122"/>
        <v>203560.65735531232</v>
      </c>
      <c r="EP151" s="420">
        <f t="shared" ca="1" si="51"/>
        <v>0</v>
      </c>
      <c r="EQ151" s="416">
        <f t="shared" ca="1" si="123"/>
        <v>1150</v>
      </c>
      <c r="ER151" s="372">
        <f t="shared" ca="1" si="124"/>
        <v>-1150</v>
      </c>
      <c r="ES151" s="242">
        <v>10</v>
      </c>
      <c r="ET151" s="29">
        <f t="shared" si="125"/>
        <v>0</v>
      </c>
      <c r="EU151" s="29">
        <f t="shared" ca="1" si="126"/>
        <v>79361</v>
      </c>
      <c r="EV151" s="29">
        <f t="shared" ca="1" si="52"/>
        <v>82.667708333333337</v>
      </c>
      <c r="EW151" s="29"/>
      <c r="EX151" s="24">
        <v>9</v>
      </c>
      <c r="EY151" s="243">
        <f t="shared" ca="1" si="127"/>
        <v>1150</v>
      </c>
      <c r="EZ151" s="243">
        <f t="shared" ca="1" si="165"/>
        <v>21478.104083573329</v>
      </c>
      <c r="FA151" s="243">
        <f t="shared" ca="1" si="128"/>
        <v>22.373025087055552</v>
      </c>
      <c r="FB151" s="33"/>
      <c r="FD151" s="242">
        <f t="shared" si="129"/>
        <v>0</v>
      </c>
      <c r="FE151" s="29">
        <f t="shared" si="130"/>
        <v>0</v>
      </c>
      <c r="FF151" s="29">
        <f t="shared" si="131"/>
        <v>0</v>
      </c>
      <c r="FG151" s="29">
        <f t="shared" si="132"/>
        <v>0</v>
      </c>
      <c r="FH151" s="29">
        <f t="shared" si="133"/>
        <v>0</v>
      </c>
      <c r="FI151" s="292">
        <f t="shared" si="134"/>
        <v>0</v>
      </c>
      <c r="FJ151" s="292">
        <f t="shared" si="135"/>
        <v>0</v>
      </c>
      <c r="FK151" s="394">
        <f t="shared" si="136"/>
        <v>0</v>
      </c>
      <c r="FL151" s="242">
        <v>9</v>
      </c>
      <c r="FM151" s="331">
        <f t="shared" ca="1" si="137"/>
        <v>1150</v>
      </c>
      <c r="FN151" s="600">
        <f t="shared" ca="1" si="53"/>
        <v>104.1015</v>
      </c>
      <c r="FO151" s="331">
        <f t="shared" ca="1" si="138"/>
        <v>1045.8985</v>
      </c>
      <c r="FP151" s="597">
        <f t="shared" ca="1" si="139"/>
        <v>600.20937870346188</v>
      </c>
      <c r="FQ151" s="488">
        <f t="shared" ca="1" si="140"/>
        <v>445.68912129653813</v>
      </c>
      <c r="FR151" s="331">
        <f t="shared" si="141"/>
        <v>0</v>
      </c>
      <c r="FS151" s="331">
        <f t="shared" si="142"/>
        <v>0</v>
      </c>
      <c r="FT151" s="596">
        <f t="shared" ca="1" si="143"/>
        <v>205340.38357703324</v>
      </c>
      <c r="FU151" s="420">
        <f t="shared" ca="1" si="54"/>
        <v>0</v>
      </c>
      <c r="FV151" s="416">
        <f t="shared" ca="1" si="144"/>
        <v>1150</v>
      </c>
      <c r="FW151" s="493">
        <f t="shared" ca="1" si="145"/>
        <v>-1150</v>
      </c>
      <c r="FX151" s="242">
        <v>10</v>
      </c>
      <c r="FY151" s="29">
        <f t="shared" si="146"/>
        <v>0</v>
      </c>
      <c r="FZ151" s="29">
        <f t="shared" ca="1" si="147"/>
        <v>79361</v>
      </c>
      <c r="GA151" s="29">
        <f t="shared" ca="1" si="55"/>
        <v>82.667708333333337</v>
      </c>
      <c r="GB151" s="29"/>
      <c r="GC151" s="24">
        <v>9</v>
      </c>
      <c r="GD151" s="243">
        <f t="shared" ca="1" si="148"/>
        <v>1150</v>
      </c>
      <c r="GE151" s="454">
        <f t="shared" ca="1" si="166"/>
        <v>21447.46408357333</v>
      </c>
      <c r="GF151" s="243">
        <f t="shared" ca="1" si="149"/>
        <v>22.341108420388888</v>
      </c>
      <c r="GG151" s="33"/>
      <c r="GI151" s="242">
        <f t="shared" si="150"/>
        <v>0</v>
      </c>
      <c r="GJ151" s="29">
        <f t="shared" ref="GJ151:GO151" si="182">GJ183</f>
        <v>0</v>
      </c>
      <c r="GK151" s="29">
        <f t="shared" si="182"/>
        <v>0</v>
      </c>
      <c r="GL151" s="29">
        <f t="shared" si="182"/>
        <v>0</v>
      </c>
      <c r="GM151" s="29">
        <f t="shared" si="182"/>
        <v>0</v>
      </c>
      <c r="GN151" s="292">
        <f t="shared" si="182"/>
        <v>0</v>
      </c>
      <c r="GO151" s="292">
        <f t="shared" si="182"/>
        <v>0</v>
      </c>
      <c r="GP151" s="394">
        <f t="shared" si="152"/>
        <v>0</v>
      </c>
      <c r="GQ151" s="242">
        <v>9</v>
      </c>
      <c r="GR151" s="331">
        <f t="shared" ca="1" si="57"/>
        <v>1150</v>
      </c>
      <c r="GS151" s="600">
        <f t="shared" ca="1" si="58"/>
        <v>106.9885</v>
      </c>
      <c r="GT151" s="331">
        <f t="shared" ca="1" si="59"/>
        <v>1043.0115000000001</v>
      </c>
      <c r="GU151" s="591">
        <f t="shared" ca="1" si="153"/>
        <v>617.3519278124835</v>
      </c>
      <c r="GV151" s="488">
        <f t="shared" ca="1" si="60"/>
        <v>425.65957218751657</v>
      </c>
      <c r="GW151" s="331">
        <f t="shared" si="61"/>
        <v>0</v>
      </c>
      <c r="GX151" s="331">
        <f t="shared" si="62"/>
        <v>0</v>
      </c>
      <c r="GY151" s="593">
        <f t="shared" ca="1" si="63"/>
        <v>211237.85853494966</v>
      </c>
      <c r="GZ151" s="420">
        <f t="shared" ca="1" si="64"/>
        <v>0</v>
      </c>
      <c r="HA151" s="416">
        <f t="shared" ca="1" si="154"/>
        <v>1150</v>
      </c>
      <c r="HB151" s="493">
        <f t="shared" ca="1" si="155"/>
        <v>-1150</v>
      </c>
      <c r="HC151" s="242">
        <v>10</v>
      </c>
      <c r="HD151" s="29">
        <f t="shared" si="156"/>
        <v>0</v>
      </c>
      <c r="HE151" s="487">
        <f t="shared" ca="1" si="157"/>
        <v>73604</v>
      </c>
      <c r="HF151" s="29">
        <f t="shared" ca="1" si="65"/>
        <v>76.670833333333334</v>
      </c>
      <c r="HG151" s="29"/>
      <c r="HH151" s="24">
        <v>9</v>
      </c>
      <c r="HI151" s="243">
        <f t="shared" ca="1" si="158"/>
        <v>1150</v>
      </c>
      <c r="HJ151" s="454">
        <f t="shared" ca="1" si="168"/>
        <v>20410.5</v>
      </c>
      <c r="HK151" s="243">
        <f t="shared" ca="1" si="159"/>
        <v>21.260937500000001</v>
      </c>
      <c r="HL151" s="33"/>
    </row>
    <row r="152" spans="3:220" ht="15" customHeight="1" x14ac:dyDescent="0.25">
      <c r="C152" s="242">
        <v>10</v>
      </c>
      <c r="D152" s="243">
        <f t="shared" si="8"/>
        <v>1155.6736805955547</v>
      </c>
      <c r="E152" s="865">
        <f t="shared" si="160"/>
        <v>100</v>
      </c>
      <c r="F152" s="866"/>
      <c r="G152" s="243">
        <f t="shared" si="66"/>
        <v>1055.6736805955547</v>
      </c>
      <c r="H152" s="859">
        <f t="shared" si="9"/>
        <v>654.83963712774926</v>
      </c>
      <c r="I152" s="860"/>
      <c r="J152" s="243">
        <f t="shared" si="10"/>
        <v>400.83404346780549</v>
      </c>
      <c r="K152" s="859">
        <f t="shared" si="67"/>
        <v>196051.05709485698</v>
      </c>
      <c r="L152" s="860"/>
      <c r="M152" s="860"/>
      <c r="N152" s="861"/>
      <c r="O152" s="248">
        <f t="shared" si="68"/>
        <v>196051.05709485698</v>
      </c>
      <c r="P152" s="248">
        <f t="shared" si="6"/>
        <v>0</v>
      </c>
      <c r="Q152" s="248">
        <f t="shared" si="11"/>
        <v>0</v>
      </c>
      <c r="R152" s="1015" t="str">
        <f t="shared" si="7"/>
        <v/>
      </c>
      <c r="S152" s="1015"/>
      <c r="U152">
        <v>10</v>
      </c>
      <c r="V152" s="242">
        <f t="shared" si="69"/>
        <v>111</v>
      </c>
      <c r="W152" s="29">
        <f t="shared" si="12"/>
        <v>0</v>
      </c>
      <c r="X152" s="29">
        <f t="shared" si="13"/>
        <v>0</v>
      </c>
      <c r="Y152" s="865">
        <f t="shared" si="14"/>
        <v>0</v>
      </c>
      <c r="Z152" s="866"/>
      <c r="AA152" s="517">
        <f t="shared" si="15"/>
        <v>0</v>
      </c>
      <c r="AB152" s="29">
        <f t="shared" si="70"/>
        <v>0</v>
      </c>
      <c r="AC152" s="29">
        <f t="shared" si="71"/>
        <v>0</v>
      </c>
      <c r="AD152" s="24"/>
      <c r="AE152" s="517">
        <f t="shared" si="16"/>
        <v>0</v>
      </c>
      <c r="AF152" s="280">
        <f t="shared" si="17"/>
        <v>0</v>
      </c>
      <c r="AG152" s="391">
        <f t="shared" si="72"/>
        <v>0</v>
      </c>
      <c r="AJ152" s="242">
        <f t="shared" si="18"/>
        <v>0</v>
      </c>
      <c r="AK152" s="29">
        <f t="shared" si="19"/>
        <v>0</v>
      </c>
      <c r="AL152" s="29">
        <f t="shared" si="20"/>
        <v>0</v>
      </c>
      <c r="AM152" s="29">
        <f t="shared" si="21"/>
        <v>0</v>
      </c>
      <c r="AN152" s="29">
        <f t="shared" si="22"/>
        <v>0</v>
      </c>
      <c r="AO152" s="292">
        <f t="shared" si="23"/>
        <v>0</v>
      </c>
      <c r="AP152" s="292">
        <f t="shared" si="24"/>
        <v>0</v>
      </c>
      <c r="AQ152" s="394">
        <f t="shared" si="73"/>
        <v>0</v>
      </c>
      <c r="AR152" s="242">
        <v>10</v>
      </c>
      <c r="AS152" s="331">
        <f t="shared" ca="1" si="25"/>
        <v>1231.970682334292</v>
      </c>
      <c r="AT152" s="566">
        <f t="shared" ca="1" si="74"/>
        <v>103.62049999999999</v>
      </c>
      <c r="AU152" s="331">
        <f t="shared" ca="1" si="26"/>
        <v>1128.350182334292</v>
      </c>
      <c r="AV152" s="329">
        <f t="shared" ca="1" si="27"/>
        <v>591.54157842721986</v>
      </c>
      <c r="AW152" s="331">
        <f t="shared" ca="1" si="28"/>
        <v>536.8086039070721</v>
      </c>
      <c r="AX152" s="331">
        <f t="shared" si="75"/>
        <v>0</v>
      </c>
      <c r="AY152" s="331">
        <f t="shared" si="176"/>
        <v>0</v>
      </c>
      <c r="AZ152" s="350">
        <f t="shared" ca="1" si="30"/>
        <v>202277.44685685402</v>
      </c>
      <c r="BA152" s="420">
        <f t="shared" ca="1" si="31"/>
        <v>0</v>
      </c>
      <c r="BB152" s="416">
        <f t="shared" ca="1" si="76"/>
        <v>1231.970682334292</v>
      </c>
      <c r="BC152" s="372">
        <f t="shared" ca="1" si="77"/>
        <v>-1231.970682334292</v>
      </c>
      <c r="BD152" s="242">
        <v>11</v>
      </c>
      <c r="BE152" s="29">
        <f t="shared" si="32"/>
        <v>0</v>
      </c>
      <c r="BF152" s="29">
        <f t="shared" ca="1" si="78"/>
        <v>79361</v>
      </c>
      <c r="BG152" s="29">
        <f t="shared" ca="1" si="33"/>
        <v>82.667708333333337</v>
      </c>
      <c r="BH152" s="29"/>
      <c r="BI152" s="24">
        <v>10</v>
      </c>
      <c r="BJ152" s="243">
        <f t="shared" ca="1" si="34"/>
        <v>1231.970682334292</v>
      </c>
      <c r="BK152" s="243">
        <f t="shared" ca="1" si="161"/>
        <v>23447.810906916253</v>
      </c>
      <c r="BL152" s="243">
        <f t="shared" ca="1" si="79"/>
        <v>24.424803028037761</v>
      </c>
      <c r="BM152" s="33"/>
      <c r="BO152" s="679">
        <f t="shared" si="80"/>
        <v>0</v>
      </c>
      <c r="BP152" s="29">
        <f t="shared" si="35"/>
        <v>0</v>
      </c>
      <c r="BQ152" s="29">
        <f t="shared" si="36"/>
        <v>0</v>
      </c>
      <c r="BR152" s="29">
        <f t="shared" si="37"/>
        <v>0</v>
      </c>
      <c r="BS152" s="29">
        <f t="shared" si="38"/>
        <v>0</v>
      </c>
      <c r="BT152" s="292">
        <f t="shared" si="39"/>
        <v>0</v>
      </c>
      <c r="BU152" s="292">
        <f t="shared" si="40"/>
        <v>0</v>
      </c>
      <c r="BV152" s="394">
        <f t="shared" si="81"/>
        <v>0</v>
      </c>
      <c r="BW152" s="679">
        <v>10</v>
      </c>
      <c r="BX152" s="489">
        <f t="shared" ca="1" si="82"/>
        <v>1445.5025028809234</v>
      </c>
      <c r="BY152" s="489">
        <f t="shared" ca="1" si="41"/>
        <v>104.1015</v>
      </c>
      <c r="BZ152" s="489">
        <f t="shared" ca="1" si="42"/>
        <v>1341.4010028809234</v>
      </c>
      <c r="CA152" s="489">
        <f t="shared" ca="1" si="83"/>
        <v>591.06139516844325</v>
      </c>
      <c r="CB152" s="489">
        <f t="shared" ca="1" si="84"/>
        <v>750.33960771248019</v>
      </c>
      <c r="CC152" s="489">
        <f t="shared" si="85"/>
        <v>0</v>
      </c>
      <c r="CD152" s="489">
        <f t="shared" si="86"/>
        <v>0</v>
      </c>
      <c r="CE152" s="647">
        <f t="shared" ca="1" si="87"/>
        <v>201899.28159289659</v>
      </c>
      <c r="CF152" s="700">
        <f t="shared" ca="1" si="173"/>
        <v>0</v>
      </c>
      <c r="CG152" s="701">
        <f t="shared" ca="1" si="88"/>
        <v>1445.5025028809234</v>
      </c>
      <c r="CH152" s="702">
        <f t="shared" ca="1" si="89"/>
        <v>-1445.5025028809234</v>
      </c>
      <c r="CI152" s="679">
        <v>11</v>
      </c>
      <c r="CJ152" s="29">
        <f t="shared" si="43"/>
        <v>0</v>
      </c>
      <c r="CK152" s="29">
        <f t="shared" ca="1" si="90"/>
        <v>79361</v>
      </c>
      <c r="CL152" s="29">
        <f t="shared" ca="1" si="44"/>
        <v>82.667708333333337</v>
      </c>
      <c r="CM152" s="29"/>
      <c r="CN152" s="29">
        <v>10</v>
      </c>
      <c r="CO152" s="29">
        <f t="shared" ca="1" si="91"/>
        <v>1445.5025028809234</v>
      </c>
      <c r="CP152" s="487">
        <f t="shared" ca="1" si="162"/>
        <v>25552.489112382569</v>
      </c>
      <c r="CQ152" s="29">
        <f t="shared" ca="1" si="92"/>
        <v>26.617176158731848</v>
      </c>
      <c r="CR152" s="292"/>
      <c r="CT152" s="242">
        <f t="shared" si="93"/>
        <v>0</v>
      </c>
      <c r="CU152" s="29">
        <f t="shared" ref="CU152:CZ152" si="183">CU184</f>
        <v>0</v>
      </c>
      <c r="CV152" s="29">
        <f t="shared" si="183"/>
        <v>0</v>
      </c>
      <c r="CW152" s="29">
        <f t="shared" si="183"/>
        <v>0</v>
      </c>
      <c r="CX152" s="29">
        <f t="shared" si="183"/>
        <v>0</v>
      </c>
      <c r="CY152" s="292">
        <f t="shared" si="183"/>
        <v>0</v>
      </c>
      <c r="CZ152" s="292">
        <f t="shared" si="183"/>
        <v>0</v>
      </c>
      <c r="DA152" s="394">
        <f t="shared" si="95"/>
        <v>0</v>
      </c>
      <c r="DB152" s="242">
        <v>10</v>
      </c>
      <c r="DC152" s="488">
        <f t="shared" ca="1" si="96"/>
        <v>1462.4506963735107</v>
      </c>
      <c r="DD152" s="489">
        <f t="shared" ca="1" si="46"/>
        <v>106.9885</v>
      </c>
      <c r="DE152" s="488">
        <f t="shared" ca="1" si="97"/>
        <v>1355.4621963735108</v>
      </c>
      <c r="DF152" s="489">
        <f t="shared" ca="1" si="98"/>
        <v>607.81224785382176</v>
      </c>
      <c r="DG152" s="488">
        <f t="shared" ca="1" si="99"/>
        <v>747.64994851968902</v>
      </c>
      <c r="DH152" s="488">
        <f t="shared" si="100"/>
        <v>0</v>
      </c>
      <c r="DI152" s="488">
        <f t="shared" si="101"/>
        <v>0</v>
      </c>
      <c r="DJ152" s="523">
        <f t="shared" ca="1" si="102"/>
        <v>207645.1207442192</v>
      </c>
      <c r="DK152" s="420">
        <f t="shared" ca="1" si="47"/>
        <v>0</v>
      </c>
      <c r="DL152" s="416">
        <f t="shared" ca="1" si="103"/>
        <v>1462.4506963735107</v>
      </c>
      <c r="DM152" s="493">
        <f t="shared" ca="1" si="104"/>
        <v>-1462.4506963735107</v>
      </c>
      <c r="DN152" s="242">
        <v>11</v>
      </c>
      <c r="DO152" s="29">
        <f t="shared" si="48"/>
        <v>0</v>
      </c>
      <c r="DP152" s="29">
        <f t="shared" ca="1" si="105"/>
        <v>73604</v>
      </c>
      <c r="DQ152" s="29">
        <f t="shared" ca="1" si="49"/>
        <v>76.670833333333334</v>
      </c>
      <c r="DR152" s="29"/>
      <c r="DS152" s="24">
        <v>10</v>
      </c>
      <c r="DT152" s="243">
        <f t="shared" ca="1" si="106"/>
        <v>1462.4506963735107</v>
      </c>
      <c r="DU152" s="454">
        <f t="shared" ca="1" si="164"/>
        <v>24685.006963735112</v>
      </c>
      <c r="DV152" s="243">
        <f t="shared" ca="1" si="107"/>
        <v>25.713548920557411</v>
      </c>
      <c r="DW152" s="33"/>
      <c r="DY152" s="242">
        <f t="shared" si="108"/>
        <v>0</v>
      </c>
      <c r="DZ152" s="29">
        <f t="shared" si="109"/>
        <v>0</v>
      </c>
      <c r="EA152" s="29">
        <f t="shared" si="110"/>
        <v>0</v>
      </c>
      <c r="EB152" s="29">
        <f t="shared" si="111"/>
        <v>0</v>
      </c>
      <c r="EC152" s="29">
        <f t="shared" si="112"/>
        <v>0</v>
      </c>
      <c r="ED152" s="292">
        <f t="shared" si="113"/>
        <v>0</v>
      </c>
      <c r="EE152" s="292">
        <f t="shared" si="114"/>
        <v>0</v>
      </c>
      <c r="EF152" s="394">
        <f t="shared" si="115"/>
        <v>0</v>
      </c>
      <c r="EG152" s="242">
        <v>10</v>
      </c>
      <c r="EH152" s="331">
        <f t="shared" ca="1" si="116"/>
        <v>1150</v>
      </c>
      <c r="EI152" s="599">
        <f t="shared" ca="1" si="50"/>
        <v>103.62049999999999</v>
      </c>
      <c r="EJ152" s="331">
        <f t="shared" ca="1" si="117"/>
        <v>1046.3795</v>
      </c>
      <c r="EK152" s="594">
        <f t="shared" ca="1" si="118"/>
        <v>593.71858395299432</v>
      </c>
      <c r="EL152" s="488">
        <f t="shared" ca="1" si="119"/>
        <v>452.66091604700568</v>
      </c>
      <c r="EM152" s="331">
        <f t="shared" si="120"/>
        <v>0</v>
      </c>
      <c r="EN152" s="331">
        <f t="shared" si="121"/>
        <v>0</v>
      </c>
      <c r="EO152" s="595">
        <f t="shared" ca="1" si="122"/>
        <v>203107.99643926532</v>
      </c>
      <c r="EP152" s="420">
        <f t="shared" ca="1" si="51"/>
        <v>0</v>
      </c>
      <c r="EQ152" s="416">
        <f t="shared" ca="1" si="123"/>
        <v>1150</v>
      </c>
      <c r="ER152" s="372">
        <f t="shared" ca="1" si="124"/>
        <v>-1150</v>
      </c>
      <c r="ES152" s="242">
        <v>11</v>
      </c>
      <c r="ET152" s="29">
        <f t="shared" si="125"/>
        <v>0</v>
      </c>
      <c r="EU152" s="29">
        <f t="shared" ca="1" si="126"/>
        <v>79361</v>
      </c>
      <c r="EV152" s="29">
        <f t="shared" ca="1" si="52"/>
        <v>82.667708333333337</v>
      </c>
      <c r="EW152" s="29"/>
      <c r="EX152" s="24">
        <v>10</v>
      </c>
      <c r="EY152" s="243">
        <f t="shared" ca="1" si="127"/>
        <v>1150</v>
      </c>
      <c r="EZ152" s="243">
        <f t="shared" ca="1" si="165"/>
        <v>22628.104083573329</v>
      </c>
      <c r="FA152" s="243">
        <f t="shared" ca="1" si="128"/>
        <v>23.57094175372222</v>
      </c>
      <c r="FB152" s="33"/>
      <c r="FD152" s="242">
        <f t="shared" si="129"/>
        <v>0</v>
      </c>
      <c r="FE152" s="29">
        <f t="shared" si="130"/>
        <v>0</v>
      </c>
      <c r="FF152" s="29">
        <f t="shared" si="131"/>
        <v>0</v>
      </c>
      <c r="FG152" s="29">
        <f t="shared" si="132"/>
        <v>0</v>
      </c>
      <c r="FH152" s="29">
        <f t="shared" si="133"/>
        <v>0</v>
      </c>
      <c r="FI152" s="292">
        <f t="shared" si="134"/>
        <v>0</v>
      </c>
      <c r="FJ152" s="292">
        <f t="shared" si="135"/>
        <v>0</v>
      </c>
      <c r="FK152" s="394">
        <f t="shared" si="136"/>
        <v>0</v>
      </c>
      <c r="FL152" s="242">
        <v>10</v>
      </c>
      <c r="FM152" s="331">
        <f t="shared" ca="1" si="137"/>
        <v>1150</v>
      </c>
      <c r="FN152" s="600">
        <f t="shared" ca="1" si="53"/>
        <v>104.1015</v>
      </c>
      <c r="FO152" s="331">
        <f t="shared" ca="1" si="138"/>
        <v>1045.8985</v>
      </c>
      <c r="FP152" s="597">
        <f t="shared" ca="1" si="139"/>
        <v>598.90945209968038</v>
      </c>
      <c r="FQ152" s="488">
        <f t="shared" ca="1" si="140"/>
        <v>446.98904790031963</v>
      </c>
      <c r="FR152" s="331">
        <f t="shared" si="141"/>
        <v>0</v>
      </c>
      <c r="FS152" s="331">
        <f t="shared" si="142"/>
        <v>0</v>
      </c>
      <c r="FT152" s="596">
        <f t="shared" ca="1" si="143"/>
        <v>204893.39452913293</v>
      </c>
      <c r="FU152" s="420">
        <f t="shared" ca="1" si="54"/>
        <v>0</v>
      </c>
      <c r="FV152" s="416">
        <f t="shared" ca="1" si="144"/>
        <v>1150</v>
      </c>
      <c r="FW152" s="493">
        <f t="shared" ca="1" si="145"/>
        <v>-1150</v>
      </c>
      <c r="FX152" s="242">
        <v>11</v>
      </c>
      <c r="FY152" s="29">
        <f t="shared" si="146"/>
        <v>0</v>
      </c>
      <c r="FZ152" s="29">
        <f t="shared" ca="1" si="147"/>
        <v>79361</v>
      </c>
      <c r="GA152" s="29">
        <f t="shared" ca="1" si="55"/>
        <v>82.667708333333337</v>
      </c>
      <c r="GB152" s="29"/>
      <c r="GC152" s="24">
        <v>10</v>
      </c>
      <c r="GD152" s="243">
        <f t="shared" ca="1" si="148"/>
        <v>1150</v>
      </c>
      <c r="GE152" s="454">
        <f t="shared" ca="1" si="166"/>
        <v>22597.46408357333</v>
      </c>
      <c r="GF152" s="243">
        <f t="shared" ca="1" si="149"/>
        <v>23.539025087055553</v>
      </c>
      <c r="GG152" s="33"/>
      <c r="GI152" s="242">
        <f t="shared" si="150"/>
        <v>0</v>
      </c>
      <c r="GJ152" s="29">
        <f t="shared" ref="GJ152:GO152" si="184">GJ184</f>
        <v>0</v>
      </c>
      <c r="GK152" s="29">
        <f t="shared" si="184"/>
        <v>0</v>
      </c>
      <c r="GL152" s="29">
        <f t="shared" si="184"/>
        <v>0</v>
      </c>
      <c r="GM152" s="29">
        <f t="shared" si="184"/>
        <v>0</v>
      </c>
      <c r="GN152" s="292">
        <f t="shared" si="184"/>
        <v>0</v>
      </c>
      <c r="GO152" s="292">
        <f t="shared" si="184"/>
        <v>0</v>
      </c>
      <c r="GP152" s="394">
        <f t="shared" si="152"/>
        <v>0</v>
      </c>
      <c r="GQ152" s="242">
        <v>10</v>
      </c>
      <c r="GR152" s="331">
        <f t="shared" ca="1" si="57"/>
        <v>1150</v>
      </c>
      <c r="GS152" s="600">
        <f t="shared" ca="1" si="58"/>
        <v>106.9885</v>
      </c>
      <c r="GT152" s="331">
        <f t="shared" ca="1" si="59"/>
        <v>1043.0115000000001</v>
      </c>
      <c r="GU152" s="591">
        <f t="shared" ca="1" si="153"/>
        <v>616.11042072693658</v>
      </c>
      <c r="GV152" s="488">
        <f t="shared" ca="1" si="60"/>
        <v>426.90107927306349</v>
      </c>
      <c r="GW152" s="331">
        <f t="shared" si="61"/>
        <v>0</v>
      </c>
      <c r="GX152" s="331">
        <f t="shared" si="62"/>
        <v>0</v>
      </c>
      <c r="GY152" s="593">
        <f t="shared" ca="1" si="63"/>
        <v>210810.9574556766</v>
      </c>
      <c r="GZ152" s="420">
        <f t="shared" ca="1" si="64"/>
        <v>0</v>
      </c>
      <c r="HA152" s="416">
        <f t="shared" ca="1" si="154"/>
        <v>1150</v>
      </c>
      <c r="HB152" s="493">
        <f t="shared" ca="1" si="155"/>
        <v>-1150</v>
      </c>
      <c r="HC152" s="242">
        <v>11</v>
      </c>
      <c r="HD152" s="29">
        <f t="shared" si="156"/>
        <v>0</v>
      </c>
      <c r="HE152" s="487">
        <f t="shared" ca="1" si="157"/>
        <v>73604</v>
      </c>
      <c r="HF152" s="29">
        <f t="shared" ca="1" si="65"/>
        <v>76.670833333333334</v>
      </c>
      <c r="HG152" s="29"/>
      <c r="HH152" s="24">
        <v>10</v>
      </c>
      <c r="HI152" s="243">
        <f t="shared" ca="1" si="158"/>
        <v>1150</v>
      </c>
      <c r="HJ152" s="454">
        <f t="shared" ca="1" si="168"/>
        <v>21560.5</v>
      </c>
      <c r="HK152" s="243">
        <f t="shared" ca="1" si="159"/>
        <v>22.458854166666669</v>
      </c>
      <c r="HL152" s="33"/>
    </row>
    <row r="153" spans="3:220" ht="15" customHeight="1" x14ac:dyDescent="0.25">
      <c r="C153" s="242">
        <v>11</v>
      </c>
      <c r="D153" s="243">
        <f t="shared" si="8"/>
        <v>1155.6736805955547</v>
      </c>
      <c r="E153" s="865">
        <f t="shared" si="160"/>
        <v>100</v>
      </c>
      <c r="F153" s="866"/>
      <c r="G153" s="243">
        <f t="shared" si="66"/>
        <v>1055.6736805955547</v>
      </c>
      <c r="H153" s="859">
        <f t="shared" si="9"/>
        <v>653.50352364952334</v>
      </c>
      <c r="I153" s="860"/>
      <c r="J153" s="243">
        <f t="shared" si="10"/>
        <v>402.1701569460314</v>
      </c>
      <c r="K153" s="859">
        <f t="shared" si="67"/>
        <v>195648.88693791095</v>
      </c>
      <c r="L153" s="860"/>
      <c r="M153" s="860"/>
      <c r="N153" s="861"/>
      <c r="O153" s="248">
        <f t="shared" si="68"/>
        <v>195648.88693791095</v>
      </c>
      <c r="P153" s="248">
        <f t="shared" si="6"/>
        <v>0</v>
      </c>
      <c r="Q153" s="248">
        <f t="shared" si="11"/>
        <v>0</v>
      </c>
      <c r="R153" s="1015" t="str">
        <f t="shared" si="7"/>
        <v/>
      </c>
      <c r="S153" s="1015"/>
      <c r="U153">
        <v>11</v>
      </c>
      <c r="V153" s="242">
        <f t="shared" si="69"/>
        <v>112</v>
      </c>
      <c r="W153" s="29">
        <f t="shared" si="12"/>
        <v>0</v>
      </c>
      <c r="X153" s="29">
        <f t="shared" si="13"/>
        <v>0</v>
      </c>
      <c r="Y153" s="865">
        <f t="shared" si="14"/>
        <v>0</v>
      </c>
      <c r="Z153" s="866"/>
      <c r="AA153" s="517">
        <f t="shared" si="15"/>
        <v>0</v>
      </c>
      <c r="AB153" s="29">
        <f t="shared" si="70"/>
        <v>0</v>
      </c>
      <c r="AC153" s="29">
        <f t="shared" si="71"/>
        <v>0</v>
      </c>
      <c r="AD153" s="24"/>
      <c r="AE153" s="517">
        <f t="shared" si="16"/>
        <v>0</v>
      </c>
      <c r="AF153" s="280">
        <f t="shared" si="17"/>
        <v>0</v>
      </c>
      <c r="AG153" s="391">
        <f t="shared" si="72"/>
        <v>0</v>
      </c>
      <c r="AJ153" s="242">
        <f t="shared" si="18"/>
        <v>0</v>
      </c>
      <c r="AK153" s="29">
        <f t="shared" si="19"/>
        <v>0</v>
      </c>
      <c r="AL153" s="29">
        <f t="shared" si="20"/>
        <v>0</v>
      </c>
      <c r="AM153" s="29">
        <f t="shared" si="21"/>
        <v>0</v>
      </c>
      <c r="AN153" s="29">
        <f t="shared" si="22"/>
        <v>0</v>
      </c>
      <c r="AO153" s="292">
        <f t="shared" si="23"/>
        <v>0</v>
      </c>
      <c r="AP153" s="292">
        <f t="shared" si="24"/>
        <v>0</v>
      </c>
      <c r="AQ153" s="394">
        <f t="shared" si="73"/>
        <v>0</v>
      </c>
      <c r="AR153" s="242">
        <v>11</v>
      </c>
      <c r="AS153" s="331">
        <f t="shared" ca="1" si="25"/>
        <v>1231.970682334292</v>
      </c>
      <c r="AT153" s="566">
        <f t="shared" ca="1" si="74"/>
        <v>103.62049999999999</v>
      </c>
      <c r="AU153" s="331">
        <f t="shared" ca="1" si="26"/>
        <v>1128.350182334292</v>
      </c>
      <c r="AV153" s="329">
        <f t="shared" ca="1" si="27"/>
        <v>589.97588666582431</v>
      </c>
      <c r="AW153" s="331">
        <f t="shared" ca="1" si="28"/>
        <v>538.37429566846765</v>
      </c>
      <c r="AX153" s="331">
        <f t="shared" si="75"/>
        <v>0</v>
      </c>
      <c r="AY153" s="331">
        <f t="shared" si="176"/>
        <v>0</v>
      </c>
      <c r="AZ153" s="350">
        <f t="shared" ca="1" si="30"/>
        <v>201739.07256118555</v>
      </c>
      <c r="BA153" s="420">
        <f t="shared" ca="1" si="31"/>
        <v>0</v>
      </c>
      <c r="BB153" s="416">
        <f t="shared" ca="1" si="76"/>
        <v>1231.970682334292</v>
      </c>
      <c r="BC153" s="372">
        <f t="shared" ca="1" si="77"/>
        <v>-1231.970682334292</v>
      </c>
      <c r="BD153" s="443">
        <v>12</v>
      </c>
      <c r="BE153" s="444">
        <f t="shared" si="32"/>
        <v>0</v>
      </c>
      <c r="BF153" s="444">
        <f t="shared" ca="1" si="78"/>
        <v>79361</v>
      </c>
      <c r="BG153" s="444">
        <f t="shared" ca="1" si="33"/>
        <v>82.667708333333337</v>
      </c>
      <c r="BH153" s="444">
        <f ca="1">IF(BD153&gt;$BE$140,0,SUM(BG142:BG153))</f>
        <v>558.50625000000002</v>
      </c>
      <c r="BI153" s="24">
        <v>11</v>
      </c>
      <c r="BJ153" s="243">
        <f t="shared" ca="1" si="34"/>
        <v>1231.970682334292</v>
      </c>
      <c r="BK153" s="243">
        <f t="shared" ca="1" si="161"/>
        <v>24679.781589250546</v>
      </c>
      <c r="BL153" s="243">
        <f t="shared" ca="1" si="79"/>
        <v>25.708105822135987</v>
      </c>
      <c r="BM153" s="33"/>
      <c r="BO153" s="679">
        <f t="shared" si="80"/>
        <v>0</v>
      </c>
      <c r="BP153" s="29">
        <f t="shared" si="35"/>
        <v>0</v>
      </c>
      <c r="BQ153" s="29">
        <f t="shared" si="36"/>
        <v>0</v>
      </c>
      <c r="BR153" s="29">
        <f t="shared" si="37"/>
        <v>0</v>
      </c>
      <c r="BS153" s="29">
        <f t="shared" si="38"/>
        <v>0</v>
      </c>
      <c r="BT153" s="292">
        <f t="shared" si="39"/>
        <v>0</v>
      </c>
      <c r="BU153" s="292">
        <f t="shared" si="40"/>
        <v>0</v>
      </c>
      <c r="BV153" s="394">
        <f t="shared" si="81"/>
        <v>0</v>
      </c>
      <c r="BW153" s="679">
        <v>11</v>
      </c>
      <c r="BX153" s="489">
        <f t="shared" ca="1" si="82"/>
        <v>1445.5025028809234</v>
      </c>
      <c r="BY153" s="489">
        <f t="shared" ca="1" si="41"/>
        <v>104.1015</v>
      </c>
      <c r="BZ153" s="489">
        <f t="shared" ca="1" si="42"/>
        <v>1341.4010028809234</v>
      </c>
      <c r="CA153" s="489">
        <f t="shared" ca="1" si="83"/>
        <v>588.87290464594844</v>
      </c>
      <c r="CB153" s="489">
        <f t="shared" ca="1" si="84"/>
        <v>752.528098234975</v>
      </c>
      <c r="CC153" s="489">
        <f t="shared" si="85"/>
        <v>0</v>
      </c>
      <c r="CD153" s="489">
        <f t="shared" si="86"/>
        <v>0</v>
      </c>
      <c r="CE153" s="647">
        <f t="shared" ca="1" si="87"/>
        <v>201146.75349466162</v>
      </c>
      <c r="CF153" s="700">
        <f t="shared" ca="1" si="173"/>
        <v>0</v>
      </c>
      <c r="CG153" s="701">
        <f t="shared" ca="1" si="88"/>
        <v>1445.5025028809234</v>
      </c>
      <c r="CH153" s="702">
        <f t="shared" ca="1" si="89"/>
        <v>-1445.5025028809234</v>
      </c>
      <c r="CI153" s="703">
        <v>12</v>
      </c>
      <c r="CJ153" s="444">
        <f t="shared" si="43"/>
        <v>0</v>
      </c>
      <c r="CK153" s="444">
        <f t="shared" ca="1" si="90"/>
        <v>79361</v>
      </c>
      <c r="CL153" s="444">
        <f t="shared" ca="1" si="44"/>
        <v>82.667708333333337</v>
      </c>
      <c r="CM153" s="444">
        <f ca="1">IF(CI153&gt;$CJ$140,0,SUM(CL142:CL153))</f>
        <v>558.50625000000002</v>
      </c>
      <c r="CN153" s="29">
        <v>11</v>
      </c>
      <c r="CO153" s="29">
        <f t="shared" ca="1" si="91"/>
        <v>1445.5025028809234</v>
      </c>
      <c r="CP153" s="487">
        <f t="shared" ca="1" si="162"/>
        <v>26997.991615263494</v>
      </c>
      <c r="CQ153" s="29">
        <f t="shared" ca="1" si="92"/>
        <v>28.12290793256614</v>
      </c>
      <c r="CR153" s="292"/>
      <c r="CT153" s="242">
        <f t="shared" si="93"/>
        <v>0</v>
      </c>
      <c r="CU153" s="29">
        <f t="shared" ref="CU153:CZ153" si="185">CU185</f>
        <v>0</v>
      </c>
      <c r="CV153" s="29">
        <f t="shared" si="185"/>
        <v>0</v>
      </c>
      <c r="CW153" s="29">
        <f t="shared" si="185"/>
        <v>0</v>
      </c>
      <c r="CX153" s="29">
        <f t="shared" si="185"/>
        <v>0</v>
      </c>
      <c r="CY153" s="292">
        <f t="shared" si="185"/>
        <v>0</v>
      </c>
      <c r="CZ153" s="292">
        <f t="shared" si="185"/>
        <v>0</v>
      </c>
      <c r="DA153" s="394">
        <f t="shared" si="95"/>
        <v>0</v>
      </c>
      <c r="DB153" s="242">
        <v>11</v>
      </c>
      <c r="DC153" s="488">
        <f t="shared" ca="1" si="96"/>
        <v>1462.4506963735107</v>
      </c>
      <c r="DD153" s="489">
        <f t="shared" ca="1" si="46"/>
        <v>106.9885</v>
      </c>
      <c r="DE153" s="488">
        <f t="shared" ca="1" si="97"/>
        <v>1355.4621963735108</v>
      </c>
      <c r="DF153" s="489">
        <f t="shared" ca="1" si="98"/>
        <v>605.63160217063944</v>
      </c>
      <c r="DG153" s="488">
        <f t="shared" ca="1" si="99"/>
        <v>749.83059420287134</v>
      </c>
      <c r="DH153" s="488">
        <f t="shared" si="100"/>
        <v>0</v>
      </c>
      <c r="DI153" s="488">
        <f t="shared" si="101"/>
        <v>0</v>
      </c>
      <c r="DJ153" s="523">
        <f t="shared" ca="1" si="102"/>
        <v>206895.29015001631</v>
      </c>
      <c r="DK153" s="420">
        <f t="shared" ca="1" si="47"/>
        <v>0</v>
      </c>
      <c r="DL153" s="416">
        <f t="shared" ca="1" si="103"/>
        <v>1462.4506963735107</v>
      </c>
      <c r="DM153" s="493">
        <f t="shared" ca="1" si="104"/>
        <v>-1462.4506963735107</v>
      </c>
      <c r="DN153" s="443">
        <v>12</v>
      </c>
      <c r="DO153" s="444">
        <f t="shared" si="48"/>
        <v>0</v>
      </c>
      <c r="DP153" s="444">
        <f t="shared" ca="1" si="105"/>
        <v>73604</v>
      </c>
      <c r="DQ153" s="444">
        <f t="shared" ca="1" si="49"/>
        <v>76.670833333333334</v>
      </c>
      <c r="DR153" s="444">
        <f ca="1">IF(DN153&gt;$DO$140,0,SUM(DQ142:DQ153))</f>
        <v>522.52499999999998</v>
      </c>
      <c r="DS153" s="24">
        <v>11</v>
      </c>
      <c r="DT153" s="243">
        <f t="shared" ca="1" si="106"/>
        <v>1462.4506963735107</v>
      </c>
      <c r="DU153" s="454">
        <f t="shared" ca="1" si="164"/>
        <v>26147.457660108623</v>
      </c>
      <c r="DV153" s="243">
        <f t="shared" ca="1" si="107"/>
        <v>27.236935062613153</v>
      </c>
      <c r="DW153" s="33"/>
      <c r="DY153" s="242">
        <f t="shared" si="108"/>
        <v>0</v>
      </c>
      <c r="DZ153" s="29">
        <f t="shared" si="109"/>
        <v>0</v>
      </c>
      <c r="EA153" s="29">
        <f t="shared" si="110"/>
        <v>0</v>
      </c>
      <c r="EB153" s="29">
        <f t="shared" si="111"/>
        <v>0</v>
      </c>
      <c r="EC153" s="29">
        <f t="shared" si="112"/>
        <v>0</v>
      </c>
      <c r="ED153" s="292">
        <f t="shared" si="113"/>
        <v>0</v>
      </c>
      <c r="EE153" s="292">
        <f t="shared" si="114"/>
        <v>0</v>
      </c>
      <c r="EF153" s="394">
        <f t="shared" si="115"/>
        <v>0</v>
      </c>
      <c r="EG153" s="242">
        <v>11</v>
      </c>
      <c r="EH153" s="331">
        <f t="shared" ca="1" si="116"/>
        <v>1150</v>
      </c>
      <c r="EI153" s="599">
        <f t="shared" ca="1" si="50"/>
        <v>103.62049999999999</v>
      </c>
      <c r="EJ153" s="331">
        <f t="shared" ca="1" si="117"/>
        <v>1046.3795</v>
      </c>
      <c r="EK153" s="594">
        <f t="shared" ca="1" si="118"/>
        <v>592.39832294785731</v>
      </c>
      <c r="EL153" s="488">
        <f t="shared" ca="1" si="119"/>
        <v>453.9811770521427</v>
      </c>
      <c r="EM153" s="331">
        <f t="shared" si="120"/>
        <v>0</v>
      </c>
      <c r="EN153" s="331">
        <f t="shared" si="121"/>
        <v>0</v>
      </c>
      <c r="EO153" s="595">
        <f t="shared" ca="1" si="122"/>
        <v>202654.01526221319</v>
      </c>
      <c r="EP153" s="420">
        <f t="shared" ca="1" si="51"/>
        <v>0</v>
      </c>
      <c r="EQ153" s="416">
        <f t="shared" ca="1" si="123"/>
        <v>1150</v>
      </c>
      <c r="ER153" s="372">
        <f t="shared" ca="1" si="124"/>
        <v>-1150</v>
      </c>
      <c r="ES153" s="443">
        <v>12</v>
      </c>
      <c r="ET153" s="444">
        <f t="shared" si="125"/>
        <v>0</v>
      </c>
      <c r="EU153" s="444">
        <f t="shared" ca="1" si="126"/>
        <v>79361</v>
      </c>
      <c r="EV153" s="444">
        <f t="shared" ca="1" si="52"/>
        <v>82.667708333333337</v>
      </c>
      <c r="EW153" s="444">
        <f ca="1">IF(ES153&gt;$ET$140,0,SUM(EV142:EV153))</f>
        <v>558.50625000000002</v>
      </c>
      <c r="EX153" s="24">
        <v>11</v>
      </c>
      <c r="EY153" s="243">
        <f t="shared" ca="1" si="127"/>
        <v>1150</v>
      </c>
      <c r="EZ153" s="243">
        <f t="shared" ca="1" si="165"/>
        <v>23778.104083573329</v>
      </c>
      <c r="FA153" s="243">
        <f t="shared" ca="1" si="128"/>
        <v>24.768858420388884</v>
      </c>
      <c r="FB153" s="33"/>
      <c r="FD153" s="242">
        <f t="shared" si="129"/>
        <v>0</v>
      </c>
      <c r="FE153" s="29">
        <f t="shared" si="130"/>
        <v>0</v>
      </c>
      <c r="FF153" s="29">
        <f t="shared" si="131"/>
        <v>0</v>
      </c>
      <c r="FG153" s="29">
        <f t="shared" si="132"/>
        <v>0</v>
      </c>
      <c r="FH153" s="29">
        <f t="shared" si="133"/>
        <v>0</v>
      </c>
      <c r="FI153" s="292">
        <f t="shared" si="134"/>
        <v>0</v>
      </c>
      <c r="FJ153" s="292">
        <f t="shared" si="135"/>
        <v>0</v>
      </c>
      <c r="FK153" s="394">
        <f t="shared" si="136"/>
        <v>0</v>
      </c>
      <c r="FL153" s="242">
        <v>11</v>
      </c>
      <c r="FM153" s="331">
        <f t="shared" ca="1" si="137"/>
        <v>1150</v>
      </c>
      <c r="FN153" s="600">
        <f t="shared" ca="1" si="53"/>
        <v>104.1015</v>
      </c>
      <c r="FO153" s="331">
        <f t="shared" ca="1" si="138"/>
        <v>1045.8985</v>
      </c>
      <c r="FP153" s="597">
        <f t="shared" ca="1" si="139"/>
        <v>597.60573404330444</v>
      </c>
      <c r="FQ153" s="488">
        <f t="shared" ca="1" si="140"/>
        <v>448.29276595669558</v>
      </c>
      <c r="FR153" s="331">
        <f t="shared" si="141"/>
        <v>0</v>
      </c>
      <c r="FS153" s="331">
        <f t="shared" si="142"/>
        <v>0</v>
      </c>
      <c r="FT153" s="596">
        <f t="shared" ca="1" si="143"/>
        <v>204445.10176317624</v>
      </c>
      <c r="FU153" s="420">
        <f t="shared" ca="1" si="54"/>
        <v>0</v>
      </c>
      <c r="FV153" s="416">
        <f t="shared" ca="1" si="144"/>
        <v>1150</v>
      </c>
      <c r="FW153" s="493">
        <f t="shared" ca="1" si="145"/>
        <v>-1150</v>
      </c>
      <c r="FX153" s="443">
        <v>12</v>
      </c>
      <c r="FY153" s="444">
        <f t="shared" si="146"/>
        <v>0</v>
      </c>
      <c r="FZ153" s="444">
        <f t="shared" ca="1" si="147"/>
        <v>79361</v>
      </c>
      <c r="GA153" s="444">
        <f t="shared" ca="1" si="55"/>
        <v>82.667708333333337</v>
      </c>
      <c r="GB153" s="444">
        <f ca="1">IF(FX153&gt;$FY$140,0,SUM(GA142:GA153))</f>
        <v>558.50625000000002</v>
      </c>
      <c r="GC153" s="24">
        <v>11</v>
      </c>
      <c r="GD153" s="243">
        <f t="shared" ca="1" si="148"/>
        <v>1150</v>
      </c>
      <c r="GE153" s="454">
        <f t="shared" ca="1" si="166"/>
        <v>23747.46408357333</v>
      </c>
      <c r="GF153" s="243">
        <f t="shared" ca="1" si="149"/>
        <v>24.73694175372222</v>
      </c>
      <c r="GG153" s="33"/>
      <c r="GI153" s="242">
        <f t="shared" si="150"/>
        <v>0</v>
      </c>
      <c r="GJ153" s="29">
        <f t="shared" ref="GJ153:GO153" si="186">GJ185</f>
        <v>0</v>
      </c>
      <c r="GK153" s="29">
        <f t="shared" si="186"/>
        <v>0</v>
      </c>
      <c r="GL153" s="29">
        <f t="shared" si="186"/>
        <v>0</v>
      </c>
      <c r="GM153" s="29">
        <f t="shared" si="186"/>
        <v>0</v>
      </c>
      <c r="GN153" s="292">
        <f t="shared" si="186"/>
        <v>0</v>
      </c>
      <c r="GO153" s="292">
        <f t="shared" si="186"/>
        <v>0</v>
      </c>
      <c r="GP153" s="394">
        <f t="shared" si="152"/>
        <v>0</v>
      </c>
      <c r="GQ153" s="242">
        <v>11</v>
      </c>
      <c r="GR153" s="331">
        <f t="shared" ca="1" si="57"/>
        <v>1150</v>
      </c>
      <c r="GS153" s="600">
        <f t="shared" ca="1" si="58"/>
        <v>106.9885</v>
      </c>
      <c r="GT153" s="331">
        <f t="shared" ca="1" si="59"/>
        <v>1043.0115000000001</v>
      </c>
      <c r="GU153" s="591">
        <f t="shared" ca="1" si="153"/>
        <v>614.86529257905681</v>
      </c>
      <c r="GV153" s="488">
        <f t="shared" ca="1" si="60"/>
        <v>428.14620742094326</v>
      </c>
      <c r="GW153" s="331">
        <f t="shared" si="61"/>
        <v>0</v>
      </c>
      <c r="GX153" s="331">
        <f t="shared" si="62"/>
        <v>0</v>
      </c>
      <c r="GY153" s="593">
        <f t="shared" ca="1" si="63"/>
        <v>210382.81124825566</v>
      </c>
      <c r="GZ153" s="420">
        <f t="shared" ca="1" si="64"/>
        <v>0</v>
      </c>
      <c r="HA153" s="416">
        <f t="shared" ca="1" si="154"/>
        <v>1150</v>
      </c>
      <c r="HB153" s="493">
        <f t="shared" ca="1" si="155"/>
        <v>-1150</v>
      </c>
      <c r="HC153" s="443">
        <v>12</v>
      </c>
      <c r="HD153" s="444">
        <f t="shared" si="156"/>
        <v>0</v>
      </c>
      <c r="HE153" s="444">
        <f t="shared" ca="1" si="157"/>
        <v>73604</v>
      </c>
      <c r="HF153" s="444">
        <f t="shared" ca="1" si="65"/>
        <v>76.670833333333334</v>
      </c>
      <c r="HG153" s="444">
        <f ca="1">IF(HC153&gt;$HD$140,0,SUM(HF142:HF153))</f>
        <v>522.52499999999998</v>
      </c>
      <c r="HH153" s="24">
        <v>11</v>
      </c>
      <c r="HI153" s="243">
        <f t="shared" ca="1" si="158"/>
        <v>1150</v>
      </c>
      <c r="HJ153" s="454">
        <f t="shared" ca="1" si="168"/>
        <v>22710.5</v>
      </c>
      <c r="HK153" s="243">
        <f t="shared" ca="1" si="159"/>
        <v>23.656770833333336</v>
      </c>
      <c r="HL153" s="33"/>
    </row>
    <row r="154" spans="3:220" ht="15" customHeight="1" x14ac:dyDescent="0.25">
      <c r="C154" s="242">
        <v>12</v>
      </c>
      <c r="D154" s="243">
        <f t="shared" si="8"/>
        <v>1155.6736805955547</v>
      </c>
      <c r="E154" s="865">
        <f t="shared" si="160"/>
        <v>100</v>
      </c>
      <c r="F154" s="866"/>
      <c r="G154" s="243">
        <f t="shared" si="66"/>
        <v>1055.6736805955547</v>
      </c>
      <c r="H154" s="859">
        <f t="shared" si="9"/>
        <v>652.1629564597032</v>
      </c>
      <c r="I154" s="860"/>
      <c r="J154" s="243">
        <f t="shared" si="10"/>
        <v>403.51072413585155</v>
      </c>
      <c r="K154" s="859">
        <f t="shared" si="67"/>
        <v>195245.3762137751</v>
      </c>
      <c r="L154" s="860"/>
      <c r="M154" s="860"/>
      <c r="N154" s="861"/>
      <c r="O154" s="248">
        <f t="shared" si="68"/>
        <v>195245.3762137751</v>
      </c>
      <c r="P154" s="248">
        <f t="shared" si="6"/>
        <v>0</v>
      </c>
      <c r="Q154" s="248">
        <f t="shared" si="11"/>
        <v>0</v>
      </c>
      <c r="R154" s="1015" t="str">
        <f t="shared" si="7"/>
        <v/>
      </c>
      <c r="S154" s="1015"/>
      <c r="U154">
        <v>12</v>
      </c>
      <c r="V154" s="242">
        <f t="shared" si="69"/>
        <v>113</v>
      </c>
      <c r="W154" s="29">
        <f t="shared" si="12"/>
        <v>0</v>
      </c>
      <c r="X154" s="29">
        <f t="shared" si="13"/>
        <v>0</v>
      </c>
      <c r="Y154" s="865">
        <f t="shared" si="14"/>
        <v>0</v>
      </c>
      <c r="Z154" s="866"/>
      <c r="AA154" s="517">
        <f t="shared" si="15"/>
        <v>0</v>
      </c>
      <c r="AB154" s="29">
        <f t="shared" si="70"/>
        <v>0</v>
      </c>
      <c r="AC154" s="29">
        <f t="shared" si="71"/>
        <v>0</v>
      </c>
      <c r="AD154" s="24"/>
      <c r="AE154" s="517">
        <f t="shared" si="16"/>
        <v>0</v>
      </c>
      <c r="AF154" s="280">
        <f t="shared" si="17"/>
        <v>0</v>
      </c>
      <c r="AG154" s="391">
        <f t="shared" si="72"/>
        <v>0</v>
      </c>
      <c r="AJ154" s="242">
        <f t="shared" si="18"/>
        <v>0</v>
      </c>
      <c r="AK154" s="29">
        <f t="shared" si="19"/>
        <v>0</v>
      </c>
      <c r="AL154" s="29">
        <f t="shared" si="20"/>
        <v>0</v>
      </c>
      <c r="AM154" s="29">
        <f t="shared" si="21"/>
        <v>0</v>
      </c>
      <c r="AN154" s="29">
        <f t="shared" si="22"/>
        <v>0</v>
      </c>
      <c r="AO154" s="292">
        <f t="shared" si="23"/>
        <v>0</v>
      </c>
      <c r="AP154" s="292">
        <f t="shared" si="24"/>
        <v>0</v>
      </c>
      <c r="AQ154" s="394">
        <f t="shared" si="73"/>
        <v>0</v>
      </c>
      <c r="AR154" s="242">
        <v>12</v>
      </c>
      <c r="AS154" s="331">
        <f t="shared" ca="1" si="25"/>
        <v>1231.970682334292</v>
      </c>
      <c r="AT154" s="566">
        <f t="shared" ca="1" si="74"/>
        <v>103.62049999999999</v>
      </c>
      <c r="AU154" s="331">
        <f t="shared" ca="1" si="26"/>
        <v>1128.350182334292</v>
      </c>
      <c r="AV154" s="329">
        <f t="shared" ca="1" si="27"/>
        <v>588.40562830345789</v>
      </c>
      <c r="AW154" s="331">
        <f t="shared" ca="1" si="28"/>
        <v>539.94455403083407</v>
      </c>
      <c r="AX154" s="331">
        <f t="shared" si="75"/>
        <v>0</v>
      </c>
      <c r="AY154" s="331">
        <f t="shared" si="176"/>
        <v>0</v>
      </c>
      <c r="AZ154" s="350">
        <f t="shared" ca="1" si="30"/>
        <v>201199.12800715471</v>
      </c>
      <c r="BA154" s="420">
        <f t="shared" ca="1" si="31"/>
        <v>0</v>
      </c>
      <c r="BB154" s="416">
        <f t="shared" ca="1" si="76"/>
        <v>1231.970682334292</v>
      </c>
      <c r="BC154" s="372">
        <f t="shared" ca="1" si="77"/>
        <v>-1231.970682334292</v>
      </c>
      <c r="BD154" s="242">
        <v>13</v>
      </c>
      <c r="BE154" s="29">
        <f t="shared" si="32"/>
        <v>0</v>
      </c>
      <c r="BF154" s="445">
        <f ca="1">(IF(BD154&gt;$BE$140,0,BF153+BE154))+BH153</f>
        <v>79919.506250000006</v>
      </c>
      <c r="BG154" s="29">
        <f t="shared" ca="1" si="33"/>
        <v>83.249485677083342</v>
      </c>
      <c r="BH154" s="29"/>
      <c r="BI154" s="433">
        <v>12</v>
      </c>
      <c r="BJ154" s="428">
        <f t="shared" ca="1" si="34"/>
        <v>1231.970682334292</v>
      </c>
      <c r="BK154" s="428">
        <f t="shared" ca="1" si="161"/>
        <v>25911.752271584839</v>
      </c>
      <c r="BL154" s="428">
        <f t="shared" ca="1" si="79"/>
        <v>26.99140861623421</v>
      </c>
      <c r="BM154" s="446">
        <f ca="1">IF(BI154&gt;$BA$140,0,SUM(BL143:BL154))</f>
        <v>201.62052293335569</v>
      </c>
      <c r="BO154" s="679">
        <f t="shared" si="80"/>
        <v>0</v>
      </c>
      <c r="BP154" s="29">
        <f t="shared" si="35"/>
        <v>0</v>
      </c>
      <c r="BQ154" s="29">
        <f t="shared" si="36"/>
        <v>0</v>
      </c>
      <c r="BR154" s="29">
        <f t="shared" si="37"/>
        <v>0</v>
      </c>
      <c r="BS154" s="29">
        <f t="shared" si="38"/>
        <v>0</v>
      </c>
      <c r="BT154" s="292">
        <f t="shared" si="39"/>
        <v>0</v>
      </c>
      <c r="BU154" s="292">
        <f t="shared" si="40"/>
        <v>0</v>
      </c>
      <c r="BV154" s="394">
        <f t="shared" si="81"/>
        <v>0</v>
      </c>
      <c r="BW154" s="679">
        <v>12</v>
      </c>
      <c r="BX154" s="489">
        <f t="shared" ca="1" si="82"/>
        <v>1445.5025028809234</v>
      </c>
      <c r="BY154" s="489">
        <f t="shared" ca="1" si="41"/>
        <v>104.1015</v>
      </c>
      <c r="BZ154" s="489">
        <f t="shared" ca="1" si="42"/>
        <v>1341.4010028809234</v>
      </c>
      <c r="CA154" s="489">
        <f t="shared" ca="1" si="83"/>
        <v>586.67803102609639</v>
      </c>
      <c r="CB154" s="489">
        <f t="shared" ca="1" si="84"/>
        <v>754.72297185482705</v>
      </c>
      <c r="CC154" s="489">
        <f t="shared" si="85"/>
        <v>0</v>
      </c>
      <c r="CD154" s="489">
        <f t="shared" si="86"/>
        <v>0</v>
      </c>
      <c r="CE154" s="647">
        <f t="shared" ca="1" si="87"/>
        <v>200392.0305228068</v>
      </c>
      <c r="CF154" s="700">
        <f t="shared" ca="1" si="173"/>
        <v>0</v>
      </c>
      <c r="CG154" s="701">
        <f t="shared" ca="1" si="88"/>
        <v>1445.5025028809234</v>
      </c>
      <c r="CH154" s="702">
        <f t="shared" ca="1" si="89"/>
        <v>-1445.5025028809234</v>
      </c>
      <c r="CI154" s="679">
        <v>13</v>
      </c>
      <c r="CJ154" s="29">
        <f t="shared" si="43"/>
        <v>0</v>
      </c>
      <c r="CK154" s="445">
        <f ca="1">(IF(CI154&gt;$CJ$140,0,CK153+CJ154))+CM153</f>
        <v>79919.506250000006</v>
      </c>
      <c r="CL154" s="29">
        <f t="shared" ca="1" si="44"/>
        <v>83.249485677083342</v>
      </c>
      <c r="CM154" s="29"/>
      <c r="CN154" s="432">
        <v>12</v>
      </c>
      <c r="CO154" s="432">
        <f t="shared" ca="1" si="91"/>
        <v>1445.5025028809234</v>
      </c>
      <c r="CP154" s="432">
        <f t="shared" ca="1" si="162"/>
        <v>28443.494118144419</v>
      </c>
      <c r="CQ154" s="432">
        <f t="shared" ca="1" si="92"/>
        <v>29.628639706400438</v>
      </c>
      <c r="CR154" s="296">
        <f ca="1">IF(CN154&gt;$CF$140,0,SUM(CQ143:CQ154))</f>
        <v>216.94281668610279</v>
      </c>
      <c r="CT154" s="242">
        <f t="shared" si="93"/>
        <v>0</v>
      </c>
      <c r="CU154" s="29">
        <f t="shared" ref="CU154:CZ154" si="187">CU186</f>
        <v>0</v>
      </c>
      <c r="CV154" s="29">
        <f t="shared" si="187"/>
        <v>0</v>
      </c>
      <c r="CW154" s="29">
        <f t="shared" si="187"/>
        <v>0</v>
      </c>
      <c r="CX154" s="29">
        <f t="shared" si="187"/>
        <v>0</v>
      </c>
      <c r="CY154" s="292">
        <f t="shared" si="187"/>
        <v>0</v>
      </c>
      <c r="CZ154" s="292">
        <f t="shared" si="187"/>
        <v>0</v>
      </c>
      <c r="DA154" s="394">
        <f t="shared" si="95"/>
        <v>0</v>
      </c>
      <c r="DB154" s="242">
        <v>12</v>
      </c>
      <c r="DC154" s="488">
        <f t="shared" ca="1" si="96"/>
        <v>1462.4506963735107</v>
      </c>
      <c r="DD154" s="489">
        <f t="shared" ca="1" si="46"/>
        <v>106.9885</v>
      </c>
      <c r="DE154" s="488">
        <f t="shared" ca="1" si="97"/>
        <v>1355.4621963735108</v>
      </c>
      <c r="DF154" s="489">
        <f t="shared" ca="1" si="98"/>
        <v>603.44459627088099</v>
      </c>
      <c r="DG154" s="488">
        <f t="shared" ca="1" si="99"/>
        <v>752.01760010262979</v>
      </c>
      <c r="DH154" s="488">
        <f t="shared" si="100"/>
        <v>0</v>
      </c>
      <c r="DI154" s="488">
        <f t="shared" si="101"/>
        <v>0</v>
      </c>
      <c r="DJ154" s="523">
        <f t="shared" ca="1" si="102"/>
        <v>206143.27254991367</v>
      </c>
      <c r="DK154" s="420">
        <f t="shared" ca="1" si="47"/>
        <v>0</v>
      </c>
      <c r="DL154" s="416">
        <f t="shared" ca="1" si="103"/>
        <v>1462.4506963735107</v>
      </c>
      <c r="DM154" s="493">
        <f t="shared" ca="1" si="104"/>
        <v>-1462.4506963735107</v>
      </c>
      <c r="DN154" s="242">
        <v>13</v>
      </c>
      <c r="DO154" s="29">
        <f t="shared" si="48"/>
        <v>0</v>
      </c>
      <c r="DP154" s="445">
        <f ca="1">(IF(DN154&gt;$DO$140,0,DP153+DO154))+DR153</f>
        <v>74126.524999999994</v>
      </c>
      <c r="DQ154" s="29">
        <f t="shared" ca="1" si="49"/>
        <v>77.215130208333335</v>
      </c>
      <c r="DR154" s="29"/>
      <c r="DS154" s="433">
        <v>12</v>
      </c>
      <c r="DT154" s="428">
        <f t="shared" ca="1" si="106"/>
        <v>1462.4506963735107</v>
      </c>
      <c r="DU154" s="428">
        <f t="shared" ca="1" si="164"/>
        <v>27609.908356482134</v>
      </c>
      <c r="DV154" s="428">
        <f t="shared" ca="1" si="107"/>
        <v>28.760321204668895</v>
      </c>
      <c r="DW154" s="446">
        <f ca="1">IF(DS154&gt;$DK$140,0,SUM(DV143:DV154))</f>
        <v>208.51005658034779</v>
      </c>
      <c r="DY154" s="242">
        <f t="shared" si="108"/>
        <v>0</v>
      </c>
      <c r="DZ154" s="29">
        <f t="shared" si="109"/>
        <v>0</v>
      </c>
      <c r="EA154" s="29">
        <f t="shared" si="110"/>
        <v>0</v>
      </c>
      <c r="EB154" s="29">
        <f t="shared" si="111"/>
        <v>0</v>
      </c>
      <c r="EC154" s="29">
        <f t="shared" si="112"/>
        <v>0</v>
      </c>
      <c r="ED154" s="292">
        <f t="shared" si="113"/>
        <v>0</v>
      </c>
      <c r="EE154" s="292">
        <f t="shared" si="114"/>
        <v>0</v>
      </c>
      <c r="EF154" s="394">
        <f t="shared" si="115"/>
        <v>0</v>
      </c>
      <c r="EG154" s="242">
        <v>12</v>
      </c>
      <c r="EH154" s="331">
        <f t="shared" ca="1" si="116"/>
        <v>1150</v>
      </c>
      <c r="EI154" s="599">
        <f t="shared" ca="1" si="50"/>
        <v>103.62049999999999</v>
      </c>
      <c r="EJ154" s="331">
        <f t="shared" ca="1" si="117"/>
        <v>1046.3795</v>
      </c>
      <c r="EK154" s="594">
        <f t="shared" ca="1" si="118"/>
        <v>591.07421118145521</v>
      </c>
      <c r="EL154" s="488">
        <f t="shared" ca="1" si="119"/>
        <v>455.3052888185448</v>
      </c>
      <c r="EM154" s="331">
        <f t="shared" si="120"/>
        <v>0</v>
      </c>
      <c r="EN154" s="331">
        <f t="shared" si="121"/>
        <v>0</v>
      </c>
      <c r="EO154" s="595">
        <f t="shared" ca="1" si="122"/>
        <v>202198.70997339464</v>
      </c>
      <c r="EP154" s="420">
        <f t="shared" ca="1" si="51"/>
        <v>0</v>
      </c>
      <c r="EQ154" s="416">
        <f t="shared" ca="1" si="123"/>
        <v>1150</v>
      </c>
      <c r="ER154" s="372">
        <f t="shared" ca="1" si="124"/>
        <v>-1150</v>
      </c>
      <c r="ES154" s="242">
        <v>13</v>
      </c>
      <c r="ET154" s="29">
        <f t="shared" si="125"/>
        <v>0</v>
      </c>
      <c r="EU154" s="445">
        <f ca="1">(IF(ES154&gt;$ET$140,0,EU153+ET154))+EW153</f>
        <v>79919.506250000006</v>
      </c>
      <c r="EV154" s="29">
        <f t="shared" ca="1" si="52"/>
        <v>83.249485677083342</v>
      </c>
      <c r="EW154" s="29"/>
      <c r="EX154" s="433">
        <v>12</v>
      </c>
      <c r="EY154" s="428">
        <f t="shared" ca="1" si="127"/>
        <v>1150</v>
      </c>
      <c r="EZ154" s="428">
        <f t="shared" ca="1" si="165"/>
        <v>24928.104083573329</v>
      </c>
      <c r="FA154" s="428">
        <f t="shared" ca="1" si="128"/>
        <v>25.966775087055552</v>
      </c>
      <c r="FB154" s="446">
        <f ca="1">IF(EX154&gt;$EP$140,0,SUM(FA143:FA154))</f>
        <v>194.9604049936944</v>
      </c>
      <c r="FD154" s="242">
        <f t="shared" si="129"/>
        <v>0</v>
      </c>
      <c r="FE154" s="29">
        <f t="shared" si="130"/>
        <v>0</v>
      </c>
      <c r="FF154" s="29">
        <f t="shared" si="131"/>
        <v>0</v>
      </c>
      <c r="FG154" s="29">
        <f t="shared" si="132"/>
        <v>0</v>
      </c>
      <c r="FH154" s="29">
        <f t="shared" si="133"/>
        <v>0</v>
      </c>
      <c r="FI154" s="292">
        <f t="shared" si="134"/>
        <v>0</v>
      </c>
      <c r="FJ154" s="292">
        <f t="shared" si="135"/>
        <v>0</v>
      </c>
      <c r="FK154" s="394">
        <f t="shared" si="136"/>
        <v>0</v>
      </c>
      <c r="FL154" s="242">
        <v>12</v>
      </c>
      <c r="FM154" s="331">
        <f t="shared" ca="1" si="137"/>
        <v>1150</v>
      </c>
      <c r="FN154" s="600">
        <f t="shared" ca="1" si="53"/>
        <v>104.1015</v>
      </c>
      <c r="FO154" s="331">
        <f t="shared" ca="1" si="138"/>
        <v>1045.8985</v>
      </c>
      <c r="FP154" s="597">
        <f t="shared" ca="1" si="139"/>
        <v>596.29821347593077</v>
      </c>
      <c r="FQ154" s="488">
        <f t="shared" ca="1" si="140"/>
        <v>449.60028652406925</v>
      </c>
      <c r="FR154" s="331">
        <f t="shared" si="141"/>
        <v>0</v>
      </c>
      <c r="FS154" s="331">
        <f t="shared" si="142"/>
        <v>0</v>
      </c>
      <c r="FT154" s="596">
        <f t="shared" ca="1" si="143"/>
        <v>203995.50147665216</v>
      </c>
      <c r="FU154" s="420">
        <f t="shared" ca="1" si="54"/>
        <v>0</v>
      </c>
      <c r="FV154" s="416">
        <f t="shared" ca="1" si="144"/>
        <v>1150</v>
      </c>
      <c r="FW154" s="493">
        <f t="shared" ca="1" si="145"/>
        <v>-1150</v>
      </c>
      <c r="FX154" s="242">
        <v>13</v>
      </c>
      <c r="FY154" s="29">
        <f t="shared" si="146"/>
        <v>0</v>
      </c>
      <c r="FZ154" s="445">
        <f ca="1">(IF(FX154&gt;$FY$140,0,FZ153+FY154))+GB153</f>
        <v>79919.506250000006</v>
      </c>
      <c r="GA154" s="29">
        <f t="shared" ca="1" si="55"/>
        <v>83.249485677083342</v>
      </c>
      <c r="GB154" s="29"/>
      <c r="GC154" s="433">
        <v>12</v>
      </c>
      <c r="GD154" s="428">
        <f t="shared" ca="1" si="148"/>
        <v>1150</v>
      </c>
      <c r="GE154" s="428">
        <f t="shared" ca="1" si="166"/>
        <v>24897.46408357333</v>
      </c>
      <c r="GF154" s="428">
        <f t="shared" ca="1" si="149"/>
        <v>25.934858420388888</v>
      </c>
      <c r="GG154" s="446">
        <f ca="1">IF(GC154&gt;$FU$140,0,SUM(GF143:GF154))</f>
        <v>192.93323832702774</v>
      </c>
      <c r="GI154" s="242">
        <f t="shared" si="150"/>
        <v>0</v>
      </c>
      <c r="GJ154" s="29">
        <f t="shared" ref="GJ154:GO154" si="188">GJ186</f>
        <v>0</v>
      </c>
      <c r="GK154" s="29">
        <f t="shared" si="188"/>
        <v>0</v>
      </c>
      <c r="GL154" s="29">
        <f t="shared" si="188"/>
        <v>0</v>
      </c>
      <c r="GM154" s="29">
        <f t="shared" si="188"/>
        <v>0</v>
      </c>
      <c r="GN154" s="292">
        <f t="shared" si="188"/>
        <v>0</v>
      </c>
      <c r="GO154" s="292">
        <f t="shared" si="188"/>
        <v>0</v>
      </c>
      <c r="GP154" s="394">
        <f t="shared" si="152"/>
        <v>0</v>
      </c>
      <c r="GQ154" s="242">
        <v>12</v>
      </c>
      <c r="GR154" s="331">
        <f t="shared" ca="1" si="57"/>
        <v>1150</v>
      </c>
      <c r="GS154" s="600">
        <f t="shared" ca="1" si="58"/>
        <v>106.9885</v>
      </c>
      <c r="GT154" s="331">
        <f t="shared" ca="1" si="59"/>
        <v>1043.0115000000001</v>
      </c>
      <c r="GU154" s="591">
        <f t="shared" ca="1" si="153"/>
        <v>613.61653280741245</v>
      </c>
      <c r="GV154" s="488">
        <f t="shared" ca="1" si="60"/>
        <v>429.39496719258761</v>
      </c>
      <c r="GW154" s="331">
        <f t="shared" si="61"/>
        <v>0</v>
      </c>
      <c r="GX154" s="331">
        <f t="shared" si="62"/>
        <v>0</v>
      </c>
      <c r="GY154" s="593">
        <f t="shared" ca="1" si="63"/>
        <v>209953.41628106308</v>
      </c>
      <c r="GZ154" s="420">
        <f t="shared" ca="1" si="64"/>
        <v>0</v>
      </c>
      <c r="HA154" s="416">
        <f t="shared" ca="1" si="154"/>
        <v>1150</v>
      </c>
      <c r="HB154" s="493">
        <f t="shared" ca="1" si="155"/>
        <v>-1150</v>
      </c>
      <c r="HC154" s="242">
        <v>13</v>
      </c>
      <c r="HD154" s="29">
        <f t="shared" si="156"/>
        <v>0</v>
      </c>
      <c r="HE154" s="445">
        <f ca="1">(IF(HC154&gt;$HD$140,0,HE153+HD154))+HG153</f>
        <v>74126.524999999994</v>
      </c>
      <c r="HF154" s="29">
        <f t="shared" ca="1" si="65"/>
        <v>77.215130208333335</v>
      </c>
      <c r="HG154" s="29"/>
      <c r="HH154" s="433">
        <v>12</v>
      </c>
      <c r="HI154" s="428">
        <f t="shared" ca="1" si="158"/>
        <v>1150</v>
      </c>
      <c r="HJ154" s="428">
        <f t="shared" ca="1" si="168"/>
        <v>23860.5</v>
      </c>
      <c r="HK154" s="428">
        <f t="shared" ca="1" si="159"/>
        <v>24.854687500000001</v>
      </c>
      <c r="HL154" s="446">
        <f ca="1">IF(HH154&gt;$GZ$140,0,SUM(HK143:HK154))</f>
        <v>183.12343750000002</v>
      </c>
    </row>
    <row r="155" spans="3:220" ht="15" customHeight="1" x14ac:dyDescent="0.25">
      <c r="C155" s="242">
        <v>13</v>
      </c>
      <c r="D155" s="243">
        <f t="shared" si="8"/>
        <v>1155.6736805955547</v>
      </c>
      <c r="E155" s="865">
        <f t="shared" si="160"/>
        <v>100</v>
      </c>
      <c r="F155" s="866"/>
      <c r="G155" s="243">
        <f t="shared" si="66"/>
        <v>1055.6736805955547</v>
      </c>
      <c r="H155" s="859">
        <f t="shared" si="9"/>
        <v>650.81792071258371</v>
      </c>
      <c r="I155" s="860"/>
      <c r="J155" s="243">
        <f t="shared" si="10"/>
        <v>404.85575988297103</v>
      </c>
      <c r="K155" s="859">
        <f t="shared" si="67"/>
        <v>194840.52045389212</v>
      </c>
      <c r="L155" s="860"/>
      <c r="M155" s="860"/>
      <c r="N155" s="861"/>
      <c r="O155" s="248">
        <f t="shared" si="68"/>
        <v>194840.52045389212</v>
      </c>
      <c r="P155" s="248">
        <f t="shared" si="6"/>
        <v>0</v>
      </c>
      <c r="Q155" s="248">
        <f t="shared" si="11"/>
        <v>0</v>
      </c>
      <c r="R155" s="1015" t="str">
        <f t="shared" si="7"/>
        <v/>
      </c>
      <c r="S155" s="1015"/>
      <c r="U155">
        <v>13</v>
      </c>
      <c r="V155" s="242">
        <f t="shared" si="69"/>
        <v>114</v>
      </c>
      <c r="W155" s="29">
        <f t="shared" si="12"/>
        <v>0</v>
      </c>
      <c r="X155" s="29">
        <f t="shared" si="13"/>
        <v>0</v>
      </c>
      <c r="Y155" s="865">
        <f t="shared" si="14"/>
        <v>0</v>
      </c>
      <c r="Z155" s="866"/>
      <c r="AA155" s="517">
        <f t="shared" si="15"/>
        <v>0</v>
      </c>
      <c r="AB155" s="29">
        <f t="shared" si="70"/>
        <v>0</v>
      </c>
      <c r="AC155" s="29">
        <f t="shared" si="71"/>
        <v>0</v>
      </c>
      <c r="AD155" s="24"/>
      <c r="AE155" s="517">
        <f t="shared" si="16"/>
        <v>0</v>
      </c>
      <c r="AF155" s="280">
        <f t="shared" si="17"/>
        <v>0</v>
      </c>
      <c r="AG155" s="391">
        <f t="shared" si="72"/>
        <v>0</v>
      </c>
      <c r="AJ155" s="242">
        <f t="shared" si="18"/>
        <v>0</v>
      </c>
      <c r="AK155" s="29">
        <f t="shared" si="19"/>
        <v>0</v>
      </c>
      <c r="AL155" s="29">
        <f t="shared" si="20"/>
        <v>0</v>
      </c>
      <c r="AM155" s="29">
        <f t="shared" si="21"/>
        <v>0</v>
      </c>
      <c r="AN155" s="29">
        <f t="shared" si="22"/>
        <v>0</v>
      </c>
      <c r="AO155" s="292">
        <f t="shared" si="23"/>
        <v>0</v>
      </c>
      <c r="AP155" s="292">
        <f t="shared" si="24"/>
        <v>0</v>
      </c>
      <c r="AQ155" s="394">
        <f t="shared" si="73"/>
        <v>0</v>
      </c>
      <c r="AR155" s="242">
        <v>13</v>
      </c>
      <c r="AS155" s="331">
        <f t="shared" ca="1" si="25"/>
        <v>1231.970682334292</v>
      </c>
      <c r="AT155" s="566">
        <f t="shared" ca="1" si="74"/>
        <v>103.62049999999999</v>
      </c>
      <c r="AU155" s="331">
        <f t="shared" ca="1" si="26"/>
        <v>1128.350182334292</v>
      </c>
      <c r="AV155" s="329">
        <f t="shared" ca="1" si="27"/>
        <v>586.83079002086799</v>
      </c>
      <c r="AW155" s="331">
        <f t="shared" ca="1" si="28"/>
        <v>541.51939231342396</v>
      </c>
      <c r="AX155" s="331">
        <f t="shared" si="75"/>
        <v>0</v>
      </c>
      <c r="AY155" s="331">
        <f t="shared" si="176"/>
        <v>0</v>
      </c>
      <c r="AZ155" s="350">
        <f t="shared" ca="1" si="30"/>
        <v>200657.60861484127</v>
      </c>
      <c r="BA155" s="420">
        <f t="shared" ca="1" si="31"/>
        <v>0</v>
      </c>
      <c r="BB155" s="416">
        <f t="shared" ca="1" si="76"/>
        <v>1231.970682334292</v>
      </c>
      <c r="BC155" s="372">
        <f t="shared" ca="1" si="77"/>
        <v>-1231.970682334292</v>
      </c>
      <c r="BD155" s="242">
        <v>14</v>
      </c>
      <c r="BE155" s="29">
        <f t="shared" si="32"/>
        <v>0</v>
      </c>
      <c r="BF155" s="29">
        <f t="shared" ca="1" si="78"/>
        <v>79919.506250000006</v>
      </c>
      <c r="BG155" s="29">
        <f t="shared" ca="1" si="33"/>
        <v>83.249485677083342</v>
      </c>
      <c r="BH155" s="29"/>
      <c r="BI155" s="24">
        <v>13</v>
      </c>
      <c r="BJ155" s="243">
        <f t="shared" ca="1" si="34"/>
        <v>1231.970682334292</v>
      </c>
      <c r="BK155" s="447">
        <f ca="1">IF(BI155&gt;$BA$140,0,BK154+BJ155)+BM154</f>
        <v>27345.343476852489</v>
      </c>
      <c r="BL155" s="243">
        <f t="shared" ca="1" si="79"/>
        <v>28.484732788388012</v>
      </c>
      <c r="BM155" s="33"/>
      <c r="BO155" s="679">
        <f t="shared" si="80"/>
        <v>0</v>
      </c>
      <c r="BP155" s="29">
        <f t="shared" si="35"/>
        <v>0</v>
      </c>
      <c r="BQ155" s="29">
        <f t="shared" si="36"/>
        <v>0</v>
      </c>
      <c r="BR155" s="29">
        <f t="shared" si="37"/>
        <v>0</v>
      </c>
      <c r="BS155" s="29">
        <f t="shared" si="38"/>
        <v>0</v>
      </c>
      <c r="BT155" s="292">
        <f t="shared" si="39"/>
        <v>0</v>
      </c>
      <c r="BU155" s="292">
        <f t="shared" si="40"/>
        <v>0</v>
      </c>
      <c r="BV155" s="394">
        <f t="shared" si="81"/>
        <v>0</v>
      </c>
      <c r="BW155" s="679">
        <v>13</v>
      </c>
      <c r="BX155" s="489">
        <f t="shared" ca="1" si="82"/>
        <v>1445.5025028809234</v>
      </c>
      <c r="BY155" s="489">
        <f t="shared" ca="1" si="41"/>
        <v>104.1015</v>
      </c>
      <c r="BZ155" s="489">
        <f t="shared" ca="1" si="42"/>
        <v>1341.4010028809234</v>
      </c>
      <c r="CA155" s="489">
        <f t="shared" ca="1" si="83"/>
        <v>584.47675569151988</v>
      </c>
      <c r="CB155" s="489">
        <f t="shared" ca="1" si="84"/>
        <v>756.92424718940356</v>
      </c>
      <c r="CC155" s="489">
        <f t="shared" si="85"/>
        <v>0</v>
      </c>
      <c r="CD155" s="489">
        <f t="shared" si="86"/>
        <v>0</v>
      </c>
      <c r="CE155" s="647">
        <f t="shared" ca="1" si="87"/>
        <v>199635.10627561741</v>
      </c>
      <c r="CF155" s="700">
        <f t="shared" ca="1" si="173"/>
        <v>0</v>
      </c>
      <c r="CG155" s="701">
        <f t="shared" ca="1" si="88"/>
        <v>1445.5025028809234</v>
      </c>
      <c r="CH155" s="702">
        <f t="shared" ca="1" si="89"/>
        <v>-1445.5025028809234</v>
      </c>
      <c r="CI155" s="679">
        <v>14</v>
      </c>
      <c r="CJ155" s="29">
        <f t="shared" si="43"/>
        <v>0</v>
      </c>
      <c r="CK155" s="29">
        <f ca="1">IF(CI155&gt;$CJ$140,0,CK154+CJ155)</f>
        <v>79919.506250000006</v>
      </c>
      <c r="CL155" s="29">
        <f t="shared" ca="1" si="44"/>
        <v>83.249485677083342</v>
      </c>
      <c r="CM155" s="29"/>
      <c r="CN155" s="29">
        <v>13</v>
      </c>
      <c r="CO155" s="29">
        <f t="shared" ca="1" si="91"/>
        <v>1445.5025028809234</v>
      </c>
      <c r="CP155" s="704">
        <f ca="1">IF(CN155&gt;$CF$140,0,CP154+CO155)+CR154</f>
        <v>30105.939437711448</v>
      </c>
      <c r="CQ155" s="29">
        <f t="shared" ca="1" si="92"/>
        <v>31.360353580949425</v>
      </c>
      <c r="CR155" s="292"/>
      <c r="CT155" s="242">
        <f t="shared" si="93"/>
        <v>0</v>
      </c>
      <c r="CU155" s="29">
        <f t="shared" ref="CU155:CZ155" si="189">CU187</f>
        <v>0</v>
      </c>
      <c r="CV155" s="29">
        <f t="shared" si="189"/>
        <v>0</v>
      </c>
      <c r="CW155" s="29">
        <f t="shared" si="189"/>
        <v>0</v>
      </c>
      <c r="CX155" s="29">
        <f t="shared" si="189"/>
        <v>0</v>
      </c>
      <c r="CY155" s="292">
        <f t="shared" si="189"/>
        <v>0</v>
      </c>
      <c r="CZ155" s="292">
        <f t="shared" si="189"/>
        <v>0</v>
      </c>
      <c r="DA155" s="394">
        <f t="shared" si="95"/>
        <v>0</v>
      </c>
      <c r="DB155" s="242">
        <v>13</v>
      </c>
      <c r="DC155" s="488">
        <f t="shared" ca="1" si="96"/>
        <v>1462.4506963735107</v>
      </c>
      <c r="DD155" s="489">
        <f t="shared" ca="1" si="46"/>
        <v>106.9885</v>
      </c>
      <c r="DE155" s="488">
        <f t="shared" ca="1" si="97"/>
        <v>1355.4621963735108</v>
      </c>
      <c r="DF155" s="489">
        <f t="shared" ca="1" si="98"/>
        <v>601.25121160391495</v>
      </c>
      <c r="DG155" s="488">
        <f t="shared" ca="1" si="99"/>
        <v>754.21098476959583</v>
      </c>
      <c r="DH155" s="488">
        <f t="shared" si="100"/>
        <v>0</v>
      </c>
      <c r="DI155" s="488">
        <f t="shared" si="101"/>
        <v>0</v>
      </c>
      <c r="DJ155" s="523">
        <f t="shared" ca="1" si="102"/>
        <v>205389.06156514407</v>
      </c>
      <c r="DK155" s="420">
        <f t="shared" ca="1" si="47"/>
        <v>0</v>
      </c>
      <c r="DL155" s="416">
        <f t="shared" ca="1" si="103"/>
        <v>1462.4506963735107</v>
      </c>
      <c r="DM155" s="493">
        <f t="shared" ca="1" si="104"/>
        <v>-1462.4506963735107</v>
      </c>
      <c r="DN155" s="242">
        <v>14</v>
      </c>
      <c r="DO155" s="29">
        <f t="shared" si="48"/>
        <v>0</v>
      </c>
      <c r="DP155" s="29">
        <f t="shared" ca="1" si="105"/>
        <v>74126.524999999994</v>
      </c>
      <c r="DQ155" s="29">
        <f t="shared" ca="1" si="49"/>
        <v>77.215130208333335</v>
      </c>
      <c r="DR155" s="29"/>
      <c r="DS155" s="24">
        <v>13</v>
      </c>
      <c r="DT155" s="243">
        <f t="shared" ca="1" si="106"/>
        <v>1462.4506963735107</v>
      </c>
      <c r="DU155" s="447">
        <f ca="1">IF(DS155&gt;$DK$140,0,DU154+DT155)+DW154</f>
        <v>29280.869109435993</v>
      </c>
      <c r="DV155" s="243">
        <f t="shared" ca="1" si="107"/>
        <v>30.50090532232916</v>
      </c>
      <c r="DW155" s="33"/>
      <c r="DY155" s="242">
        <f t="shared" si="108"/>
        <v>0</v>
      </c>
      <c r="DZ155" s="29">
        <f t="shared" si="109"/>
        <v>0</v>
      </c>
      <c r="EA155" s="29">
        <f t="shared" si="110"/>
        <v>0</v>
      </c>
      <c r="EB155" s="29">
        <f t="shared" si="111"/>
        <v>0</v>
      </c>
      <c r="EC155" s="29">
        <f t="shared" si="112"/>
        <v>0</v>
      </c>
      <c r="ED155" s="292">
        <f t="shared" si="113"/>
        <v>0</v>
      </c>
      <c r="EE155" s="292">
        <f t="shared" si="114"/>
        <v>0</v>
      </c>
      <c r="EF155" s="394">
        <f t="shared" si="115"/>
        <v>0</v>
      </c>
      <c r="EG155" s="242">
        <v>13</v>
      </c>
      <c r="EH155" s="331">
        <f t="shared" ca="1" si="116"/>
        <v>1150</v>
      </c>
      <c r="EI155" s="599">
        <f t="shared" ca="1" si="50"/>
        <v>103.62049999999999</v>
      </c>
      <c r="EJ155" s="331">
        <f t="shared" ca="1" si="117"/>
        <v>1046.3795</v>
      </c>
      <c r="EK155" s="594">
        <f t="shared" ca="1" si="118"/>
        <v>589.74623742240112</v>
      </c>
      <c r="EL155" s="488">
        <f t="shared" ca="1" si="119"/>
        <v>456.63326257759888</v>
      </c>
      <c r="EM155" s="331">
        <f t="shared" si="120"/>
        <v>0</v>
      </c>
      <c r="EN155" s="331">
        <f t="shared" si="121"/>
        <v>0</v>
      </c>
      <c r="EO155" s="595">
        <f t="shared" ca="1" si="122"/>
        <v>201742.07671081703</v>
      </c>
      <c r="EP155" s="420">
        <f t="shared" ca="1" si="51"/>
        <v>0</v>
      </c>
      <c r="EQ155" s="416">
        <f t="shared" ca="1" si="123"/>
        <v>1150</v>
      </c>
      <c r="ER155" s="372">
        <f t="shared" ca="1" si="124"/>
        <v>-1150</v>
      </c>
      <c r="ES155" s="242">
        <v>14</v>
      </c>
      <c r="ET155" s="29">
        <f t="shared" si="125"/>
        <v>0</v>
      </c>
      <c r="EU155" s="29">
        <f ca="1">IF(ES155&gt;$ET$140,0,EU154+ET155)</f>
        <v>79919.506250000006</v>
      </c>
      <c r="EV155" s="29">
        <f t="shared" ca="1" si="52"/>
        <v>83.249485677083342</v>
      </c>
      <c r="EW155" s="29"/>
      <c r="EX155" s="24">
        <v>13</v>
      </c>
      <c r="EY155" s="243">
        <f t="shared" ca="1" si="127"/>
        <v>1150</v>
      </c>
      <c r="EZ155" s="447">
        <f ca="1">IF(EX155&gt;$EP$140,0,EZ154+EY155)+FB154</f>
        <v>26273.064488567023</v>
      </c>
      <c r="FA155" s="243">
        <f t="shared" ca="1" si="128"/>
        <v>27.367775508923984</v>
      </c>
      <c r="FB155" s="33"/>
      <c r="FD155" s="242">
        <f t="shared" si="129"/>
        <v>0</v>
      </c>
      <c r="FE155" s="29">
        <f t="shared" si="130"/>
        <v>0</v>
      </c>
      <c r="FF155" s="29">
        <f t="shared" si="131"/>
        <v>0</v>
      </c>
      <c r="FG155" s="29">
        <f t="shared" si="132"/>
        <v>0</v>
      </c>
      <c r="FH155" s="29">
        <f t="shared" si="133"/>
        <v>0</v>
      </c>
      <c r="FI155" s="292">
        <f t="shared" si="134"/>
        <v>0</v>
      </c>
      <c r="FJ155" s="292">
        <f t="shared" si="135"/>
        <v>0</v>
      </c>
      <c r="FK155" s="394">
        <f t="shared" si="136"/>
        <v>0</v>
      </c>
      <c r="FL155" s="242">
        <v>13</v>
      </c>
      <c r="FM155" s="331">
        <f t="shared" ca="1" si="137"/>
        <v>1150</v>
      </c>
      <c r="FN155" s="600">
        <f t="shared" ca="1" si="53"/>
        <v>104.1015</v>
      </c>
      <c r="FO155" s="331">
        <f t="shared" ca="1" si="138"/>
        <v>1045.8985</v>
      </c>
      <c r="FP155" s="597">
        <f t="shared" ca="1" si="139"/>
        <v>594.98687930690221</v>
      </c>
      <c r="FQ155" s="488">
        <f t="shared" ca="1" si="140"/>
        <v>450.9116206930978</v>
      </c>
      <c r="FR155" s="331">
        <f t="shared" si="141"/>
        <v>0</v>
      </c>
      <c r="FS155" s="331">
        <f t="shared" si="142"/>
        <v>0</v>
      </c>
      <c r="FT155" s="596">
        <f t="shared" ca="1" si="143"/>
        <v>203544.58985595906</v>
      </c>
      <c r="FU155" s="420">
        <f t="shared" ca="1" si="54"/>
        <v>0</v>
      </c>
      <c r="FV155" s="416">
        <f t="shared" ca="1" si="144"/>
        <v>1150</v>
      </c>
      <c r="FW155" s="493">
        <f t="shared" ca="1" si="145"/>
        <v>-1150</v>
      </c>
      <c r="FX155" s="242">
        <v>14</v>
      </c>
      <c r="FY155" s="29">
        <f t="shared" si="146"/>
        <v>0</v>
      </c>
      <c r="FZ155" s="29">
        <f ca="1">IF(FX155&gt;$FY$140,0,FZ154+FY155)</f>
        <v>79919.506250000006</v>
      </c>
      <c r="GA155" s="29">
        <f t="shared" ca="1" si="55"/>
        <v>83.249485677083342</v>
      </c>
      <c r="GB155" s="29"/>
      <c r="GC155" s="24">
        <v>13</v>
      </c>
      <c r="GD155" s="243">
        <f t="shared" ca="1" si="148"/>
        <v>1150</v>
      </c>
      <c r="GE155" s="447">
        <f ca="1">IF(GC155&gt;$FU$140,0,GE154+GD155)+GG154</f>
        <v>26240.397321900356</v>
      </c>
      <c r="GF155" s="243">
        <f t="shared" ca="1" si="149"/>
        <v>27.333747210312875</v>
      </c>
      <c r="GG155" s="33"/>
      <c r="GI155" s="242">
        <f t="shared" si="150"/>
        <v>0</v>
      </c>
      <c r="GJ155" s="29">
        <f t="shared" ref="GJ155:GO155" si="190">GJ187</f>
        <v>0</v>
      </c>
      <c r="GK155" s="29">
        <f t="shared" si="190"/>
        <v>0</v>
      </c>
      <c r="GL155" s="29">
        <f t="shared" si="190"/>
        <v>0</v>
      </c>
      <c r="GM155" s="29">
        <f t="shared" si="190"/>
        <v>0</v>
      </c>
      <c r="GN155" s="292">
        <f t="shared" si="190"/>
        <v>0</v>
      </c>
      <c r="GO155" s="292">
        <f t="shared" si="190"/>
        <v>0</v>
      </c>
      <c r="GP155" s="394">
        <f t="shared" si="152"/>
        <v>0</v>
      </c>
      <c r="GQ155" s="242">
        <v>13</v>
      </c>
      <c r="GR155" s="331">
        <f t="shared" ca="1" si="57"/>
        <v>1150</v>
      </c>
      <c r="GS155" s="600">
        <f t="shared" ca="1" si="58"/>
        <v>106.9885</v>
      </c>
      <c r="GT155" s="331">
        <f t="shared" ca="1" si="59"/>
        <v>1043.0115000000001</v>
      </c>
      <c r="GU155" s="591">
        <f t="shared" ca="1" si="153"/>
        <v>612.36413081976741</v>
      </c>
      <c r="GV155" s="488">
        <f t="shared" ca="1" si="60"/>
        <v>430.64736918023266</v>
      </c>
      <c r="GW155" s="331">
        <f t="shared" si="61"/>
        <v>0</v>
      </c>
      <c r="GX155" s="331">
        <f t="shared" si="62"/>
        <v>0</v>
      </c>
      <c r="GY155" s="593">
        <f t="shared" ca="1" si="63"/>
        <v>209522.76891188286</v>
      </c>
      <c r="GZ155" s="420">
        <f t="shared" ca="1" si="64"/>
        <v>0</v>
      </c>
      <c r="HA155" s="416">
        <f t="shared" ca="1" si="154"/>
        <v>1150</v>
      </c>
      <c r="HB155" s="493">
        <f t="shared" ca="1" si="155"/>
        <v>-1150</v>
      </c>
      <c r="HC155" s="242">
        <v>14</v>
      </c>
      <c r="HD155" s="29">
        <f t="shared" si="156"/>
        <v>0</v>
      </c>
      <c r="HE155" s="29">
        <f ca="1">IF(HC155&gt;$HD$140,0,HE154+HD155)</f>
        <v>74126.524999999994</v>
      </c>
      <c r="HF155" s="29">
        <f t="shared" ca="1" si="65"/>
        <v>77.215130208333335</v>
      </c>
      <c r="HG155" s="29"/>
      <c r="HH155" s="24">
        <v>13</v>
      </c>
      <c r="HI155" s="243">
        <f t="shared" ca="1" si="158"/>
        <v>1150</v>
      </c>
      <c r="HJ155" s="447">
        <f ca="1">IF(HH155&gt;$GZ$140,0,HJ154+HI155)+HL154</f>
        <v>25193.623437499999</v>
      </c>
      <c r="HK155" s="243">
        <f t="shared" ca="1" si="159"/>
        <v>26.243357747395834</v>
      </c>
      <c r="HL155" s="33"/>
    </row>
    <row r="156" spans="3:220" ht="15" customHeight="1" x14ac:dyDescent="0.25">
      <c r="C156" s="242">
        <v>14</v>
      </c>
      <c r="D156" s="243">
        <f t="shared" si="8"/>
        <v>1155.6736805955547</v>
      </c>
      <c r="E156" s="865">
        <f t="shared" si="160"/>
        <v>100</v>
      </c>
      <c r="F156" s="866"/>
      <c r="G156" s="243">
        <f t="shared" si="66"/>
        <v>1055.6736805955547</v>
      </c>
      <c r="H156" s="859">
        <f t="shared" si="9"/>
        <v>649.46840151297374</v>
      </c>
      <c r="I156" s="860"/>
      <c r="J156" s="243">
        <f t="shared" si="10"/>
        <v>406.205279082581</v>
      </c>
      <c r="K156" s="859">
        <f t="shared" si="67"/>
        <v>194434.31517480954</v>
      </c>
      <c r="L156" s="860"/>
      <c r="M156" s="860"/>
      <c r="N156" s="861"/>
      <c r="O156" s="248">
        <f t="shared" si="68"/>
        <v>194434.31517480954</v>
      </c>
      <c r="P156" s="248">
        <f t="shared" si="6"/>
        <v>0</v>
      </c>
      <c r="Q156" s="248">
        <f t="shared" si="11"/>
        <v>0</v>
      </c>
      <c r="R156" s="1015" t="str">
        <f t="shared" si="7"/>
        <v/>
      </c>
      <c r="S156" s="1015"/>
      <c r="U156">
        <v>14</v>
      </c>
      <c r="V156" s="242">
        <f t="shared" si="69"/>
        <v>115</v>
      </c>
      <c r="W156" s="29">
        <f t="shared" si="12"/>
        <v>0</v>
      </c>
      <c r="X156" s="29">
        <f t="shared" si="13"/>
        <v>0</v>
      </c>
      <c r="Y156" s="865">
        <f t="shared" si="14"/>
        <v>0</v>
      </c>
      <c r="Z156" s="866"/>
      <c r="AA156" s="517">
        <f t="shared" si="15"/>
        <v>0</v>
      </c>
      <c r="AB156" s="29">
        <f t="shared" si="70"/>
        <v>0</v>
      </c>
      <c r="AC156" s="29">
        <f t="shared" si="71"/>
        <v>0</v>
      </c>
      <c r="AD156" s="24"/>
      <c r="AE156" s="517">
        <f t="shared" si="16"/>
        <v>0</v>
      </c>
      <c r="AF156" s="280">
        <f t="shared" si="17"/>
        <v>0</v>
      </c>
      <c r="AG156" s="391">
        <f t="shared" si="72"/>
        <v>0</v>
      </c>
      <c r="AJ156" s="242">
        <f t="shared" si="18"/>
        <v>0</v>
      </c>
      <c r="AK156" s="29">
        <f t="shared" si="19"/>
        <v>0</v>
      </c>
      <c r="AL156" s="29">
        <f t="shared" si="20"/>
        <v>0</v>
      </c>
      <c r="AM156" s="29">
        <f t="shared" si="21"/>
        <v>0</v>
      </c>
      <c r="AN156" s="29">
        <f t="shared" si="22"/>
        <v>0</v>
      </c>
      <c r="AO156" s="292">
        <f t="shared" si="23"/>
        <v>0</v>
      </c>
      <c r="AP156" s="292">
        <f t="shared" si="24"/>
        <v>0</v>
      </c>
      <c r="AQ156" s="394">
        <f t="shared" si="73"/>
        <v>0</v>
      </c>
      <c r="AR156" s="242">
        <v>14</v>
      </c>
      <c r="AS156" s="331">
        <f t="shared" ca="1" si="25"/>
        <v>1231.970682334292</v>
      </c>
      <c r="AT156" s="566">
        <f t="shared" ca="1" si="74"/>
        <v>103.62049999999999</v>
      </c>
      <c r="AU156" s="331">
        <f t="shared" ca="1" si="26"/>
        <v>1128.350182334292</v>
      </c>
      <c r="AV156" s="329">
        <f t="shared" ca="1" si="27"/>
        <v>585.25135845995374</v>
      </c>
      <c r="AW156" s="331">
        <f t="shared" ca="1" si="28"/>
        <v>543.09882387433822</v>
      </c>
      <c r="AX156" s="331">
        <f t="shared" si="75"/>
        <v>0</v>
      </c>
      <c r="AY156" s="331">
        <f t="shared" si="176"/>
        <v>0</v>
      </c>
      <c r="AZ156" s="350">
        <f t="shared" ca="1" si="30"/>
        <v>200114.50979096693</v>
      </c>
      <c r="BA156" s="420">
        <f t="shared" ca="1" si="31"/>
        <v>0</v>
      </c>
      <c r="BB156" s="416">
        <f t="shared" ca="1" si="76"/>
        <v>1231.970682334292</v>
      </c>
      <c r="BC156" s="372">
        <f t="shared" ca="1" si="77"/>
        <v>-1231.970682334292</v>
      </c>
      <c r="BD156" s="242">
        <v>15</v>
      </c>
      <c r="BE156" s="29">
        <f t="shared" si="32"/>
        <v>0</v>
      </c>
      <c r="BF156" s="29">
        <f t="shared" ca="1" si="78"/>
        <v>79919.506250000006</v>
      </c>
      <c r="BG156" s="29">
        <f t="shared" ca="1" si="33"/>
        <v>83.249485677083342</v>
      </c>
      <c r="BH156" s="29"/>
      <c r="BI156" s="24">
        <v>14</v>
      </c>
      <c r="BJ156" s="243">
        <f t="shared" ca="1" si="34"/>
        <v>1231.970682334292</v>
      </c>
      <c r="BK156" s="243">
        <f t="shared" ca="1" si="161"/>
        <v>28577.314159186782</v>
      </c>
      <c r="BL156" s="243">
        <f t="shared" ca="1" si="79"/>
        <v>29.768035582486235</v>
      </c>
      <c r="BM156" s="33"/>
      <c r="BO156" s="679">
        <f t="shared" si="80"/>
        <v>0</v>
      </c>
      <c r="BP156" s="29">
        <f t="shared" si="35"/>
        <v>0</v>
      </c>
      <c r="BQ156" s="29">
        <f t="shared" si="36"/>
        <v>0</v>
      </c>
      <c r="BR156" s="29">
        <f t="shared" si="37"/>
        <v>0</v>
      </c>
      <c r="BS156" s="29">
        <f t="shared" si="38"/>
        <v>0</v>
      </c>
      <c r="BT156" s="292">
        <f t="shared" si="39"/>
        <v>0</v>
      </c>
      <c r="BU156" s="292">
        <f t="shared" si="40"/>
        <v>0</v>
      </c>
      <c r="BV156" s="394">
        <f t="shared" si="81"/>
        <v>0</v>
      </c>
      <c r="BW156" s="679">
        <v>14</v>
      </c>
      <c r="BX156" s="489">
        <f t="shared" ca="1" si="82"/>
        <v>1445.5025028809234</v>
      </c>
      <c r="BY156" s="489">
        <f t="shared" ca="1" si="41"/>
        <v>104.1015</v>
      </c>
      <c r="BZ156" s="489">
        <f t="shared" ca="1" si="42"/>
        <v>1341.4010028809234</v>
      </c>
      <c r="CA156" s="489">
        <f t="shared" ca="1" si="83"/>
        <v>582.26905997055076</v>
      </c>
      <c r="CB156" s="489">
        <f t="shared" ca="1" si="84"/>
        <v>759.13194291037269</v>
      </c>
      <c r="CC156" s="489">
        <f t="shared" si="85"/>
        <v>0</v>
      </c>
      <c r="CD156" s="489">
        <f t="shared" si="86"/>
        <v>0</v>
      </c>
      <c r="CE156" s="647">
        <f t="shared" ca="1" si="87"/>
        <v>198875.97433270703</v>
      </c>
      <c r="CF156" s="700">
        <f t="shared" ca="1" si="173"/>
        <v>0</v>
      </c>
      <c r="CG156" s="701">
        <f t="shared" ca="1" si="88"/>
        <v>1445.5025028809234</v>
      </c>
      <c r="CH156" s="702">
        <f t="shared" ca="1" si="89"/>
        <v>-1445.5025028809234</v>
      </c>
      <c r="CI156" s="679">
        <v>15</v>
      </c>
      <c r="CJ156" s="29">
        <f t="shared" si="43"/>
        <v>0</v>
      </c>
      <c r="CK156" s="29">
        <f t="shared" ref="CK156:CK165" ca="1" si="191">IF(CI156&gt;$CJ$140,0,CK155+CJ156)</f>
        <v>79919.506250000006</v>
      </c>
      <c r="CL156" s="29">
        <f t="shared" ca="1" si="44"/>
        <v>83.249485677083342</v>
      </c>
      <c r="CM156" s="29"/>
      <c r="CN156" s="29">
        <v>14</v>
      </c>
      <c r="CO156" s="29">
        <f t="shared" ca="1" si="91"/>
        <v>1445.5025028809234</v>
      </c>
      <c r="CP156" s="29">
        <f ca="1">IF(CN156&gt;$CF$140,0,CP155+CO156)</f>
        <v>31551.441940592373</v>
      </c>
      <c r="CQ156" s="29">
        <f t="shared" ca="1" si="92"/>
        <v>32.866085354783728</v>
      </c>
      <c r="CR156" s="292"/>
      <c r="CT156" s="242">
        <f t="shared" si="93"/>
        <v>0</v>
      </c>
      <c r="CU156" s="29">
        <f t="shared" ref="CU156:CZ156" si="192">CU188</f>
        <v>0</v>
      </c>
      <c r="CV156" s="29">
        <f t="shared" si="192"/>
        <v>0</v>
      </c>
      <c r="CW156" s="29">
        <f t="shared" si="192"/>
        <v>0</v>
      </c>
      <c r="CX156" s="29">
        <f t="shared" si="192"/>
        <v>0</v>
      </c>
      <c r="CY156" s="292">
        <f t="shared" si="192"/>
        <v>0</v>
      </c>
      <c r="CZ156" s="292">
        <f t="shared" si="192"/>
        <v>0</v>
      </c>
      <c r="DA156" s="394">
        <f t="shared" si="95"/>
        <v>0</v>
      </c>
      <c r="DB156" s="242">
        <v>14</v>
      </c>
      <c r="DC156" s="488">
        <f t="shared" ca="1" si="96"/>
        <v>1462.4506963735107</v>
      </c>
      <c r="DD156" s="489">
        <f t="shared" ca="1" si="46"/>
        <v>106.9885</v>
      </c>
      <c r="DE156" s="488">
        <f t="shared" ca="1" si="97"/>
        <v>1355.4621963735108</v>
      </c>
      <c r="DF156" s="489">
        <f t="shared" ca="1" si="98"/>
        <v>599.05142956500356</v>
      </c>
      <c r="DG156" s="488">
        <f t="shared" ca="1" si="99"/>
        <v>756.41076680850722</v>
      </c>
      <c r="DH156" s="488">
        <f t="shared" si="100"/>
        <v>0</v>
      </c>
      <c r="DI156" s="488">
        <f t="shared" si="101"/>
        <v>0</v>
      </c>
      <c r="DJ156" s="523">
        <f t="shared" ca="1" si="102"/>
        <v>204632.65079833556</v>
      </c>
      <c r="DK156" s="420">
        <f t="shared" ca="1" si="47"/>
        <v>0</v>
      </c>
      <c r="DL156" s="416">
        <f t="shared" ca="1" si="103"/>
        <v>1462.4506963735107</v>
      </c>
      <c r="DM156" s="493">
        <f t="shared" ca="1" si="104"/>
        <v>-1462.4506963735107</v>
      </c>
      <c r="DN156" s="242">
        <v>15</v>
      </c>
      <c r="DO156" s="29">
        <f t="shared" si="48"/>
        <v>0</v>
      </c>
      <c r="DP156" s="29">
        <f t="shared" ca="1" si="105"/>
        <v>74126.524999999994</v>
      </c>
      <c r="DQ156" s="29">
        <f t="shared" ca="1" si="49"/>
        <v>77.215130208333335</v>
      </c>
      <c r="DR156" s="29"/>
      <c r="DS156" s="24">
        <v>14</v>
      </c>
      <c r="DT156" s="243">
        <f t="shared" ca="1" si="106"/>
        <v>1462.4506963735107</v>
      </c>
      <c r="DU156" s="243">
        <f ca="1">IF(DS156&gt;$DK$140,0,DU155+DT156)</f>
        <v>30743.319805809504</v>
      </c>
      <c r="DV156" s="243">
        <f t="shared" ca="1" si="107"/>
        <v>32.024291464384902</v>
      </c>
      <c r="DW156" s="33"/>
      <c r="DY156" s="242">
        <f t="shared" si="108"/>
        <v>0</v>
      </c>
      <c r="DZ156" s="29">
        <f t="shared" si="109"/>
        <v>0</v>
      </c>
      <c r="EA156" s="29">
        <f t="shared" si="110"/>
        <v>0</v>
      </c>
      <c r="EB156" s="29">
        <f t="shared" si="111"/>
        <v>0</v>
      </c>
      <c r="EC156" s="29">
        <f t="shared" si="112"/>
        <v>0</v>
      </c>
      <c r="ED156" s="292">
        <f t="shared" si="113"/>
        <v>0</v>
      </c>
      <c r="EE156" s="292">
        <f t="shared" si="114"/>
        <v>0</v>
      </c>
      <c r="EF156" s="394">
        <f t="shared" si="115"/>
        <v>0</v>
      </c>
      <c r="EG156" s="242">
        <v>14</v>
      </c>
      <c r="EH156" s="331">
        <f t="shared" ca="1" si="116"/>
        <v>1150</v>
      </c>
      <c r="EI156" s="599">
        <f t="shared" ca="1" si="50"/>
        <v>103.62049999999999</v>
      </c>
      <c r="EJ156" s="331">
        <f t="shared" ca="1" si="117"/>
        <v>1046.3795</v>
      </c>
      <c r="EK156" s="594">
        <f t="shared" ca="1" si="118"/>
        <v>588.41439040654973</v>
      </c>
      <c r="EL156" s="488">
        <f t="shared" ca="1" si="119"/>
        <v>457.96510959345028</v>
      </c>
      <c r="EM156" s="331">
        <f t="shared" si="120"/>
        <v>0</v>
      </c>
      <c r="EN156" s="331">
        <f t="shared" si="121"/>
        <v>0</v>
      </c>
      <c r="EO156" s="595">
        <f t="shared" ca="1" si="122"/>
        <v>201284.11160122359</v>
      </c>
      <c r="EP156" s="420">
        <f t="shared" ca="1" si="51"/>
        <v>0</v>
      </c>
      <c r="EQ156" s="416">
        <f t="shared" ca="1" si="123"/>
        <v>1150</v>
      </c>
      <c r="ER156" s="372">
        <f t="shared" ca="1" si="124"/>
        <v>-1150</v>
      </c>
      <c r="ES156" s="242">
        <v>15</v>
      </c>
      <c r="ET156" s="29">
        <f t="shared" si="125"/>
        <v>0</v>
      </c>
      <c r="EU156" s="29">
        <f t="shared" ref="EU156:EU177" ca="1" si="193">IF(ES156&gt;$ET$140,0,EU155+ET156)</f>
        <v>79919.506250000006</v>
      </c>
      <c r="EV156" s="29">
        <f t="shared" ca="1" si="52"/>
        <v>83.249485677083342</v>
      </c>
      <c r="EW156" s="29"/>
      <c r="EX156" s="24">
        <v>14</v>
      </c>
      <c r="EY156" s="243">
        <f t="shared" ca="1" si="127"/>
        <v>1150</v>
      </c>
      <c r="EZ156" s="243">
        <f ca="1">IF(EX156&gt;$EP$140,0,EZ155+EY156)</f>
        <v>27423.064488567023</v>
      </c>
      <c r="FA156" s="243">
        <f t="shared" ca="1" si="128"/>
        <v>28.565692175590652</v>
      </c>
      <c r="FB156" s="33"/>
      <c r="FD156" s="242">
        <f t="shared" si="129"/>
        <v>0</v>
      </c>
      <c r="FE156" s="29">
        <f t="shared" si="130"/>
        <v>0</v>
      </c>
      <c r="FF156" s="29">
        <f t="shared" si="131"/>
        <v>0</v>
      </c>
      <c r="FG156" s="29">
        <f t="shared" si="132"/>
        <v>0</v>
      </c>
      <c r="FH156" s="29">
        <f t="shared" si="133"/>
        <v>0</v>
      </c>
      <c r="FI156" s="292">
        <f t="shared" si="134"/>
        <v>0</v>
      </c>
      <c r="FJ156" s="292">
        <f t="shared" si="135"/>
        <v>0</v>
      </c>
      <c r="FK156" s="394">
        <f t="shared" si="136"/>
        <v>0</v>
      </c>
      <c r="FL156" s="242">
        <v>14</v>
      </c>
      <c r="FM156" s="331">
        <f t="shared" ca="1" si="137"/>
        <v>1150</v>
      </c>
      <c r="FN156" s="600">
        <f t="shared" ca="1" si="53"/>
        <v>104.1015</v>
      </c>
      <c r="FO156" s="331">
        <f t="shared" ca="1" si="138"/>
        <v>1045.8985</v>
      </c>
      <c r="FP156" s="597">
        <f t="shared" ca="1" si="139"/>
        <v>593.67172041321396</v>
      </c>
      <c r="FQ156" s="488">
        <f t="shared" ca="1" si="140"/>
        <v>452.22677958678605</v>
      </c>
      <c r="FR156" s="331">
        <f t="shared" si="141"/>
        <v>0</v>
      </c>
      <c r="FS156" s="331">
        <f t="shared" si="142"/>
        <v>0</v>
      </c>
      <c r="FT156" s="596">
        <f t="shared" ca="1" si="143"/>
        <v>203092.36307637228</v>
      </c>
      <c r="FU156" s="420">
        <f t="shared" ca="1" si="54"/>
        <v>0</v>
      </c>
      <c r="FV156" s="416">
        <f t="shared" ca="1" si="144"/>
        <v>1150</v>
      </c>
      <c r="FW156" s="493">
        <f t="shared" ca="1" si="145"/>
        <v>-1150</v>
      </c>
      <c r="FX156" s="242">
        <v>15</v>
      </c>
      <c r="FY156" s="29">
        <f t="shared" si="146"/>
        <v>0</v>
      </c>
      <c r="FZ156" s="29">
        <f t="shared" ref="FZ156:FZ165" ca="1" si="194">IF(FX156&gt;$FY$140,0,FZ155+FY156)</f>
        <v>79919.506250000006</v>
      </c>
      <c r="GA156" s="29">
        <f t="shared" ca="1" si="55"/>
        <v>83.249485677083342</v>
      </c>
      <c r="GB156" s="29"/>
      <c r="GC156" s="24">
        <v>14</v>
      </c>
      <c r="GD156" s="243">
        <f t="shared" ca="1" si="148"/>
        <v>1150</v>
      </c>
      <c r="GE156" s="243">
        <f ca="1">IF(GC156&gt;$FU$140,0,GE155+GD156)</f>
        <v>27390.397321900356</v>
      </c>
      <c r="GF156" s="243">
        <f t="shared" ca="1" si="149"/>
        <v>28.53166387697954</v>
      </c>
      <c r="GG156" s="33"/>
      <c r="GI156" s="242">
        <f t="shared" si="150"/>
        <v>0</v>
      </c>
      <c r="GJ156" s="29">
        <f t="shared" ref="GJ156:GO156" si="195">GJ188</f>
        <v>0</v>
      </c>
      <c r="GK156" s="29">
        <f t="shared" si="195"/>
        <v>0</v>
      </c>
      <c r="GL156" s="29">
        <f t="shared" si="195"/>
        <v>0</v>
      </c>
      <c r="GM156" s="29">
        <f t="shared" si="195"/>
        <v>0</v>
      </c>
      <c r="GN156" s="292">
        <f t="shared" si="195"/>
        <v>0</v>
      </c>
      <c r="GO156" s="292">
        <f t="shared" si="195"/>
        <v>0</v>
      </c>
      <c r="GP156" s="394">
        <f t="shared" si="152"/>
        <v>0</v>
      </c>
      <c r="GQ156" s="242">
        <v>14</v>
      </c>
      <c r="GR156" s="331">
        <f t="shared" ca="1" si="57"/>
        <v>1150</v>
      </c>
      <c r="GS156" s="600">
        <f t="shared" ca="1" si="58"/>
        <v>106.9885</v>
      </c>
      <c r="GT156" s="331">
        <f t="shared" ca="1" si="59"/>
        <v>1043.0115000000001</v>
      </c>
      <c r="GU156" s="591">
        <f t="shared" ca="1" si="153"/>
        <v>611.10807599299176</v>
      </c>
      <c r="GV156" s="488">
        <f t="shared" ca="1" si="60"/>
        <v>431.90342400700831</v>
      </c>
      <c r="GW156" s="331">
        <f t="shared" si="61"/>
        <v>0</v>
      </c>
      <c r="GX156" s="331">
        <f t="shared" si="62"/>
        <v>0</v>
      </c>
      <c r="GY156" s="593">
        <f t="shared" ca="1" si="63"/>
        <v>209090.86548787585</v>
      </c>
      <c r="GZ156" s="420">
        <f t="shared" ca="1" si="64"/>
        <v>0</v>
      </c>
      <c r="HA156" s="416">
        <f t="shared" ca="1" si="154"/>
        <v>1150</v>
      </c>
      <c r="HB156" s="493">
        <f t="shared" ca="1" si="155"/>
        <v>-1150</v>
      </c>
      <c r="HC156" s="242">
        <v>15</v>
      </c>
      <c r="HD156" s="29">
        <f t="shared" si="156"/>
        <v>0</v>
      </c>
      <c r="HE156" s="29">
        <f t="shared" ref="HE156:HE165" ca="1" si="196">IF(HC156&gt;$HD$140,0,HE155+HD156)</f>
        <v>74126.524999999994</v>
      </c>
      <c r="HF156" s="29">
        <f t="shared" ca="1" si="65"/>
        <v>77.215130208333335</v>
      </c>
      <c r="HG156" s="29"/>
      <c r="HH156" s="24">
        <v>14</v>
      </c>
      <c r="HI156" s="243">
        <f t="shared" ca="1" si="158"/>
        <v>1150</v>
      </c>
      <c r="HJ156" s="243">
        <f ca="1">IF(HH156&gt;$GZ$140,0,HJ155+HI156)</f>
        <v>26343.623437499999</v>
      </c>
      <c r="HK156" s="243">
        <f t="shared" ca="1" si="159"/>
        <v>27.441274414062502</v>
      </c>
      <c r="HL156" s="33"/>
    </row>
    <row r="157" spans="3:220" ht="15" customHeight="1" x14ac:dyDescent="0.25">
      <c r="C157" s="242">
        <v>15</v>
      </c>
      <c r="D157" s="243">
        <f t="shared" si="8"/>
        <v>1155.6736805955547</v>
      </c>
      <c r="E157" s="865">
        <f t="shared" si="160"/>
        <v>100</v>
      </c>
      <c r="F157" s="866"/>
      <c r="G157" s="243">
        <f t="shared" si="66"/>
        <v>1055.6736805955547</v>
      </c>
      <c r="H157" s="859">
        <f t="shared" si="9"/>
        <v>648.11438391603178</v>
      </c>
      <c r="I157" s="860"/>
      <c r="J157" s="243">
        <f t="shared" si="10"/>
        <v>407.55929667952296</v>
      </c>
      <c r="K157" s="859">
        <f t="shared" si="67"/>
        <v>194026.75587813003</v>
      </c>
      <c r="L157" s="860"/>
      <c r="M157" s="860"/>
      <c r="N157" s="861"/>
      <c r="O157" s="248">
        <f t="shared" si="68"/>
        <v>194026.75587813003</v>
      </c>
      <c r="P157" s="248">
        <f t="shared" si="6"/>
        <v>0</v>
      </c>
      <c r="Q157" s="248">
        <f t="shared" si="11"/>
        <v>0</v>
      </c>
      <c r="R157" s="1015" t="str">
        <f t="shared" si="7"/>
        <v/>
      </c>
      <c r="S157" s="1015"/>
      <c r="U157">
        <v>15</v>
      </c>
      <c r="V157" s="242">
        <f t="shared" si="69"/>
        <v>116</v>
      </c>
      <c r="W157" s="29">
        <f t="shared" si="12"/>
        <v>0</v>
      </c>
      <c r="X157" s="29">
        <f t="shared" si="13"/>
        <v>0</v>
      </c>
      <c r="Y157" s="865">
        <f t="shared" si="14"/>
        <v>0</v>
      </c>
      <c r="Z157" s="866"/>
      <c r="AA157" s="517">
        <f t="shared" si="15"/>
        <v>0</v>
      </c>
      <c r="AB157" s="29">
        <f t="shared" si="70"/>
        <v>0</v>
      </c>
      <c r="AC157" s="29">
        <f t="shared" si="71"/>
        <v>0</v>
      </c>
      <c r="AD157" s="24"/>
      <c r="AE157" s="517">
        <f t="shared" si="16"/>
        <v>0</v>
      </c>
      <c r="AF157" s="280">
        <f t="shared" si="17"/>
        <v>0</v>
      </c>
      <c r="AG157" s="391">
        <f t="shared" si="72"/>
        <v>0</v>
      </c>
      <c r="AJ157" s="242">
        <f t="shared" si="18"/>
        <v>0</v>
      </c>
      <c r="AK157" s="29">
        <f t="shared" si="19"/>
        <v>0</v>
      </c>
      <c r="AL157" s="29">
        <f t="shared" si="20"/>
        <v>0</v>
      </c>
      <c r="AM157" s="29">
        <f t="shared" si="21"/>
        <v>0</v>
      </c>
      <c r="AN157" s="29">
        <f t="shared" si="22"/>
        <v>0</v>
      </c>
      <c r="AO157" s="292">
        <f t="shared" si="23"/>
        <v>0</v>
      </c>
      <c r="AP157" s="292">
        <f t="shared" si="24"/>
        <v>0</v>
      </c>
      <c r="AQ157" s="394">
        <f t="shared" si="73"/>
        <v>0</v>
      </c>
      <c r="AR157" s="242">
        <v>15</v>
      </c>
      <c r="AS157" s="331">
        <f t="shared" ca="1" si="25"/>
        <v>1231.970682334292</v>
      </c>
      <c r="AT157" s="566">
        <f t="shared" ca="1" si="74"/>
        <v>103.62049999999999</v>
      </c>
      <c r="AU157" s="331">
        <f t="shared" ca="1" si="26"/>
        <v>1128.350182334292</v>
      </c>
      <c r="AV157" s="329">
        <f t="shared" ca="1" si="27"/>
        <v>583.66732022365352</v>
      </c>
      <c r="AW157" s="331">
        <f t="shared" ca="1" si="28"/>
        <v>544.68286211063844</v>
      </c>
      <c r="AX157" s="331">
        <f t="shared" si="75"/>
        <v>0</v>
      </c>
      <c r="AY157" s="331">
        <f t="shared" si="176"/>
        <v>0</v>
      </c>
      <c r="AZ157" s="350">
        <f t="shared" ca="1" si="30"/>
        <v>199569.82692885629</v>
      </c>
      <c r="BA157" s="420">
        <f t="shared" ca="1" si="31"/>
        <v>0</v>
      </c>
      <c r="BB157" s="416">
        <f t="shared" ca="1" si="76"/>
        <v>1231.970682334292</v>
      </c>
      <c r="BC157" s="372">
        <f t="shared" ca="1" si="77"/>
        <v>-1231.970682334292</v>
      </c>
      <c r="BD157" s="242">
        <v>16</v>
      </c>
      <c r="BE157" s="29">
        <f t="shared" si="32"/>
        <v>0</v>
      </c>
      <c r="BF157" s="29">
        <f t="shared" ca="1" si="78"/>
        <v>79919.506250000006</v>
      </c>
      <c r="BG157" s="29">
        <f t="shared" ca="1" si="33"/>
        <v>83.249485677083342</v>
      </c>
      <c r="BH157" s="29"/>
      <c r="BI157" s="24">
        <v>15</v>
      </c>
      <c r="BJ157" s="243">
        <f t="shared" ca="1" si="34"/>
        <v>1231.970682334292</v>
      </c>
      <c r="BK157" s="243">
        <f t="shared" ca="1" si="161"/>
        <v>29809.284841521076</v>
      </c>
      <c r="BL157" s="243">
        <f t="shared" ca="1" si="79"/>
        <v>31.051338376584454</v>
      </c>
      <c r="BM157" s="33"/>
      <c r="BO157" s="679">
        <f t="shared" si="80"/>
        <v>0</v>
      </c>
      <c r="BP157" s="29">
        <f t="shared" si="35"/>
        <v>0</v>
      </c>
      <c r="BQ157" s="29">
        <f t="shared" si="36"/>
        <v>0</v>
      </c>
      <c r="BR157" s="29">
        <f t="shared" si="37"/>
        <v>0</v>
      </c>
      <c r="BS157" s="29">
        <f t="shared" si="38"/>
        <v>0</v>
      </c>
      <c r="BT157" s="292">
        <f t="shared" si="39"/>
        <v>0</v>
      </c>
      <c r="BU157" s="292">
        <f t="shared" si="40"/>
        <v>0</v>
      </c>
      <c r="BV157" s="394">
        <f t="shared" si="81"/>
        <v>0</v>
      </c>
      <c r="BW157" s="679">
        <v>15</v>
      </c>
      <c r="BX157" s="489">
        <f t="shared" ca="1" si="82"/>
        <v>1445.5025028809234</v>
      </c>
      <c r="BY157" s="489">
        <f t="shared" ca="1" si="41"/>
        <v>104.1015</v>
      </c>
      <c r="BZ157" s="489">
        <f t="shared" ca="1" si="42"/>
        <v>1341.4010028809234</v>
      </c>
      <c r="CA157" s="489">
        <f t="shared" ca="1" si="83"/>
        <v>580.05492513706224</v>
      </c>
      <c r="CB157" s="489">
        <f t="shared" ca="1" si="84"/>
        <v>761.3460777438612</v>
      </c>
      <c r="CC157" s="489">
        <f t="shared" si="85"/>
        <v>0</v>
      </c>
      <c r="CD157" s="489">
        <f t="shared" si="86"/>
        <v>0</v>
      </c>
      <c r="CE157" s="647">
        <f t="shared" ca="1" si="87"/>
        <v>198114.62825496317</v>
      </c>
      <c r="CF157" s="700">
        <f t="shared" ca="1" si="173"/>
        <v>0</v>
      </c>
      <c r="CG157" s="701">
        <f t="shared" ca="1" si="88"/>
        <v>1445.5025028809234</v>
      </c>
      <c r="CH157" s="702">
        <f t="shared" ca="1" si="89"/>
        <v>-1445.5025028809234</v>
      </c>
      <c r="CI157" s="679">
        <v>16</v>
      </c>
      <c r="CJ157" s="29">
        <f t="shared" si="43"/>
        <v>0</v>
      </c>
      <c r="CK157" s="29">
        <f t="shared" ca="1" si="191"/>
        <v>79919.506250000006</v>
      </c>
      <c r="CL157" s="29">
        <f t="shared" ca="1" si="44"/>
        <v>83.249485677083342</v>
      </c>
      <c r="CM157" s="29"/>
      <c r="CN157" s="29">
        <v>15</v>
      </c>
      <c r="CO157" s="29">
        <f t="shared" ca="1" si="91"/>
        <v>1445.5025028809234</v>
      </c>
      <c r="CP157" s="29">
        <f t="shared" ref="CP157:CP166" ca="1" si="197">IF(CN157&gt;$CF$140,0,CP156+CO157)</f>
        <v>32996.944443473294</v>
      </c>
      <c r="CQ157" s="29">
        <f t="shared" ca="1" si="92"/>
        <v>34.371817128618012</v>
      </c>
      <c r="CR157" s="292"/>
      <c r="CT157" s="242">
        <f t="shared" si="93"/>
        <v>0</v>
      </c>
      <c r="CU157" s="29">
        <f t="shared" ref="CU157:CZ157" si="198">CU189</f>
        <v>0</v>
      </c>
      <c r="CV157" s="29">
        <f t="shared" si="198"/>
        <v>0</v>
      </c>
      <c r="CW157" s="29">
        <f t="shared" si="198"/>
        <v>0</v>
      </c>
      <c r="CX157" s="29">
        <f t="shared" si="198"/>
        <v>0</v>
      </c>
      <c r="CY157" s="292">
        <f t="shared" si="198"/>
        <v>0</v>
      </c>
      <c r="CZ157" s="292">
        <f t="shared" si="198"/>
        <v>0</v>
      </c>
      <c r="DA157" s="394">
        <f t="shared" si="95"/>
        <v>0</v>
      </c>
      <c r="DB157" s="242">
        <v>15</v>
      </c>
      <c r="DC157" s="488">
        <f t="shared" ca="1" si="96"/>
        <v>1462.4506963735107</v>
      </c>
      <c r="DD157" s="489">
        <f t="shared" ca="1" si="46"/>
        <v>106.9885</v>
      </c>
      <c r="DE157" s="488">
        <f t="shared" ca="1" si="97"/>
        <v>1355.4621963735108</v>
      </c>
      <c r="DF157" s="489">
        <f t="shared" ca="1" si="98"/>
        <v>596.84523149514541</v>
      </c>
      <c r="DG157" s="488">
        <f t="shared" ca="1" si="99"/>
        <v>758.61696487836537</v>
      </c>
      <c r="DH157" s="488">
        <f t="shared" si="100"/>
        <v>0</v>
      </c>
      <c r="DI157" s="488">
        <f t="shared" si="101"/>
        <v>0</v>
      </c>
      <c r="DJ157" s="523">
        <f t="shared" ca="1" si="102"/>
        <v>203874.03383345719</v>
      </c>
      <c r="DK157" s="420">
        <f t="shared" ca="1" si="47"/>
        <v>0</v>
      </c>
      <c r="DL157" s="416">
        <f t="shared" ca="1" si="103"/>
        <v>1462.4506963735107</v>
      </c>
      <c r="DM157" s="493">
        <f t="shared" ca="1" si="104"/>
        <v>-1462.4506963735107</v>
      </c>
      <c r="DN157" s="242">
        <v>16</v>
      </c>
      <c r="DO157" s="29">
        <f t="shared" si="48"/>
        <v>0</v>
      </c>
      <c r="DP157" s="29">
        <f t="shared" ca="1" si="105"/>
        <v>74126.524999999994</v>
      </c>
      <c r="DQ157" s="29">
        <f t="shared" ca="1" si="49"/>
        <v>77.215130208333335</v>
      </c>
      <c r="DR157" s="29"/>
      <c r="DS157" s="24">
        <v>15</v>
      </c>
      <c r="DT157" s="243">
        <f t="shared" ca="1" si="106"/>
        <v>1462.4506963735107</v>
      </c>
      <c r="DU157" s="243">
        <f t="shared" ref="DU157:DU166" ca="1" si="199">IF(DS157&gt;$DK$140,0,DU156+DT157)</f>
        <v>32205.770502183015</v>
      </c>
      <c r="DV157" s="243">
        <f t="shared" ca="1" si="107"/>
        <v>33.547677606440644</v>
      </c>
      <c r="DW157" s="33"/>
      <c r="DY157" s="242">
        <f t="shared" si="108"/>
        <v>0</v>
      </c>
      <c r="DZ157" s="29">
        <f t="shared" si="109"/>
        <v>0</v>
      </c>
      <c r="EA157" s="29">
        <f t="shared" si="110"/>
        <v>0</v>
      </c>
      <c r="EB157" s="29">
        <f t="shared" si="111"/>
        <v>0</v>
      </c>
      <c r="EC157" s="29">
        <f t="shared" si="112"/>
        <v>0</v>
      </c>
      <c r="ED157" s="292">
        <f t="shared" si="113"/>
        <v>0</v>
      </c>
      <c r="EE157" s="292">
        <f t="shared" si="114"/>
        <v>0</v>
      </c>
      <c r="EF157" s="394">
        <f t="shared" si="115"/>
        <v>0</v>
      </c>
      <c r="EG157" s="242">
        <v>15</v>
      </c>
      <c r="EH157" s="331">
        <f t="shared" ca="1" si="116"/>
        <v>1150</v>
      </c>
      <c r="EI157" s="599">
        <f t="shared" ca="1" si="50"/>
        <v>103.62049999999999</v>
      </c>
      <c r="EJ157" s="331">
        <f t="shared" ca="1" si="117"/>
        <v>1046.3795</v>
      </c>
      <c r="EK157" s="594">
        <f t="shared" ca="1" si="118"/>
        <v>587.07865883690215</v>
      </c>
      <c r="EL157" s="488">
        <f t="shared" ca="1" si="119"/>
        <v>459.30084116309786</v>
      </c>
      <c r="EM157" s="331">
        <f t="shared" si="120"/>
        <v>0</v>
      </c>
      <c r="EN157" s="331">
        <f t="shared" si="121"/>
        <v>0</v>
      </c>
      <c r="EO157" s="595">
        <f t="shared" ca="1" si="122"/>
        <v>200824.8107600605</v>
      </c>
      <c r="EP157" s="420">
        <f t="shared" ca="1" si="51"/>
        <v>0</v>
      </c>
      <c r="EQ157" s="416">
        <f t="shared" ca="1" si="123"/>
        <v>1150</v>
      </c>
      <c r="ER157" s="372">
        <f t="shared" ca="1" si="124"/>
        <v>-1150</v>
      </c>
      <c r="ES157" s="242">
        <v>16</v>
      </c>
      <c r="ET157" s="29">
        <f t="shared" si="125"/>
        <v>0</v>
      </c>
      <c r="EU157" s="29">
        <f t="shared" ca="1" si="193"/>
        <v>79919.506250000006</v>
      </c>
      <c r="EV157" s="29">
        <f t="shared" ca="1" si="52"/>
        <v>83.249485677083342</v>
      </c>
      <c r="EW157" s="29"/>
      <c r="EX157" s="24">
        <v>15</v>
      </c>
      <c r="EY157" s="243">
        <f t="shared" ca="1" si="127"/>
        <v>1150</v>
      </c>
      <c r="EZ157" s="243">
        <f t="shared" ref="EZ157:EZ166" ca="1" si="200">IF(EX157&gt;$EP$140,0,EZ156+EY157)</f>
        <v>28573.064488567023</v>
      </c>
      <c r="FA157" s="243">
        <f t="shared" ca="1" si="128"/>
        <v>29.763608842257316</v>
      </c>
      <c r="FB157" s="33"/>
      <c r="FD157" s="242">
        <f t="shared" si="129"/>
        <v>0</v>
      </c>
      <c r="FE157" s="29">
        <f t="shared" si="130"/>
        <v>0</v>
      </c>
      <c r="FF157" s="29">
        <f t="shared" si="131"/>
        <v>0</v>
      </c>
      <c r="FG157" s="29">
        <f t="shared" si="132"/>
        <v>0</v>
      </c>
      <c r="FH157" s="29">
        <f t="shared" si="133"/>
        <v>0</v>
      </c>
      <c r="FI157" s="292">
        <f t="shared" si="134"/>
        <v>0</v>
      </c>
      <c r="FJ157" s="292">
        <f t="shared" si="135"/>
        <v>0</v>
      </c>
      <c r="FK157" s="394">
        <f t="shared" si="136"/>
        <v>0</v>
      </c>
      <c r="FL157" s="242">
        <v>15</v>
      </c>
      <c r="FM157" s="331">
        <f t="shared" ca="1" si="137"/>
        <v>1150</v>
      </c>
      <c r="FN157" s="600">
        <f t="shared" ca="1" si="53"/>
        <v>104.1015</v>
      </c>
      <c r="FO157" s="331">
        <f t="shared" ca="1" si="138"/>
        <v>1045.8985</v>
      </c>
      <c r="FP157" s="597">
        <f t="shared" ca="1" si="139"/>
        <v>592.35272563941919</v>
      </c>
      <c r="FQ157" s="488">
        <f t="shared" ca="1" si="140"/>
        <v>453.54577436058082</v>
      </c>
      <c r="FR157" s="331">
        <f t="shared" si="141"/>
        <v>0</v>
      </c>
      <c r="FS157" s="331">
        <f t="shared" si="142"/>
        <v>0</v>
      </c>
      <c r="FT157" s="596">
        <f t="shared" ca="1" si="143"/>
        <v>202638.81730201168</v>
      </c>
      <c r="FU157" s="420">
        <f t="shared" ca="1" si="54"/>
        <v>0</v>
      </c>
      <c r="FV157" s="416">
        <f t="shared" ca="1" si="144"/>
        <v>1150</v>
      </c>
      <c r="FW157" s="493">
        <f t="shared" ca="1" si="145"/>
        <v>-1150</v>
      </c>
      <c r="FX157" s="242">
        <v>16</v>
      </c>
      <c r="FY157" s="29">
        <f t="shared" si="146"/>
        <v>0</v>
      </c>
      <c r="FZ157" s="29">
        <f t="shared" ca="1" si="194"/>
        <v>79919.506250000006</v>
      </c>
      <c r="GA157" s="29">
        <f t="shared" ca="1" si="55"/>
        <v>83.249485677083342</v>
      </c>
      <c r="GB157" s="29"/>
      <c r="GC157" s="24">
        <v>15</v>
      </c>
      <c r="GD157" s="243">
        <f t="shared" ca="1" si="148"/>
        <v>1150</v>
      </c>
      <c r="GE157" s="243">
        <f t="shared" ref="GE157:GE166" ca="1" si="201">IF(GC157&gt;$FU$140,0,GE156+GD157)</f>
        <v>28540.397321900356</v>
      </c>
      <c r="GF157" s="243">
        <f t="shared" ca="1" si="149"/>
        <v>29.729580543646208</v>
      </c>
      <c r="GG157" s="33"/>
      <c r="GI157" s="242">
        <f t="shared" si="150"/>
        <v>0</v>
      </c>
      <c r="GJ157" s="29">
        <f t="shared" ref="GJ157:GO157" si="202">GJ189</f>
        <v>0</v>
      </c>
      <c r="GK157" s="29">
        <f t="shared" si="202"/>
        <v>0</v>
      </c>
      <c r="GL157" s="29">
        <f t="shared" si="202"/>
        <v>0</v>
      </c>
      <c r="GM157" s="29">
        <f t="shared" si="202"/>
        <v>0</v>
      </c>
      <c r="GN157" s="292">
        <f t="shared" si="202"/>
        <v>0</v>
      </c>
      <c r="GO157" s="292">
        <f t="shared" si="202"/>
        <v>0</v>
      </c>
      <c r="GP157" s="394">
        <f t="shared" si="152"/>
        <v>0</v>
      </c>
      <c r="GQ157" s="242">
        <v>15</v>
      </c>
      <c r="GR157" s="331">
        <f t="shared" ca="1" si="57"/>
        <v>1150</v>
      </c>
      <c r="GS157" s="600">
        <f t="shared" ca="1" si="58"/>
        <v>106.9885</v>
      </c>
      <c r="GT157" s="331">
        <f t="shared" ca="1" si="59"/>
        <v>1043.0115000000001</v>
      </c>
      <c r="GU157" s="591">
        <f t="shared" ca="1" si="153"/>
        <v>609.84835767297125</v>
      </c>
      <c r="GV157" s="488">
        <f t="shared" ca="1" si="60"/>
        <v>433.16314232702882</v>
      </c>
      <c r="GW157" s="331">
        <f t="shared" si="61"/>
        <v>0</v>
      </c>
      <c r="GX157" s="331">
        <f t="shared" si="62"/>
        <v>0</v>
      </c>
      <c r="GY157" s="593">
        <f t="shared" ca="1" si="63"/>
        <v>208657.70234554884</v>
      </c>
      <c r="GZ157" s="420">
        <f t="shared" ca="1" si="64"/>
        <v>0</v>
      </c>
      <c r="HA157" s="416">
        <f t="shared" ca="1" si="154"/>
        <v>1150</v>
      </c>
      <c r="HB157" s="493">
        <f t="shared" ca="1" si="155"/>
        <v>-1150</v>
      </c>
      <c r="HC157" s="242">
        <v>16</v>
      </c>
      <c r="HD157" s="29">
        <f t="shared" si="156"/>
        <v>0</v>
      </c>
      <c r="HE157" s="29">
        <f t="shared" ca="1" si="196"/>
        <v>74126.524999999994</v>
      </c>
      <c r="HF157" s="29">
        <f t="shared" ca="1" si="65"/>
        <v>77.215130208333335</v>
      </c>
      <c r="HG157" s="29"/>
      <c r="HH157" s="24">
        <v>15</v>
      </c>
      <c r="HI157" s="243">
        <f t="shared" ca="1" si="158"/>
        <v>1150</v>
      </c>
      <c r="HJ157" s="243">
        <f t="shared" ref="HJ157:HJ166" ca="1" si="203">IF(HH157&gt;$GZ$140,0,HJ156+HI157)</f>
        <v>27493.623437499999</v>
      </c>
      <c r="HK157" s="243">
        <f t="shared" ca="1" si="159"/>
        <v>28.639191080729166</v>
      </c>
      <c r="HL157" s="33"/>
    </row>
    <row r="158" spans="3:220" ht="15" customHeight="1" x14ac:dyDescent="0.25">
      <c r="C158" s="242">
        <v>16</v>
      </c>
      <c r="D158" s="243">
        <f t="shared" si="8"/>
        <v>1155.6736805955547</v>
      </c>
      <c r="E158" s="865">
        <f t="shared" si="160"/>
        <v>100</v>
      </c>
      <c r="F158" s="866"/>
      <c r="G158" s="243">
        <f t="shared" si="66"/>
        <v>1055.6736805955547</v>
      </c>
      <c r="H158" s="859">
        <f t="shared" si="9"/>
        <v>646.75585292710014</v>
      </c>
      <c r="I158" s="860"/>
      <c r="J158" s="243">
        <f t="shared" si="10"/>
        <v>408.91782766845461</v>
      </c>
      <c r="K158" s="859">
        <f t="shared" si="67"/>
        <v>193617.83805046158</v>
      </c>
      <c r="L158" s="860"/>
      <c r="M158" s="860"/>
      <c r="N158" s="861"/>
      <c r="O158" s="248">
        <f t="shared" si="68"/>
        <v>193617.83805046158</v>
      </c>
      <c r="P158" s="248">
        <f t="shared" si="6"/>
        <v>0</v>
      </c>
      <c r="Q158" s="248">
        <f t="shared" si="11"/>
        <v>0</v>
      </c>
      <c r="R158" s="1015" t="str">
        <f t="shared" si="7"/>
        <v/>
      </c>
      <c r="S158" s="1015"/>
      <c r="U158">
        <v>16</v>
      </c>
      <c r="V158" s="242">
        <f t="shared" si="69"/>
        <v>117</v>
      </c>
      <c r="W158" s="29">
        <f t="shared" si="12"/>
        <v>0</v>
      </c>
      <c r="X158" s="29">
        <f t="shared" si="13"/>
        <v>0</v>
      </c>
      <c r="Y158" s="865">
        <f t="shared" si="14"/>
        <v>0</v>
      </c>
      <c r="Z158" s="866"/>
      <c r="AA158" s="517">
        <f t="shared" si="15"/>
        <v>0</v>
      </c>
      <c r="AB158" s="29">
        <f t="shared" si="70"/>
        <v>0</v>
      </c>
      <c r="AC158" s="29">
        <f t="shared" si="71"/>
        <v>0</v>
      </c>
      <c r="AD158" s="24"/>
      <c r="AE158" s="517">
        <f t="shared" si="16"/>
        <v>0</v>
      </c>
      <c r="AF158" s="280">
        <f t="shared" si="17"/>
        <v>0</v>
      </c>
      <c r="AG158" s="391">
        <f t="shared" si="72"/>
        <v>0</v>
      </c>
      <c r="AJ158" s="242">
        <f t="shared" si="18"/>
        <v>0</v>
      </c>
      <c r="AK158" s="29">
        <f t="shared" si="19"/>
        <v>0</v>
      </c>
      <c r="AL158" s="29">
        <f t="shared" si="20"/>
        <v>0</v>
      </c>
      <c r="AM158" s="29">
        <f t="shared" si="21"/>
        <v>0</v>
      </c>
      <c r="AN158" s="29">
        <f t="shared" si="22"/>
        <v>0</v>
      </c>
      <c r="AO158" s="292">
        <f t="shared" si="23"/>
        <v>0</v>
      </c>
      <c r="AP158" s="292">
        <f t="shared" si="24"/>
        <v>0</v>
      </c>
      <c r="AQ158" s="394">
        <f t="shared" si="73"/>
        <v>0</v>
      </c>
      <c r="AR158" s="242">
        <v>16</v>
      </c>
      <c r="AS158" s="331">
        <f t="shared" ca="1" si="25"/>
        <v>1231.970682334292</v>
      </c>
      <c r="AT158" s="566">
        <f t="shared" ca="1" si="74"/>
        <v>103.62049999999999</v>
      </c>
      <c r="AU158" s="331">
        <f t="shared" ca="1" si="26"/>
        <v>1128.350182334292</v>
      </c>
      <c r="AV158" s="329">
        <f t="shared" ca="1" si="27"/>
        <v>582.0786618758309</v>
      </c>
      <c r="AW158" s="331">
        <f t="shared" ca="1" si="28"/>
        <v>546.27152045846105</v>
      </c>
      <c r="AX158" s="331">
        <f t="shared" si="75"/>
        <v>0</v>
      </c>
      <c r="AY158" s="331">
        <f t="shared" si="176"/>
        <v>0</v>
      </c>
      <c r="AZ158" s="350">
        <f t="shared" ca="1" si="30"/>
        <v>199023.55540839783</v>
      </c>
      <c r="BA158" s="420">
        <f t="shared" ca="1" si="31"/>
        <v>0</v>
      </c>
      <c r="BB158" s="416">
        <f t="shared" ca="1" si="76"/>
        <v>1231.970682334292</v>
      </c>
      <c r="BC158" s="372">
        <f t="shared" ca="1" si="77"/>
        <v>-1231.970682334292</v>
      </c>
      <c r="BD158" s="242">
        <v>17</v>
      </c>
      <c r="BE158" s="29">
        <f t="shared" si="32"/>
        <v>0</v>
      </c>
      <c r="BF158" s="29">
        <f t="shared" ca="1" si="78"/>
        <v>79919.506250000006</v>
      </c>
      <c r="BG158" s="29">
        <f t="shared" ca="1" si="33"/>
        <v>83.249485677083342</v>
      </c>
      <c r="BH158" s="29"/>
      <c r="BI158" s="24">
        <v>16</v>
      </c>
      <c r="BJ158" s="243">
        <f t="shared" ca="1" si="34"/>
        <v>1231.970682334292</v>
      </c>
      <c r="BK158" s="243">
        <f t="shared" ca="1" si="161"/>
        <v>31041.255523855369</v>
      </c>
      <c r="BL158" s="243">
        <f t="shared" ca="1" si="79"/>
        <v>32.33464117068268</v>
      </c>
      <c r="BM158" s="33"/>
      <c r="BO158" s="679">
        <f t="shared" si="80"/>
        <v>0</v>
      </c>
      <c r="BP158" s="29">
        <f t="shared" si="35"/>
        <v>0</v>
      </c>
      <c r="BQ158" s="29">
        <f t="shared" si="36"/>
        <v>0</v>
      </c>
      <c r="BR158" s="29">
        <f t="shared" si="37"/>
        <v>0</v>
      </c>
      <c r="BS158" s="29">
        <f t="shared" si="38"/>
        <v>0</v>
      </c>
      <c r="BT158" s="292">
        <f t="shared" si="39"/>
        <v>0</v>
      </c>
      <c r="BU158" s="292">
        <f t="shared" si="40"/>
        <v>0</v>
      </c>
      <c r="BV158" s="394">
        <f t="shared" si="81"/>
        <v>0</v>
      </c>
      <c r="BW158" s="679">
        <v>16</v>
      </c>
      <c r="BX158" s="489">
        <f t="shared" ca="1" si="82"/>
        <v>1445.5025028809234</v>
      </c>
      <c r="BY158" s="489">
        <f t="shared" ca="1" si="41"/>
        <v>104.1015</v>
      </c>
      <c r="BZ158" s="489">
        <f t="shared" ca="1" si="42"/>
        <v>1341.4010028809234</v>
      </c>
      <c r="CA158" s="489">
        <f t="shared" ca="1" si="83"/>
        <v>577.83433241030934</v>
      </c>
      <c r="CB158" s="489">
        <f t="shared" ca="1" si="84"/>
        <v>763.5666704706141</v>
      </c>
      <c r="CC158" s="489">
        <f t="shared" si="85"/>
        <v>0</v>
      </c>
      <c r="CD158" s="489">
        <f t="shared" si="86"/>
        <v>0</v>
      </c>
      <c r="CE158" s="647">
        <f t="shared" ca="1" si="87"/>
        <v>197351.06158449256</v>
      </c>
      <c r="CF158" s="700">
        <f t="shared" ca="1" si="173"/>
        <v>0</v>
      </c>
      <c r="CG158" s="701">
        <f t="shared" ca="1" si="88"/>
        <v>1445.5025028809234</v>
      </c>
      <c r="CH158" s="702">
        <f t="shared" ca="1" si="89"/>
        <v>-1445.5025028809234</v>
      </c>
      <c r="CI158" s="679">
        <v>17</v>
      </c>
      <c r="CJ158" s="29">
        <f t="shared" si="43"/>
        <v>0</v>
      </c>
      <c r="CK158" s="29">
        <f t="shared" ca="1" si="191"/>
        <v>79919.506250000006</v>
      </c>
      <c r="CL158" s="29">
        <f t="shared" ca="1" si="44"/>
        <v>83.249485677083342</v>
      </c>
      <c r="CM158" s="29"/>
      <c r="CN158" s="29">
        <v>16</v>
      </c>
      <c r="CO158" s="29">
        <f t="shared" ca="1" si="91"/>
        <v>1445.5025028809234</v>
      </c>
      <c r="CP158" s="29">
        <f t="shared" ca="1" si="197"/>
        <v>34442.446946354219</v>
      </c>
      <c r="CQ158" s="29">
        <f t="shared" ca="1" si="92"/>
        <v>35.877548902452311</v>
      </c>
      <c r="CR158" s="292"/>
      <c r="CT158" s="242">
        <f t="shared" si="93"/>
        <v>0</v>
      </c>
      <c r="CU158" s="29">
        <f t="shared" ref="CU158:CZ158" si="204">CU190</f>
        <v>0</v>
      </c>
      <c r="CV158" s="29">
        <f t="shared" si="204"/>
        <v>0</v>
      </c>
      <c r="CW158" s="29">
        <f t="shared" si="204"/>
        <v>0</v>
      </c>
      <c r="CX158" s="29">
        <f t="shared" si="204"/>
        <v>0</v>
      </c>
      <c r="CY158" s="292">
        <f t="shared" si="204"/>
        <v>0</v>
      </c>
      <c r="CZ158" s="292">
        <f t="shared" si="204"/>
        <v>0</v>
      </c>
      <c r="DA158" s="394">
        <f t="shared" si="95"/>
        <v>0</v>
      </c>
      <c r="DB158" s="242">
        <v>16</v>
      </c>
      <c r="DC158" s="488">
        <f t="shared" ca="1" si="96"/>
        <v>1462.4506963735107</v>
      </c>
      <c r="DD158" s="489">
        <f t="shared" ca="1" si="46"/>
        <v>106.9885</v>
      </c>
      <c r="DE158" s="488">
        <f t="shared" ca="1" si="97"/>
        <v>1355.4621963735108</v>
      </c>
      <c r="DF158" s="489">
        <f t="shared" ca="1" si="98"/>
        <v>594.63259868091689</v>
      </c>
      <c r="DG158" s="488">
        <f t="shared" ca="1" si="99"/>
        <v>760.82959769259389</v>
      </c>
      <c r="DH158" s="488">
        <f t="shared" si="100"/>
        <v>0</v>
      </c>
      <c r="DI158" s="488">
        <f t="shared" si="101"/>
        <v>0</v>
      </c>
      <c r="DJ158" s="523">
        <f t="shared" ca="1" si="102"/>
        <v>203113.2042357646</v>
      </c>
      <c r="DK158" s="420">
        <f t="shared" ca="1" si="47"/>
        <v>0</v>
      </c>
      <c r="DL158" s="416">
        <f t="shared" ca="1" si="103"/>
        <v>1462.4506963735107</v>
      </c>
      <c r="DM158" s="493">
        <f t="shared" ca="1" si="104"/>
        <v>-1462.4506963735107</v>
      </c>
      <c r="DN158" s="242">
        <v>17</v>
      </c>
      <c r="DO158" s="29">
        <f t="shared" si="48"/>
        <v>0</v>
      </c>
      <c r="DP158" s="29">
        <f t="shared" ca="1" si="105"/>
        <v>74126.524999999994</v>
      </c>
      <c r="DQ158" s="29">
        <f t="shared" ca="1" si="49"/>
        <v>77.215130208333335</v>
      </c>
      <c r="DR158" s="29"/>
      <c r="DS158" s="24">
        <v>16</v>
      </c>
      <c r="DT158" s="243">
        <f t="shared" ca="1" si="106"/>
        <v>1462.4506963735107</v>
      </c>
      <c r="DU158" s="243">
        <f t="shared" ca="1" si="199"/>
        <v>33668.221198556523</v>
      </c>
      <c r="DV158" s="243">
        <f t="shared" ca="1" si="107"/>
        <v>35.071063748496378</v>
      </c>
      <c r="DW158" s="33"/>
      <c r="DY158" s="242">
        <f t="shared" si="108"/>
        <v>0</v>
      </c>
      <c r="DZ158" s="29">
        <f t="shared" si="109"/>
        <v>0</v>
      </c>
      <c r="EA158" s="29">
        <f t="shared" si="110"/>
        <v>0</v>
      </c>
      <c r="EB158" s="29">
        <f t="shared" si="111"/>
        <v>0</v>
      </c>
      <c r="EC158" s="29">
        <f t="shared" si="112"/>
        <v>0</v>
      </c>
      <c r="ED158" s="292">
        <f t="shared" si="113"/>
        <v>0</v>
      </c>
      <c r="EE158" s="292">
        <f t="shared" si="114"/>
        <v>0</v>
      </c>
      <c r="EF158" s="394">
        <f t="shared" si="115"/>
        <v>0</v>
      </c>
      <c r="EG158" s="242">
        <v>16</v>
      </c>
      <c r="EH158" s="331">
        <f t="shared" ca="1" si="116"/>
        <v>1150</v>
      </c>
      <c r="EI158" s="599">
        <f t="shared" ca="1" si="50"/>
        <v>103.62049999999999</v>
      </c>
      <c r="EJ158" s="331">
        <f t="shared" ca="1" si="117"/>
        <v>1046.3795</v>
      </c>
      <c r="EK158" s="594">
        <f t="shared" ca="1" si="118"/>
        <v>585.73903138350988</v>
      </c>
      <c r="EL158" s="488">
        <f t="shared" ca="1" si="119"/>
        <v>460.64046861649012</v>
      </c>
      <c r="EM158" s="331">
        <f t="shared" si="120"/>
        <v>0</v>
      </c>
      <c r="EN158" s="331">
        <f t="shared" si="121"/>
        <v>0</v>
      </c>
      <c r="EO158" s="595">
        <f t="shared" ca="1" si="122"/>
        <v>200364.170291444</v>
      </c>
      <c r="EP158" s="420">
        <f t="shared" ca="1" si="51"/>
        <v>0</v>
      </c>
      <c r="EQ158" s="416">
        <f t="shared" ca="1" si="123"/>
        <v>1150</v>
      </c>
      <c r="ER158" s="372">
        <f t="shared" ca="1" si="124"/>
        <v>-1150</v>
      </c>
      <c r="ES158" s="242">
        <v>17</v>
      </c>
      <c r="ET158" s="29">
        <f t="shared" si="125"/>
        <v>0</v>
      </c>
      <c r="EU158" s="29">
        <f t="shared" ca="1" si="193"/>
        <v>79919.506250000006</v>
      </c>
      <c r="EV158" s="29">
        <f t="shared" ca="1" si="52"/>
        <v>83.249485677083342</v>
      </c>
      <c r="EW158" s="29"/>
      <c r="EX158" s="24">
        <v>16</v>
      </c>
      <c r="EY158" s="243">
        <f t="shared" ca="1" si="127"/>
        <v>1150</v>
      </c>
      <c r="EZ158" s="243">
        <f t="shared" ca="1" si="200"/>
        <v>29723.064488567023</v>
      </c>
      <c r="FA158" s="243">
        <f t="shared" ca="1" si="128"/>
        <v>30.961525508923984</v>
      </c>
      <c r="FB158" s="33"/>
      <c r="FD158" s="242">
        <f t="shared" si="129"/>
        <v>0</v>
      </c>
      <c r="FE158" s="29">
        <f t="shared" si="130"/>
        <v>0</v>
      </c>
      <c r="FF158" s="29">
        <f t="shared" si="131"/>
        <v>0</v>
      </c>
      <c r="FG158" s="29">
        <f t="shared" si="132"/>
        <v>0</v>
      </c>
      <c r="FH158" s="29">
        <f t="shared" si="133"/>
        <v>0</v>
      </c>
      <c r="FI158" s="292">
        <f t="shared" si="134"/>
        <v>0</v>
      </c>
      <c r="FJ158" s="292">
        <f t="shared" si="135"/>
        <v>0</v>
      </c>
      <c r="FK158" s="394">
        <f t="shared" si="136"/>
        <v>0</v>
      </c>
      <c r="FL158" s="242">
        <v>16</v>
      </c>
      <c r="FM158" s="331">
        <f t="shared" ca="1" si="137"/>
        <v>1150</v>
      </c>
      <c r="FN158" s="600">
        <f t="shared" ca="1" si="53"/>
        <v>104.1015</v>
      </c>
      <c r="FO158" s="331">
        <f t="shared" ca="1" si="138"/>
        <v>1045.8985</v>
      </c>
      <c r="FP158" s="597">
        <f t="shared" ca="1" si="139"/>
        <v>591.02988379753413</v>
      </c>
      <c r="FQ158" s="488">
        <f t="shared" ca="1" si="140"/>
        <v>454.86861620246589</v>
      </c>
      <c r="FR158" s="331">
        <f t="shared" si="141"/>
        <v>0</v>
      </c>
      <c r="FS158" s="331">
        <f t="shared" si="142"/>
        <v>0</v>
      </c>
      <c r="FT158" s="596">
        <f t="shared" ca="1" si="143"/>
        <v>202183.94868580921</v>
      </c>
      <c r="FU158" s="420">
        <f t="shared" ca="1" si="54"/>
        <v>0</v>
      </c>
      <c r="FV158" s="416">
        <f t="shared" ca="1" si="144"/>
        <v>1150</v>
      </c>
      <c r="FW158" s="493">
        <f t="shared" ca="1" si="145"/>
        <v>-1150</v>
      </c>
      <c r="FX158" s="242">
        <v>17</v>
      </c>
      <c r="FY158" s="29">
        <f t="shared" si="146"/>
        <v>0</v>
      </c>
      <c r="FZ158" s="29">
        <f t="shared" ca="1" si="194"/>
        <v>79919.506250000006</v>
      </c>
      <c r="GA158" s="29">
        <f t="shared" ca="1" si="55"/>
        <v>83.249485677083342</v>
      </c>
      <c r="GB158" s="29"/>
      <c r="GC158" s="24">
        <v>16</v>
      </c>
      <c r="GD158" s="243">
        <f t="shared" ca="1" si="148"/>
        <v>1150</v>
      </c>
      <c r="GE158" s="243">
        <f t="shared" ca="1" si="201"/>
        <v>29690.397321900356</v>
      </c>
      <c r="GF158" s="243">
        <f t="shared" ca="1" si="149"/>
        <v>30.927497210312875</v>
      </c>
      <c r="GG158" s="33"/>
      <c r="GI158" s="242">
        <f t="shared" si="150"/>
        <v>0</v>
      </c>
      <c r="GJ158" s="29">
        <f t="shared" ref="GJ158:GO158" si="205">GJ190</f>
        <v>0</v>
      </c>
      <c r="GK158" s="29">
        <f t="shared" si="205"/>
        <v>0</v>
      </c>
      <c r="GL158" s="29">
        <f t="shared" si="205"/>
        <v>0</v>
      </c>
      <c r="GM158" s="29">
        <f t="shared" si="205"/>
        <v>0</v>
      </c>
      <c r="GN158" s="292">
        <f t="shared" si="205"/>
        <v>0</v>
      </c>
      <c r="GO158" s="292">
        <f t="shared" si="205"/>
        <v>0</v>
      </c>
      <c r="GP158" s="394">
        <f t="shared" si="152"/>
        <v>0</v>
      </c>
      <c r="GQ158" s="242">
        <v>16</v>
      </c>
      <c r="GR158" s="331">
        <f t="shared" ca="1" si="57"/>
        <v>1150</v>
      </c>
      <c r="GS158" s="600">
        <f t="shared" ca="1" si="58"/>
        <v>106.9885</v>
      </c>
      <c r="GT158" s="331">
        <f t="shared" ca="1" si="59"/>
        <v>1043.0115000000001</v>
      </c>
      <c r="GU158" s="591">
        <f t="shared" ca="1" si="153"/>
        <v>608.58496517451749</v>
      </c>
      <c r="GV158" s="488">
        <f t="shared" ca="1" si="60"/>
        <v>434.42653482548258</v>
      </c>
      <c r="GW158" s="331">
        <f t="shared" si="61"/>
        <v>0</v>
      </c>
      <c r="GX158" s="331">
        <f t="shared" si="62"/>
        <v>0</v>
      </c>
      <c r="GY158" s="593">
        <f t="shared" ca="1" si="63"/>
        <v>208223.27581072337</v>
      </c>
      <c r="GZ158" s="420">
        <f t="shared" ca="1" si="64"/>
        <v>0</v>
      </c>
      <c r="HA158" s="416">
        <f t="shared" ca="1" si="154"/>
        <v>1150</v>
      </c>
      <c r="HB158" s="493">
        <f t="shared" ca="1" si="155"/>
        <v>-1150</v>
      </c>
      <c r="HC158" s="242">
        <v>17</v>
      </c>
      <c r="HD158" s="29">
        <f t="shared" si="156"/>
        <v>0</v>
      </c>
      <c r="HE158" s="29">
        <f t="shared" ca="1" si="196"/>
        <v>74126.524999999994</v>
      </c>
      <c r="HF158" s="29">
        <f t="shared" ca="1" si="65"/>
        <v>77.215130208333335</v>
      </c>
      <c r="HG158" s="29"/>
      <c r="HH158" s="24">
        <v>16</v>
      </c>
      <c r="HI158" s="243">
        <f t="shared" ca="1" si="158"/>
        <v>1150</v>
      </c>
      <c r="HJ158" s="243">
        <f t="shared" ca="1" si="203"/>
        <v>28643.623437499999</v>
      </c>
      <c r="HK158" s="243">
        <f t="shared" ca="1" si="159"/>
        <v>29.837107747395834</v>
      </c>
      <c r="HL158" s="33"/>
    </row>
    <row r="159" spans="3:220" ht="15" customHeight="1" x14ac:dyDescent="0.25">
      <c r="C159" s="242">
        <v>17</v>
      </c>
      <c r="D159" s="243">
        <f t="shared" si="8"/>
        <v>1155.6736805955547</v>
      </c>
      <c r="E159" s="865">
        <f t="shared" si="160"/>
        <v>100</v>
      </c>
      <c r="F159" s="866"/>
      <c r="G159" s="243">
        <f t="shared" si="66"/>
        <v>1055.6736805955547</v>
      </c>
      <c r="H159" s="859">
        <f t="shared" si="9"/>
        <v>645.39279350153868</v>
      </c>
      <c r="I159" s="860"/>
      <c r="J159" s="243">
        <f t="shared" si="10"/>
        <v>410.28088709401607</v>
      </c>
      <c r="K159" s="859">
        <f t="shared" si="67"/>
        <v>193207.55716336757</v>
      </c>
      <c r="L159" s="860"/>
      <c r="M159" s="860"/>
      <c r="N159" s="861"/>
      <c r="O159" s="248">
        <f t="shared" si="68"/>
        <v>193207.55716336757</v>
      </c>
      <c r="P159" s="248">
        <f t="shared" si="6"/>
        <v>0</v>
      </c>
      <c r="Q159" s="248">
        <f t="shared" si="11"/>
        <v>0</v>
      </c>
      <c r="R159" s="1015" t="str">
        <f t="shared" si="7"/>
        <v/>
      </c>
      <c r="S159" s="1015"/>
      <c r="U159">
        <v>17</v>
      </c>
      <c r="V159" s="242">
        <f t="shared" si="69"/>
        <v>118</v>
      </c>
      <c r="W159" s="29">
        <f t="shared" si="12"/>
        <v>0</v>
      </c>
      <c r="X159" s="29">
        <f t="shared" si="13"/>
        <v>0</v>
      </c>
      <c r="Y159" s="865">
        <f t="shared" si="14"/>
        <v>0</v>
      </c>
      <c r="Z159" s="866"/>
      <c r="AA159" s="517">
        <f t="shared" si="15"/>
        <v>0</v>
      </c>
      <c r="AB159" s="29">
        <f t="shared" si="70"/>
        <v>0</v>
      </c>
      <c r="AC159" s="29">
        <f t="shared" si="71"/>
        <v>0</v>
      </c>
      <c r="AD159" s="24"/>
      <c r="AE159" s="517">
        <f t="shared" si="16"/>
        <v>0</v>
      </c>
      <c r="AF159" s="280">
        <f t="shared" si="17"/>
        <v>0</v>
      </c>
      <c r="AG159" s="391">
        <f t="shared" si="72"/>
        <v>0</v>
      </c>
      <c r="AJ159" s="242">
        <f t="shared" si="18"/>
        <v>0</v>
      </c>
      <c r="AK159" s="29">
        <f t="shared" si="19"/>
        <v>0</v>
      </c>
      <c r="AL159" s="29">
        <f t="shared" si="20"/>
        <v>0</v>
      </c>
      <c r="AM159" s="29">
        <f t="shared" si="21"/>
        <v>0</v>
      </c>
      <c r="AN159" s="29">
        <f t="shared" si="22"/>
        <v>0</v>
      </c>
      <c r="AO159" s="292">
        <f t="shared" si="23"/>
        <v>0</v>
      </c>
      <c r="AP159" s="292">
        <f t="shared" si="24"/>
        <v>0</v>
      </c>
      <c r="AQ159" s="394">
        <f t="shared" si="73"/>
        <v>0</v>
      </c>
      <c r="AR159" s="242">
        <v>17</v>
      </c>
      <c r="AS159" s="331">
        <f t="shared" ca="1" si="25"/>
        <v>1231.970682334292</v>
      </c>
      <c r="AT159" s="566">
        <f t="shared" ca="1" si="74"/>
        <v>103.62049999999999</v>
      </c>
      <c r="AU159" s="331">
        <f t="shared" ca="1" si="26"/>
        <v>1128.350182334292</v>
      </c>
      <c r="AV159" s="329">
        <f t="shared" ca="1" si="27"/>
        <v>580.48536994116046</v>
      </c>
      <c r="AW159" s="331">
        <f t="shared" ca="1" si="28"/>
        <v>547.8648123931315</v>
      </c>
      <c r="AX159" s="331">
        <f t="shared" si="75"/>
        <v>0</v>
      </c>
      <c r="AY159" s="331">
        <f t="shared" si="176"/>
        <v>0</v>
      </c>
      <c r="AZ159" s="350">
        <f t="shared" ca="1" si="30"/>
        <v>198475.69059600472</v>
      </c>
      <c r="BA159" s="420">
        <f t="shared" ca="1" si="31"/>
        <v>0</v>
      </c>
      <c r="BB159" s="416">
        <f t="shared" ca="1" si="76"/>
        <v>1231.970682334292</v>
      </c>
      <c r="BC159" s="372">
        <f t="shared" ca="1" si="77"/>
        <v>-1231.970682334292</v>
      </c>
      <c r="BD159" s="242">
        <v>18</v>
      </c>
      <c r="BE159" s="29">
        <f t="shared" si="32"/>
        <v>0</v>
      </c>
      <c r="BF159" s="29">
        <f t="shared" ca="1" si="78"/>
        <v>79919.506250000006</v>
      </c>
      <c r="BG159" s="29">
        <f t="shared" ca="1" si="33"/>
        <v>83.249485677083342</v>
      </c>
      <c r="BH159" s="29"/>
      <c r="BI159" s="24">
        <v>17</v>
      </c>
      <c r="BJ159" s="243">
        <f t="shared" ca="1" si="34"/>
        <v>1231.970682334292</v>
      </c>
      <c r="BK159" s="243">
        <f t="shared" ca="1" si="161"/>
        <v>32273.226206189662</v>
      </c>
      <c r="BL159" s="243">
        <f t="shared" ca="1" si="79"/>
        <v>33.617943964780899</v>
      </c>
      <c r="BM159" s="33"/>
      <c r="BO159" s="679">
        <f t="shared" si="80"/>
        <v>0</v>
      </c>
      <c r="BP159" s="29">
        <f t="shared" si="35"/>
        <v>0</v>
      </c>
      <c r="BQ159" s="29">
        <f t="shared" si="36"/>
        <v>0</v>
      </c>
      <c r="BR159" s="29">
        <f t="shared" si="37"/>
        <v>0</v>
      </c>
      <c r="BS159" s="29">
        <f t="shared" si="38"/>
        <v>0</v>
      </c>
      <c r="BT159" s="292">
        <f t="shared" si="39"/>
        <v>0</v>
      </c>
      <c r="BU159" s="292">
        <f t="shared" si="40"/>
        <v>0</v>
      </c>
      <c r="BV159" s="394">
        <f t="shared" si="81"/>
        <v>0</v>
      </c>
      <c r="BW159" s="679">
        <v>17</v>
      </c>
      <c r="BX159" s="489">
        <f t="shared" ca="1" si="82"/>
        <v>1445.5025028809234</v>
      </c>
      <c r="BY159" s="489">
        <f t="shared" ca="1" si="41"/>
        <v>104.1015</v>
      </c>
      <c r="BZ159" s="489">
        <f t="shared" ca="1" si="42"/>
        <v>1341.4010028809234</v>
      </c>
      <c r="CA159" s="489">
        <f t="shared" ca="1" si="83"/>
        <v>575.60726295477002</v>
      </c>
      <c r="CB159" s="489">
        <f t="shared" ca="1" si="84"/>
        <v>765.79373992615342</v>
      </c>
      <c r="CC159" s="489">
        <f t="shared" si="85"/>
        <v>0</v>
      </c>
      <c r="CD159" s="489">
        <f t="shared" si="86"/>
        <v>0</v>
      </c>
      <c r="CE159" s="647">
        <f t="shared" ca="1" si="87"/>
        <v>196585.26784456641</v>
      </c>
      <c r="CF159" s="700">
        <f t="shared" ca="1" si="173"/>
        <v>0</v>
      </c>
      <c r="CG159" s="701">
        <f t="shared" ca="1" si="88"/>
        <v>1445.5025028809234</v>
      </c>
      <c r="CH159" s="702">
        <f t="shared" ca="1" si="89"/>
        <v>-1445.5025028809234</v>
      </c>
      <c r="CI159" s="679">
        <v>18</v>
      </c>
      <c r="CJ159" s="29">
        <f t="shared" si="43"/>
        <v>0</v>
      </c>
      <c r="CK159" s="29">
        <f t="shared" ca="1" si="191"/>
        <v>79919.506250000006</v>
      </c>
      <c r="CL159" s="29">
        <f t="shared" ca="1" si="44"/>
        <v>83.249485677083342</v>
      </c>
      <c r="CM159" s="29"/>
      <c r="CN159" s="29">
        <v>17</v>
      </c>
      <c r="CO159" s="29">
        <f t="shared" ca="1" si="91"/>
        <v>1445.5025028809234</v>
      </c>
      <c r="CP159" s="29">
        <f t="shared" ca="1" si="197"/>
        <v>35887.949449235144</v>
      </c>
      <c r="CQ159" s="29">
        <f t="shared" ca="1" si="92"/>
        <v>37.38328067628661</v>
      </c>
      <c r="CR159" s="292"/>
      <c r="CT159" s="242">
        <f t="shared" si="93"/>
        <v>0</v>
      </c>
      <c r="CU159" s="29">
        <f t="shared" ref="CU159:CZ159" si="206">CU191</f>
        <v>0</v>
      </c>
      <c r="CV159" s="29">
        <f t="shared" si="206"/>
        <v>0</v>
      </c>
      <c r="CW159" s="29">
        <f t="shared" si="206"/>
        <v>0</v>
      </c>
      <c r="CX159" s="29">
        <f t="shared" si="206"/>
        <v>0</v>
      </c>
      <c r="CY159" s="292">
        <f t="shared" si="206"/>
        <v>0</v>
      </c>
      <c r="CZ159" s="292">
        <f t="shared" si="206"/>
        <v>0</v>
      </c>
      <c r="DA159" s="394">
        <f t="shared" si="95"/>
        <v>0</v>
      </c>
      <c r="DB159" s="242">
        <v>17</v>
      </c>
      <c r="DC159" s="488">
        <f t="shared" ca="1" si="96"/>
        <v>1462.4506963735107</v>
      </c>
      <c r="DD159" s="489">
        <f t="shared" ca="1" si="46"/>
        <v>106.9885</v>
      </c>
      <c r="DE159" s="488">
        <f t="shared" ca="1" si="97"/>
        <v>1355.4621963735108</v>
      </c>
      <c r="DF159" s="489">
        <f t="shared" ca="1" si="98"/>
        <v>592.41351235431341</v>
      </c>
      <c r="DG159" s="488">
        <f t="shared" ca="1" si="99"/>
        <v>763.04868401919737</v>
      </c>
      <c r="DH159" s="488">
        <f t="shared" si="100"/>
        <v>0</v>
      </c>
      <c r="DI159" s="488">
        <f t="shared" si="101"/>
        <v>0</v>
      </c>
      <c r="DJ159" s="523">
        <f t="shared" ca="1" si="102"/>
        <v>202350.15555174541</v>
      </c>
      <c r="DK159" s="420">
        <f t="shared" ca="1" si="47"/>
        <v>0</v>
      </c>
      <c r="DL159" s="416">
        <f t="shared" ca="1" si="103"/>
        <v>1462.4506963735107</v>
      </c>
      <c r="DM159" s="493">
        <f t="shared" ca="1" si="104"/>
        <v>-1462.4506963735107</v>
      </c>
      <c r="DN159" s="242">
        <v>18</v>
      </c>
      <c r="DO159" s="29">
        <f t="shared" si="48"/>
        <v>0</v>
      </c>
      <c r="DP159" s="29">
        <f t="shared" ca="1" si="105"/>
        <v>74126.524999999994</v>
      </c>
      <c r="DQ159" s="29">
        <f t="shared" ca="1" si="49"/>
        <v>77.215130208333335</v>
      </c>
      <c r="DR159" s="29"/>
      <c r="DS159" s="24">
        <v>17</v>
      </c>
      <c r="DT159" s="243">
        <f t="shared" ca="1" si="106"/>
        <v>1462.4506963735107</v>
      </c>
      <c r="DU159" s="243">
        <f t="shared" ca="1" si="199"/>
        <v>35130.671894930034</v>
      </c>
      <c r="DV159" s="243">
        <f t="shared" ca="1" si="107"/>
        <v>36.59444989055212</v>
      </c>
      <c r="DW159" s="33"/>
      <c r="DY159" s="242">
        <f t="shared" si="108"/>
        <v>0</v>
      </c>
      <c r="DZ159" s="29">
        <f t="shared" si="109"/>
        <v>0</v>
      </c>
      <c r="EA159" s="29">
        <f t="shared" si="110"/>
        <v>0</v>
      </c>
      <c r="EB159" s="29">
        <f t="shared" si="111"/>
        <v>0</v>
      </c>
      <c r="EC159" s="29">
        <f t="shared" si="112"/>
        <v>0</v>
      </c>
      <c r="ED159" s="292">
        <f t="shared" si="113"/>
        <v>0</v>
      </c>
      <c r="EE159" s="292">
        <f t="shared" si="114"/>
        <v>0</v>
      </c>
      <c r="EF159" s="394">
        <f t="shared" si="115"/>
        <v>0</v>
      </c>
      <c r="EG159" s="242">
        <v>17</v>
      </c>
      <c r="EH159" s="331">
        <f t="shared" ca="1" si="116"/>
        <v>1150</v>
      </c>
      <c r="EI159" s="599">
        <f t="shared" ca="1" si="50"/>
        <v>103.62049999999999</v>
      </c>
      <c r="EJ159" s="331">
        <f t="shared" ca="1" si="117"/>
        <v>1046.3795</v>
      </c>
      <c r="EK159" s="594">
        <f t="shared" ca="1" si="118"/>
        <v>584.39549668337838</v>
      </c>
      <c r="EL159" s="488">
        <f t="shared" ca="1" si="119"/>
        <v>461.98400331662162</v>
      </c>
      <c r="EM159" s="331">
        <f t="shared" si="120"/>
        <v>0</v>
      </c>
      <c r="EN159" s="331">
        <f t="shared" si="121"/>
        <v>0</v>
      </c>
      <c r="EO159" s="595">
        <f t="shared" ca="1" si="122"/>
        <v>199902.18628812738</v>
      </c>
      <c r="EP159" s="420">
        <f t="shared" ca="1" si="51"/>
        <v>0</v>
      </c>
      <c r="EQ159" s="416">
        <f t="shared" ca="1" si="123"/>
        <v>1150</v>
      </c>
      <c r="ER159" s="372">
        <f t="shared" ca="1" si="124"/>
        <v>-1150</v>
      </c>
      <c r="ES159" s="242">
        <v>18</v>
      </c>
      <c r="ET159" s="29">
        <f t="shared" si="125"/>
        <v>0</v>
      </c>
      <c r="EU159" s="29">
        <f t="shared" ca="1" si="193"/>
        <v>79919.506250000006</v>
      </c>
      <c r="EV159" s="29">
        <f t="shared" ca="1" si="52"/>
        <v>83.249485677083342</v>
      </c>
      <c r="EW159" s="29"/>
      <c r="EX159" s="24">
        <v>17</v>
      </c>
      <c r="EY159" s="243">
        <f t="shared" ca="1" si="127"/>
        <v>1150</v>
      </c>
      <c r="EZ159" s="243">
        <f t="shared" ca="1" si="200"/>
        <v>30873.064488567023</v>
      </c>
      <c r="FA159" s="243">
        <f t="shared" ca="1" si="128"/>
        <v>32.159442175590648</v>
      </c>
      <c r="FB159" s="33"/>
      <c r="FD159" s="242">
        <f t="shared" si="129"/>
        <v>0</v>
      </c>
      <c r="FE159" s="29">
        <f t="shared" si="130"/>
        <v>0</v>
      </c>
      <c r="FF159" s="29">
        <f t="shared" si="131"/>
        <v>0</v>
      </c>
      <c r="FG159" s="29">
        <f t="shared" si="132"/>
        <v>0</v>
      </c>
      <c r="FH159" s="29">
        <f t="shared" si="133"/>
        <v>0</v>
      </c>
      <c r="FI159" s="292">
        <f t="shared" si="134"/>
        <v>0</v>
      </c>
      <c r="FJ159" s="292">
        <f t="shared" si="135"/>
        <v>0</v>
      </c>
      <c r="FK159" s="394">
        <f t="shared" si="136"/>
        <v>0</v>
      </c>
      <c r="FL159" s="242">
        <v>17</v>
      </c>
      <c r="FM159" s="331">
        <f t="shared" ca="1" si="137"/>
        <v>1150</v>
      </c>
      <c r="FN159" s="600">
        <f t="shared" ca="1" si="53"/>
        <v>104.1015</v>
      </c>
      <c r="FO159" s="331">
        <f t="shared" ca="1" si="138"/>
        <v>1045.8985</v>
      </c>
      <c r="FP159" s="597">
        <f t="shared" ca="1" si="139"/>
        <v>589.70318366694357</v>
      </c>
      <c r="FQ159" s="488">
        <f t="shared" ca="1" si="140"/>
        <v>456.19531633305644</v>
      </c>
      <c r="FR159" s="331">
        <f t="shared" si="141"/>
        <v>0</v>
      </c>
      <c r="FS159" s="331">
        <f t="shared" si="142"/>
        <v>0</v>
      </c>
      <c r="FT159" s="596">
        <f t="shared" ca="1" si="143"/>
        <v>201727.75336947615</v>
      </c>
      <c r="FU159" s="420">
        <f t="shared" ca="1" si="54"/>
        <v>0</v>
      </c>
      <c r="FV159" s="416">
        <f t="shared" ca="1" si="144"/>
        <v>1150</v>
      </c>
      <c r="FW159" s="493">
        <f t="shared" ca="1" si="145"/>
        <v>-1150</v>
      </c>
      <c r="FX159" s="242">
        <v>18</v>
      </c>
      <c r="FY159" s="29">
        <f t="shared" si="146"/>
        <v>0</v>
      </c>
      <c r="FZ159" s="29">
        <f t="shared" ca="1" si="194"/>
        <v>79919.506250000006</v>
      </c>
      <c r="GA159" s="29">
        <f t="shared" ca="1" si="55"/>
        <v>83.249485677083342</v>
      </c>
      <c r="GB159" s="29"/>
      <c r="GC159" s="24">
        <v>17</v>
      </c>
      <c r="GD159" s="243">
        <f t="shared" ca="1" si="148"/>
        <v>1150</v>
      </c>
      <c r="GE159" s="243">
        <f t="shared" ca="1" si="201"/>
        <v>30840.397321900356</v>
      </c>
      <c r="GF159" s="243">
        <f t="shared" ca="1" si="149"/>
        <v>32.125413876979543</v>
      </c>
      <c r="GG159" s="33"/>
      <c r="GI159" s="242">
        <f t="shared" si="150"/>
        <v>0</v>
      </c>
      <c r="GJ159" s="29">
        <f t="shared" ref="GJ159:GO159" si="207">GJ191</f>
        <v>0</v>
      </c>
      <c r="GK159" s="29">
        <f t="shared" si="207"/>
        <v>0</v>
      </c>
      <c r="GL159" s="29">
        <f t="shared" si="207"/>
        <v>0</v>
      </c>
      <c r="GM159" s="29">
        <f t="shared" si="207"/>
        <v>0</v>
      </c>
      <c r="GN159" s="292">
        <f t="shared" si="207"/>
        <v>0</v>
      </c>
      <c r="GO159" s="292">
        <f t="shared" si="207"/>
        <v>0</v>
      </c>
      <c r="GP159" s="394">
        <f t="shared" si="152"/>
        <v>0</v>
      </c>
      <c r="GQ159" s="242">
        <v>17</v>
      </c>
      <c r="GR159" s="331">
        <f t="shared" ca="1" si="57"/>
        <v>1150</v>
      </c>
      <c r="GS159" s="600">
        <f t="shared" ca="1" si="58"/>
        <v>106.9885</v>
      </c>
      <c r="GT159" s="331">
        <f t="shared" ca="1" si="59"/>
        <v>1043.0115000000001</v>
      </c>
      <c r="GU159" s="591">
        <f t="shared" ca="1" si="153"/>
        <v>607.31788778127657</v>
      </c>
      <c r="GV159" s="488">
        <f t="shared" ca="1" si="60"/>
        <v>435.6936122187235</v>
      </c>
      <c r="GW159" s="331">
        <f t="shared" si="61"/>
        <v>0</v>
      </c>
      <c r="GX159" s="331">
        <f t="shared" si="62"/>
        <v>0</v>
      </c>
      <c r="GY159" s="593">
        <f t="shared" ca="1" si="63"/>
        <v>207787.58219850465</v>
      </c>
      <c r="GZ159" s="420">
        <f t="shared" ca="1" si="64"/>
        <v>0</v>
      </c>
      <c r="HA159" s="416">
        <f t="shared" ca="1" si="154"/>
        <v>1150</v>
      </c>
      <c r="HB159" s="493">
        <f t="shared" ca="1" si="155"/>
        <v>-1150</v>
      </c>
      <c r="HC159" s="242">
        <v>18</v>
      </c>
      <c r="HD159" s="29">
        <f t="shared" si="156"/>
        <v>0</v>
      </c>
      <c r="HE159" s="29">
        <f t="shared" ca="1" si="196"/>
        <v>74126.524999999994</v>
      </c>
      <c r="HF159" s="29">
        <f t="shared" ca="1" si="65"/>
        <v>77.215130208333335</v>
      </c>
      <c r="HG159" s="29"/>
      <c r="HH159" s="24">
        <v>17</v>
      </c>
      <c r="HI159" s="243">
        <f t="shared" ca="1" si="158"/>
        <v>1150</v>
      </c>
      <c r="HJ159" s="243">
        <f t="shared" ca="1" si="203"/>
        <v>29793.623437499999</v>
      </c>
      <c r="HK159" s="243">
        <f t="shared" ca="1" si="159"/>
        <v>31.035024414062502</v>
      </c>
      <c r="HL159" s="33"/>
    </row>
    <row r="160" spans="3:220" ht="15" customHeight="1" x14ac:dyDescent="0.25">
      <c r="C160" s="242">
        <v>18</v>
      </c>
      <c r="D160" s="243">
        <f t="shared" si="8"/>
        <v>1155.6736805955547</v>
      </c>
      <c r="E160" s="865">
        <f t="shared" si="160"/>
        <v>100</v>
      </c>
      <c r="F160" s="866"/>
      <c r="G160" s="243">
        <f t="shared" si="66"/>
        <v>1055.6736805955547</v>
      </c>
      <c r="H160" s="859">
        <f t="shared" si="9"/>
        <v>644.02519054455854</v>
      </c>
      <c r="I160" s="860"/>
      <c r="J160" s="243">
        <f t="shared" si="10"/>
        <v>411.6484900509962</v>
      </c>
      <c r="K160" s="859">
        <f t="shared" si="67"/>
        <v>192795.90867331659</v>
      </c>
      <c r="L160" s="860"/>
      <c r="M160" s="860"/>
      <c r="N160" s="861"/>
      <c r="O160" s="248">
        <f t="shared" si="68"/>
        <v>192795.90867331659</v>
      </c>
      <c r="P160" s="248">
        <f t="shared" si="6"/>
        <v>0</v>
      </c>
      <c r="Q160" s="248">
        <f t="shared" si="11"/>
        <v>0</v>
      </c>
      <c r="R160" s="1015" t="str">
        <f t="shared" si="7"/>
        <v/>
      </c>
      <c r="S160" s="1015"/>
      <c r="U160">
        <v>18</v>
      </c>
      <c r="V160" s="242">
        <f t="shared" si="69"/>
        <v>119</v>
      </c>
      <c r="W160" s="29">
        <f t="shared" si="12"/>
        <v>0</v>
      </c>
      <c r="X160" s="29">
        <f t="shared" si="13"/>
        <v>0</v>
      </c>
      <c r="Y160" s="865">
        <f t="shared" si="14"/>
        <v>0</v>
      </c>
      <c r="Z160" s="866"/>
      <c r="AA160" s="517">
        <f t="shared" si="15"/>
        <v>0</v>
      </c>
      <c r="AB160" s="29">
        <f t="shared" si="70"/>
        <v>0</v>
      </c>
      <c r="AC160" s="29">
        <f t="shared" si="71"/>
        <v>0</v>
      </c>
      <c r="AD160" s="24"/>
      <c r="AE160" s="517">
        <f t="shared" si="16"/>
        <v>0</v>
      </c>
      <c r="AF160" s="280">
        <f t="shared" si="17"/>
        <v>0</v>
      </c>
      <c r="AG160" s="391">
        <f t="shared" si="72"/>
        <v>0</v>
      </c>
      <c r="AJ160" s="242">
        <f t="shared" si="18"/>
        <v>0</v>
      </c>
      <c r="AK160" s="29">
        <f t="shared" si="19"/>
        <v>0</v>
      </c>
      <c r="AL160" s="29">
        <f t="shared" si="20"/>
        <v>0</v>
      </c>
      <c r="AM160" s="29">
        <f t="shared" si="21"/>
        <v>0</v>
      </c>
      <c r="AN160" s="29">
        <f t="shared" si="22"/>
        <v>0</v>
      </c>
      <c r="AO160" s="292">
        <f t="shared" si="23"/>
        <v>0</v>
      </c>
      <c r="AP160" s="292">
        <f t="shared" si="24"/>
        <v>0</v>
      </c>
      <c r="AQ160" s="394">
        <f t="shared" si="73"/>
        <v>0</v>
      </c>
      <c r="AR160" s="242">
        <v>18</v>
      </c>
      <c r="AS160" s="331">
        <f t="shared" ca="1" si="25"/>
        <v>1231.970682334292</v>
      </c>
      <c r="AT160" s="566">
        <f t="shared" ca="1" si="74"/>
        <v>103.62049999999999</v>
      </c>
      <c r="AU160" s="331">
        <f t="shared" ca="1" si="26"/>
        <v>1128.350182334292</v>
      </c>
      <c r="AV160" s="329">
        <f t="shared" ca="1" si="27"/>
        <v>578.88743090501384</v>
      </c>
      <c r="AW160" s="331">
        <f t="shared" ca="1" si="28"/>
        <v>549.46275142927811</v>
      </c>
      <c r="AX160" s="331">
        <f t="shared" si="75"/>
        <v>0</v>
      </c>
      <c r="AY160" s="331">
        <f t="shared" si="176"/>
        <v>0</v>
      </c>
      <c r="AZ160" s="350">
        <f t="shared" ca="1" si="30"/>
        <v>197926.22784457545</v>
      </c>
      <c r="BA160" s="420">
        <f t="shared" ca="1" si="31"/>
        <v>0</v>
      </c>
      <c r="BB160" s="416">
        <f t="shared" ca="1" si="76"/>
        <v>1231.970682334292</v>
      </c>
      <c r="BC160" s="372">
        <f t="shared" ca="1" si="77"/>
        <v>-1231.970682334292</v>
      </c>
      <c r="BD160" s="242">
        <v>19</v>
      </c>
      <c r="BE160" s="29">
        <f t="shared" si="32"/>
        <v>0</v>
      </c>
      <c r="BF160" s="29">
        <f t="shared" ca="1" si="78"/>
        <v>79919.506250000006</v>
      </c>
      <c r="BG160" s="29">
        <f t="shared" ca="1" si="33"/>
        <v>83.249485677083342</v>
      </c>
      <c r="BH160" s="29"/>
      <c r="BI160" s="24">
        <v>18</v>
      </c>
      <c r="BJ160" s="243">
        <f t="shared" ca="1" si="34"/>
        <v>1231.970682334292</v>
      </c>
      <c r="BK160" s="243">
        <f t="shared" ca="1" si="161"/>
        <v>33505.196888523955</v>
      </c>
      <c r="BL160" s="243">
        <f t="shared" ca="1" si="79"/>
        <v>34.901246758879118</v>
      </c>
      <c r="BM160" s="33"/>
      <c r="BO160" s="679">
        <f t="shared" si="80"/>
        <v>0</v>
      </c>
      <c r="BP160" s="29">
        <f t="shared" si="35"/>
        <v>0</v>
      </c>
      <c r="BQ160" s="29">
        <f t="shared" si="36"/>
        <v>0</v>
      </c>
      <c r="BR160" s="29">
        <f t="shared" si="37"/>
        <v>0</v>
      </c>
      <c r="BS160" s="29">
        <f t="shared" si="38"/>
        <v>0</v>
      </c>
      <c r="BT160" s="292">
        <f t="shared" si="39"/>
        <v>0</v>
      </c>
      <c r="BU160" s="292">
        <f t="shared" si="40"/>
        <v>0</v>
      </c>
      <c r="BV160" s="394">
        <f t="shared" si="81"/>
        <v>0</v>
      </c>
      <c r="BW160" s="679">
        <v>18</v>
      </c>
      <c r="BX160" s="489">
        <f t="shared" ca="1" si="82"/>
        <v>1445.5025028809234</v>
      </c>
      <c r="BY160" s="489">
        <f t="shared" ca="1" si="41"/>
        <v>104.1015</v>
      </c>
      <c r="BZ160" s="489">
        <f t="shared" ca="1" si="42"/>
        <v>1341.4010028809234</v>
      </c>
      <c r="CA160" s="489">
        <f t="shared" ca="1" si="83"/>
        <v>573.37369787998534</v>
      </c>
      <c r="CB160" s="489">
        <f t="shared" ca="1" si="84"/>
        <v>768.0273050009381</v>
      </c>
      <c r="CC160" s="489">
        <f t="shared" si="85"/>
        <v>0</v>
      </c>
      <c r="CD160" s="489">
        <f t="shared" si="86"/>
        <v>0</v>
      </c>
      <c r="CE160" s="647">
        <f t="shared" ca="1" si="87"/>
        <v>195817.24053956548</v>
      </c>
      <c r="CF160" s="700">
        <f t="shared" ca="1" si="173"/>
        <v>0</v>
      </c>
      <c r="CG160" s="701">
        <f t="shared" ca="1" si="88"/>
        <v>1445.5025028809234</v>
      </c>
      <c r="CH160" s="702">
        <f t="shared" ca="1" si="89"/>
        <v>-1445.5025028809234</v>
      </c>
      <c r="CI160" s="679">
        <v>19</v>
      </c>
      <c r="CJ160" s="29">
        <f t="shared" si="43"/>
        <v>0</v>
      </c>
      <c r="CK160" s="29">
        <f t="shared" ca="1" si="191"/>
        <v>79919.506250000006</v>
      </c>
      <c r="CL160" s="29">
        <f t="shared" ca="1" si="44"/>
        <v>83.249485677083342</v>
      </c>
      <c r="CM160" s="29"/>
      <c r="CN160" s="29">
        <v>18</v>
      </c>
      <c r="CO160" s="29">
        <f t="shared" ca="1" si="91"/>
        <v>1445.5025028809234</v>
      </c>
      <c r="CP160" s="29">
        <f t="shared" ca="1" si="197"/>
        <v>37333.451952116069</v>
      </c>
      <c r="CQ160" s="29">
        <f t="shared" ca="1" si="92"/>
        <v>38.889012450120909</v>
      </c>
      <c r="CR160" s="292"/>
      <c r="CT160" s="242">
        <f t="shared" si="93"/>
        <v>0</v>
      </c>
      <c r="CU160" s="29">
        <f t="shared" ref="CU160:CZ160" si="208">CU192</f>
        <v>0</v>
      </c>
      <c r="CV160" s="29">
        <f t="shared" si="208"/>
        <v>0</v>
      </c>
      <c r="CW160" s="29">
        <f t="shared" si="208"/>
        <v>0</v>
      </c>
      <c r="CX160" s="29">
        <f t="shared" si="208"/>
        <v>0</v>
      </c>
      <c r="CY160" s="292">
        <f t="shared" si="208"/>
        <v>0</v>
      </c>
      <c r="CZ160" s="292">
        <f t="shared" si="208"/>
        <v>0</v>
      </c>
      <c r="DA160" s="394">
        <f t="shared" si="95"/>
        <v>0</v>
      </c>
      <c r="DB160" s="242">
        <v>18</v>
      </c>
      <c r="DC160" s="488">
        <f t="shared" ca="1" si="96"/>
        <v>1462.4506963735107</v>
      </c>
      <c r="DD160" s="489">
        <f t="shared" ca="1" si="46"/>
        <v>106.9885</v>
      </c>
      <c r="DE160" s="488">
        <f t="shared" ca="1" si="97"/>
        <v>1355.4621963735108</v>
      </c>
      <c r="DF160" s="489">
        <f t="shared" ca="1" si="98"/>
        <v>590.1879536925909</v>
      </c>
      <c r="DG160" s="488">
        <f t="shared" ca="1" si="99"/>
        <v>765.27424268091988</v>
      </c>
      <c r="DH160" s="488">
        <f t="shared" si="100"/>
        <v>0</v>
      </c>
      <c r="DI160" s="488">
        <f t="shared" si="101"/>
        <v>0</v>
      </c>
      <c r="DJ160" s="523">
        <f t="shared" ca="1" si="102"/>
        <v>201584.88130906448</v>
      </c>
      <c r="DK160" s="420">
        <f t="shared" ca="1" si="47"/>
        <v>0</v>
      </c>
      <c r="DL160" s="416">
        <f t="shared" ca="1" si="103"/>
        <v>1462.4506963735107</v>
      </c>
      <c r="DM160" s="493">
        <f t="shared" ca="1" si="104"/>
        <v>-1462.4506963735107</v>
      </c>
      <c r="DN160" s="242">
        <v>19</v>
      </c>
      <c r="DO160" s="29">
        <f t="shared" si="48"/>
        <v>0</v>
      </c>
      <c r="DP160" s="29">
        <f t="shared" ca="1" si="105"/>
        <v>74126.524999999994</v>
      </c>
      <c r="DQ160" s="29">
        <f t="shared" ca="1" si="49"/>
        <v>77.215130208333335</v>
      </c>
      <c r="DR160" s="29"/>
      <c r="DS160" s="24">
        <v>18</v>
      </c>
      <c r="DT160" s="243">
        <f t="shared" ca="1" si="106"/>
        <v>1462.4506963735107</v>
      </c>
      <c r="DU160" s="243">
        <f t="shared" ca="1" si="199"/>
        <v>36593.122591303545</v>
      </c>
      <c r="DV160" s="243">
        <f t="shared" ca="1" si="107"/>
        <v>38.117836032607862</v>
      </c>
      <c r="DW160" s="33"/>
      <c r="DY160" s="242">
        <f t="shared" si="108"/>
        <v>0</v>
      </c>
      <c r="DZ160" s="29">
        <f t="shared" si="109"/>
        <v>0</v>
      </c>
      <c r="EA160" s="29">
        <f t="shared" si="110"/>
        <v>0</v>
      </c>
      <c r="EB160" s="29">
        <f t="shared" si="111"/>
        <v>0</v>
      </c>
      <c r="EC160" s="29">
        <f t="shared" si="112"/>
        <v>0</v>
      </c>
      <c r="ED160" s="292">
        <f t="shared" si="113"/>
        <v>0</v>
      </c>
      <c r="EE160" s="292">
        <f t="shared" si="114"/>
        <v>0</v>
      </c>
      <c r="EF160" s="394">
        <f t="shared" si="115"/>
        <v>0</v>
      </c>
      <c r="EG160" s="242">
        <v>18</v>
      </c>
      <c r="EH160" s="331">
        <f t="shared" ca="1" si="116"/>
        <v>1150</v>
      </c>
      <c r="EI160" s="599">
        <f t="shared" ca="1" si="50"/>
        <v>103.62049999999999</v>
      </c>
      <c r="EJ160" s="331">
        <f t="shared" ca="1" si="117"/>
        <v>1046.3795</v>
      </c>
      <c r="EK160" s="594">
        <f t="shared" ca="1" si="118"/>
        <v>583.04804334037158</v>
      </c>
      <c r="EL160" s="488">
        <f t="shared" ca="1" si="119"/>
        <v>463.33145665962843</v>
      </c>
      <c r="EM160" s="331">
        <f t="shared" si="120"/>
        <v>0</v>
      </c>
      <c r="EN160" s="331">
        <f t="shared" si="121"/>
        <v>0</v>
      </c>
      <c r="EO160" s="595">
        <f t="shared" ca="1" si="122"/>
        <v>199438.85483146776</v>
      </c>
      <c r="EP160" s="420">
        <f t="shared" ca="1" si="51"/>
        <v>0</v>
      </c>
      <c r="EQ160" s="416">
        <f t="shared" ca="1" si="123"/>
        <v>1150</v>
      </c>
      <c r="ER160" s="372">
        <f t="shared" ca="1" si="124"/>
        <v>-1150</v>
      </c>
      <c r="ES160" s="242">
        <v>19</v>
      </c>
      <c r="ET160" s="29">
        <f t="shared" si="125"/>
        <v>0</v>
      </c>
      <c r="EU160" s="29">
        <f t="shared" ca="1" si="193"/>
        <v>79919.506250000006</v>
      </c>
      <c r="EV160" s="29">
        <f t="shared" ca="1" si="52"/>
        <v>83.249485677083342</v>
      </c>
      <c r="EW160" s="29"/>
      <c r="EX160" s="24">
        <v>18</v>
      </c>
      <c r="EY160" s="243">
        <f t="shared" ca="1" si="127"/>
        <v>1150</v>
      </c>
      <c r="EZ160" s="243">
        <f t="shared" ca="1" si="200"/>
        <v>32023.064488567023</v>
      </c>
      <c r="FA160" s="243">
        <f t="shared" ca="1" si="128"/>
        <v>33.35735884225732</v>
      </c>
      <c r="FB160" s="33"/>
      <c r="FD160" s="242">
        <f t="shared" si="129"/>
        <v>0</v>
      </c>
      <c r="FE160" s="29">
        <f t="shared" si="130"/>
        <v>0</v>
      </c>
      <c r="FF160" s="29">
        <f t="shared" si="131"/>
        <v>0</v>
      </c>
      <c r="FG160" s="29">
        <f t="shared" si="132"/>
        <v>0</v>
      </c>
      <c r="FH160" s="29">
        <f t="shared" si="133"/>
        <v>0</v>
      </c>
      <c r="FI160" s="292">
        <f t="shared" si="134"/>
        <v>0</v>
      </c>
      <c r="FJ160" s="292">
        <f t="shared" si="135"/>
        <v>0</v>
      </c>
      <c r="FK160" s="394">
        <f t="shared" si="136"/>
        <v>0</v>
      </c>
      <c r="FL160" s="242">
        <v>18</v>
      </c>
      <c r="FM160" s="331">
        <f t="shared" ca="1" si="137"/>
        <v>1150</v>
      </c>
      <c r="FN160" s="600">
        <f t="shared" ca="1" si="53"/>
        <v>104.1015</v>
      </c>
      <c r="FO160" s="331">
        <f t="shared" ca="1" si="138"/>
        <v>1045.8985</v>
      </c>
      <c r="FP160" s="597">
        <f t="shared" ca="1" si="139"/>
        <v>588.37261399430542</v>
      </c>
      <c r="FQ160" s="488">
        <f t="shared" ca="1" si="140"/>
        <v>457.52588600569459</v>
      </c>
      <c r="FR160" s="331">
        <f t="shared" si="141"/>
        <v>0</v>
      </c>
      <c r="FS160" s="331">
        <f t="shared" si="142"/>
        <v>0</v>
      </c>
      <c r="FT160" s="596">
        <f t="shared" ca="1" si="143"/>
        <v>201270.22748347046</v>
      </c>
      <c r="FU160" s="420">
        <f t="shared" ca="1" si="54"/>
        <v>0</v>
      </c>
      <c r="FV160" s="416">
        <f t="shared" ca="1" si="144"/>
        <v>1150</v>
      </c>
      <c r="FW160" s="493">
        <f t="shared" ca="1" si="145"/>
        <v>-1150</v>
      </c>
      <c r="FX160" s="242">
        <v>19</v>
      </c>
      <c r="FY160" s="29">
        <f t="shared" si="146"/>
        <v>0</v>
      </c>
      <c r="FZ160" s="29">
        <f t="shared" ca="1" si="194"/>
        <v>79919.506250000006</v>
      </c>
      <c r="GA160" s="29">
        <f t="shared" ca="1" si="55"/>
        <v>83.249485677083342</v>
      </c>
      <c r="GB160" s="29"/>
      <c r="GC160" s="24">
        <v>18</v>
      </c>
      <c r="GD160" s="243">
        <f t="shared" ca="1" si="148"/>
        <v>1150</v>
      </c>
      <c r="GE160" s="243">
        <f t="shared" ca="1" si="201"/>
        <v>31990.397321900356</v>
      </c>
      <c r="GF160" s="243">
        <f t="shared" ca="1" si="149"/>
        <v>33.323330543646208</v>
      </c>
      <c r="GG160" s="33"/>
      <c r="GI160" s="242">
        <f t="shared" si="150"/>
        <v>0</v>
      </c>
      <c r="GJ160" s="29">
        <f t="shared" ref="GJ160:GO160" si="209">GJ192</f>
        <v>0</v>
      </c>
      <c r="GK160" s="29">
        <f t="shared" si="209"/>
        <v>0</v>
      </c>
      <c r="GL160" s="29">
        <f t="shared" si="209"/>
        <v>0</v>
      </c>
      <c r="GM160" s="29">
        <f t="shared" si="209"/>
        <v>0</v>
      </c>
      <c r="GN160" s="292">
        <f t="shared" si="209"/>
        <v>0</v>
      </c>
      <c r="GO160" s="292">
        <f t="shared" si="209"/>
        <v>0</v>
      </c>
      <c r="GP160" s="394">
        <f t="shared" si="152"/>
        <v>0</v>
      </c>
      <c r="GQ160" s="242">
        <v>18</v>
      </c>
      <c r="GR160" s="331">
        <f t="shared" ca="1" si="57"/>
        <v>1150</v>
      </c>
      <c r="GS160" s="600">
        <f t="shared" ca="1" si="58"/>
        <v>106.9885</v>
      </c>
      <c r="GT160" s="331">
        <f t="shared" ca="1" si="59"/>
        <v>1043.0115000000001</v>
      </c>
      <c r="GU160" s="591">
        <f t="shared" ca="1" si="153"/>
        <v>606.04711474563862</v>
      </c>
      <c r="GV160" s="488">
        <f t="shared" ca="1" si="60"/>
        <v>436.96438525436145</v>
      </c>
      <c r="GW160" s="331">
        <f t="shared" si="61"/>
        <v>0</v>
      </c>
      <c r="GX160" s="331">
        <f t="shared" si="62"/>
        <v>0</v>
      </c>
      <c r="GY160" s="593">
        <f t="shared" ca="1" si="63"/>
        <v>207350.61781325028</v>
      </c>
      <c r="GZ160" s="420">
        <f t="shared" ca="1" si="64"/>
        <v>0</v>
      </c>
      <c r="HA160" s="416">
        <f t="shared" ca="1" si="154"/>
        <v>1150</v>
      </c>
      <c r="HB160" s="493">
        <f t="shared" ca="1" si="155"/>
        <v>-1150</v>
      </c>
      <c r="HC160" s="242">
        <v>19</v>
      </c>
      <c r="HD160" s="29">
        <f t="shared" si="156"/>
        <v>0</v>
      </c>
      <c r="HE160" s="29">
        <f t="shared" ca="1" si="196"/>
        <v>74126.524999999994</v>
      </c>
      <c r="HF160" s="29">
        <f t="shared" ca="1" si="65"/>
        <v>77.215130208333335</v>
      </c>
      <c r="HG160" s="29"/>
      <c r="HH160" s="24">
        <v>18</v>
      </c>
      <c r="HI160" s="243">
        <f t="shared" ca="1" si="158"/>
        <v>1150</v>
      </c>
      <c r="HJ160" s="243">
        <f t="shared" ca="1" si="203"/>
        <v>30943.623437499999</v>
      </c>
      <c r="HK160" s="243">
        <f t="shared" ca="1" si="159"/>
        <v>32.232941080729169</v>
      </c>
      <c r="HL160" s="33"/>
    </row>
    <row r="161" spans="3:220" ht="15" customHeight="1" x14ac:dyDescent="0.25">
      <c r="C161" s="242">
        <v>19</v>
      </c>
      <c r="D161" s="243">
        <f t="shared" si="8"/>
        <v>1155.6736805955547</v>
      </c>
      <c r="E161" s="865">
        <f t="shared" si="160"/>
        <v>100</v>
      </c>
      <c r="F161" s="866"/>
      <c r="G161" s="243">
        <f t="shared" si="66"/>
        <v>1055.6736805955547</v>
      </c>
      <c r="H161" s="859">
        <f t="shared" si="9"/>
        <v>642.65302891105534</v>
      </c>
      <c r="I161" s="860"/>
      <c r="J161" s="243">
        <f t="shared" si="10"/>
        <v>413.0206516844994</v>
      </c>
      <c r="K161" s="859">
        <f t="shared" si="67"/>
        <v>192382.8880216321</v>
      </c>
      <c r="L161" s="860"/>
      <c r="M161" s="860"/>
      <c r="N161" s="861"/>
      <c r="O161" s="248">
        <f t="shared" si="68"/>
        <v>192382.8880216321</v>
      </c>
      <c r="P161" s="248">
        <f t="shared" si="6"/>
        <v>0</v>
      </c>
      <c r="Q161" s="248">
        <f t="shared" si="11"/>
        <v>0</v>
      </c>
      <c r="R161" s="1015" t="str">
        <f t="shared" si="7"/>
        <v/>
      </c>
      <c r="S161" s="1015"/>
      <c r="U161">
        <v>19</v>
      </c>
      <c r="V161" s="242">
        <f t="shared" si="69"/>
        <v>120</v>
      </c>
      <c r="W161" s="29">
        <f t="shared" si="12"/>
        <v>0</v>
      </c>
      <c r="X161" s="29">
        <f t="shared" si="13"/>
        <v>0</v>
      </c>
      <c r="Y161" s="865">
        <f t="shared" si="14"/>
        <v>0</v>
      </c>
      <c r="Z161" s="866"/>
      <c r="AA161" s="517">
        <f t="shared" si="15"/>
        <v>0</v>
      </c>
      <c r="AB161" s="29">
        <f t="shared" si="70"/>
        <v>0</v>
      </c>
      <c r="AC161" s="29">
        <f t="shared" si="71"/>
        <v>0</v>
      </c>
      <c r="AD161" s="24"/>
      <c r="AE161" s="517">
        <f t="shared" si="16"/>
        <v>0</v>
      </c>
      <c r="AF161" s="280">
        <f t="shared" si="17"/>
        <v>0</v>
      </c>
      <c r="AG161" s="391">
        <f t="shared" si="72"/>
        <v>0</v>
      </c>
      <c r="AJ161" s="242">
        <f t="shared" si="18"/>
        <v>0</v>
      </c>
      <c r="AK161" s="29">
        <f t="shared" si="19"/>
        <v>0</v>
      </c>
      <c r="AL161" s="29">
        <f t="shared" si="20"/>
        <v>0</v>
      </c>
      <c r="AM161" s="29">
        <f t="shared" si="21"/>
        <v>0</v>
      </c>
      <c r="AN161" s="29">
        <f t="shared" si="22"/>
        <v>0</v>
      </c>
      <c r="AO161" s="292">
        <f t="shared" si="23"/>
        <v>0</v>
      </c>
      <c r="AP161" s="292">
        <f t="shared" si="24"/>
        <v>0</v>
      </c>
      <c r="AQ161" s="394">
        <f t="shared" si="73"/>
        <v>0</v>
      </c>
      <c r="AR161" s="242">
        <v>19</v>
      </c>
      <c r="AS161" s="331">
        <f t="shared" ca="1" si="25"/>
        <v>1231.970682334292</v>
      </c>
      <c r="AT161" s="566">
        <f t="shared" ca="1" si="74"/>
        <v>103.62049999999999</v>
      </c>
      <c r="AU161" s="331">
        <f t="shared" ca="1" si="26"/>
        <v>1128.350182334292</v>
      </c>
      <c r="AV161" s="329">
        <f t="shared" ca="1" si="27"/>
        <v>577.28483121334511</v>
      </c>
      <c r="AW161" s="331">
        <f t="shared" ca="1" si="28"/>
        <v>551.06535112094684</v>
      </c>
      <c r="AX161" s="331">
        <f t="shared" si="75"/>
        <v>0</v>
      </c>
      <c r="AY161" s="331">
        <f t="shared" si="176"/>
        <v>0</v>
      </c>
      <c r="AZ161" s="350">
        <f t="shared" ca="1" si="30"/>
        <v>197375.1624934545</v>
      </c>
      <c r="BA161" s="420">
        <f t="shared" ca="1" si="31"/>
        <v>0</v>
      </c>
      <c r="BB161" s="416">
        <f t="shared" ca="1" si="76"/>
        <v>1231.970682334292</v>
      </c>
      <c r="BC161" s="372">
        <f t="shared" ca="1" si="77"/>
        <v>-1231.970682334292</v>
      </c>
      <c r="BD161" s="242">
        <v>20</v>
      </c>
      <c r="BE161" s="29">
        <f t="shared" si="32"/>
        <v>0</v>
      </c>
      <c r="BF161" s="29">
        <f t="shared" ca="1" si="78"/>
        <v>79919.506250000006</v>
      </c>
      <c r="BG161" s="29">
        <f t="shared" ca="1" si="33"/>
        <v>83.249485677083342</v>
      </c>
      <c r="BH161" s="29"/>
      <c r="BI161" s="24">
        <v>19</v>
      </c>
      <c r="BJ161" s="243">
        <f t="shared" ca="1" si="34"/>
        <v>1231.970682334292</v>
      </c>
      <c r="BK161" s="243">
        <f t="shared" ca="1" si="161"/>
        <v>34737.167570858248</v>
      </c>
      <c r="BL161" s="243">
        <f t="shared" ca="1" si="79"/>
        <v>36.184549552977344</v>
      </c>
      <c r="BM161" s="33"/>
      <c r="BO161" s="679">
        <f t="shared" si="80"/>
        <v>0</v>
      </c>
      <c r="BP161" s="29">
        <f t="shared" si="35"/>
        <v>0</v>
      </c>
      <c r="BQ161" s="29">
        <f t="shared" si="36"/>
        <v>0</v>
      </c>
      <c r="BR161" s="29">
        <f t="shared" si="37"/>
        <v>0</v>
      </c>
      <c r="BS161" s="29">
        <f t="shared" si="38"/>
        <v>0</v>
      </c>
      <c r="BT161" s="292">
        <f t="shared" si="39"/>
        <v>0</v>
      </c>
      <c r="BU161" s="292">
        <f t="shared" si="40"/>
        <v>0</v>
      </c>
      <c r="BV161" s="394">
        <f t="shared" si="81"/>
        <v>0</v>
      </c>
      <c r="BW161" s="679">
        <v>19</v>
      </c>
      <c r="BX161" s="489">
        <f t="shared" ca="1" si="82"/>
        <v>1445.5025028809234</v>
      </c>
      <c r="BY161" s="489">
        <f t="shared" ca="1" si="41"/>
        <v>104.1015</v>
      </c>
      <c r="BZ161" s="489">
        <f t="shared" ca="1" si="42"/>
        <v>1341.4010028809234</v>
      </c>
      <c r="CA161" s="489">
        <f t="shared" ca="1" si="83"/>
        <v>571.13361824039941</v>
      </c>
      <c r="CB161" s="489">
        <f t="shared" ca="1" si="84"/>
        <v>770.26738464052403</v>
      </c>
      <c r="CC161" s="489">
        <f t="shared" si="85"/>
        <v>0</v>
      </c>
      <c r="CD161" s="489">
        <f t="shared" si="86"/>
        <v>0</v>
      </c>
      <c r="CE161" s="647">
        <f t="shared" ca="1" si="87"/>
        <v>195046.97315492496</v>
      </c>
      <c r="CF161" s="700">
        <f t="shared" ca="1" si="173"/>
        <v>0</v>
      </c>
      <c r="CG161" s="701">
        <f t="shared" ca="1" si="88"/>
        <v>1445.5025028809234</v>
      </c>
      <c r="CH161" s="702">
        <f t="shared" ca="1" si="89"/>
        <v>-1445.5025028809234</v>
      </c>
      <c r="CI161" s="679">
        <v>20</v>
      </c>
      <c r="CJ161" s="29">
        <f t="shared" si="43"/>
        <v>0</v>
      </c>
      <c r="CK161" s="29">
        <f t="shared" ca="1" si="191"/>
        <v>79919.506250000006</v>
      </c>
      <c r="CL161" s="29">
        <f t="shared" ca="1" si="44"/>
        <v>83.249485677083342</v>
      </c>
      <c r="CM161" s="29"/>
      <c r="CN161" s="29">
        <v>19</v>
      </c>
      <c r="CO161" s="29">
        <f t="shared" ca="1" si="91"/>
        <v>1445.5025028809234</v>
      </c>
      <c r="CP161" s="29">
        <f t="shared" ca="1" si="197"/>
        <v>38778.954454996994</v>
      </c>
      <c r="CQ161" s="29">
        <f t="shared" ca="1" si="92"/>
        <v>40.394744223955207</v>
      </c>
      <c r="CR161" s="292"/>
      <c r="CT161" s="242">
        <f t="shared" si="93"/>
        <v>0</v>
      </c>
      <c r="CU161" s="29">
        <f t="shared" ref="CU161:CZ161" si="210">CU193</f>
        <v>0</v>
      </c>
      <c r="CV161" s="29">
        <f t="shared" si="210"/>
        <v>0</v>
      </c>
      <c r="CW161" s="29">
        <f t="shared" si="210"/>
        <v>0</v>
      </c>
      <c r="CX161" s="29">
        <f t="shared" si="210"/>
        <v>0</v>
      </c>
      <c r="CY161" s="292">
        <f t="shared" si="210"/>
        <v>0</v>
      </c>
      <c r="CZ161" s="292">
        <f t="shared" si="210"/>
        <v>0</v>
      </c>
      <c r="DA161" s="394">
        <f t="shared" si="95"/>
        <v>0</v>
      </c>
      <c r="DB161" s="242">
        <v>19</v>
      </c>
      <c r="DC161" s="488">
        <f t="shared" ca="1" si="96"/>
        <v>1462.4506963735107</v>
      </c>
      <c r="DD161" s="489">
        <f t="shared" ca="1" si="46"/>
        <v>106.9885</v>
      </c>
      <c r="DE161" s="488">
        <f t="shared" ca="1" si="97"/>
        <v>1355.4621963735108</v>
      </c>
      <c r="DF161" s="489">
        <f t="shared" ca="1" si="98"/>
        <v>587.95590381810473</v>
      </c>
      <c r="DG161" s="488">
        <f t="shared" ca="1" si="99"/>
        <v>767.50629255540605</v>
      </c>
      <c r="DH161" s="488">
        <f t="shared" si="100"/>
        <v>0</v>
      </c>
      <c r="DI161" s="488">
        <f t="shared" si="101"/>
        <v>0</v>
      </c>
      <c r="DJ161" s="523">
        <f t="shared" ca="1" si="102"/>
        <v>200817.37501650909</v>
      </c>
      <c r="DK161" s="420">
        <f t="shared" ca="1" si="47"/>
        <v>0</v>
      </c>
      <c r="DL161" s="416">
        <f t="shared" ca="1" si="103"/>
        <v>1462.4506963735107</v>
      </c>
      <c r="DM161" s="493">
        <f t="shared" ca="1" si="104"/>
        <v>-1462.4506963735107</v>
      </c>
      <c r="DN161" s="242">
        <v>20</v>
      </c>
      <c r="DO161" s="29">
        <f t="shared" si="48"/>
        <v>0</v>
      </c>
      <c r="DP161" s="29">
        <f t="shared" ca="1" si="105"/>
        <v>74126.524999999994</v>
      </c>
      <c r="DQ161" s="29">
        <f t="shared" ca="1" si="49"/>
        <v>77.215130208333335</v>
      </c>
      <c r="DR161" s="29"/>
      <c r="DS161" s="24">
        <v>19</v>
      </c>
      <c r="DT161" s="243">
        <f t="shared" ca="1" si="106"/>
        <v>1462.4506963735107</v>
      </c>
      <c r="DU161" s="243">
        <f t="shared" ca="1" si="199"/>
        <v>38055.573287677056</v>
      </c>
      <c r="DV161" s="243">
        <f t="shared" ca="1" si="107"/>
        <v>39.641222174663604</v>
      </c>
      <c r="DW161" s="33"/>
      <c r="DY161" s="242">
        <f t="shared" si="108"/>
        <v>0</v>
      </c>
      <c r="DZ161" s="29">
        <f t="shared" si="109"/>
        <v>0</v>
      </c>
      <c r="EA161" s="29">
        <f t="shared" si="110"/>
        <v>0</v>
      </c>
      <c r="EB161" s="29">
        <f t="shared" si="111"/>
        <v>0</v>
      </c>
      <c r="EC161" s="29">
        <f t="shared" si="112"/>
        <v>0</v>
      </c>
      <c r="ED161" s="292">
        <f t="shared" si="113"/>
        <v>0</v>
      </c>
      <c r="EE161" s="292">
        <f t="shared" si="114"/>
        <v>0</v>
      </c>
      <c r="EF161" s="394">
        <f t="shared" si="115"/>
        <v>0</v>
      </c>
      <c r="EG161" s="242">
        <v>19</v>
      </c>
      <c r="EH161" s="331">
        <f t="shared" ca="1" si="116"/>
        <v>1150</v>
      </c>
      <c r="EI161" s="599">
        <f t="shared" ca="1" si="50"/>
        <v>103.62049999999999</v>
      </c>
      <c r="EJ161" s="331">
        <f t="shared" ca="1" si="117"/>
        <v>1046.3795</v>
      </c>
      <c r="EK161" s="594">
        <f t="shared" ca="1" si="118"/>
        <v>581.69665992511443</v>
      </c>
      <c r="EL161" s="488">
        <f t="shared" ca="1" si="119"/>
        <v>464.68284007488558</v>
      </c>
      <c r="EM161" s="331">
        <f t="shared" si="120"/>
        <v>0</v>
      </c>
      <c r="EN161" s="331">
        <f t="shared" si="121"/>
        <v>0</v>
      </c>
      <c r="EO161" s="595">
        <f t="shared" ca="1" si="122"/>
        <v>198974.17199139288</v>
      </c>
      <c r="EP161" s="420">
        <f t="shared" ca="1" si="51"/>
        <v>0</v>
      </c>
      <c r="EQ161" s="416">
        <f t="shared" ca="1" si="123"/>
        <v>1150</v>
      </c>
      <c r="ER161" s="372">
        <f t="shared" ca="1" si="124"/>
        <v>-1150</v>
      </c>
      <c r="ES161" s="242">
        <v>20</v>
      </c>
      <c r="ET161" s="29">
        <f t="shared" si="125"/>
        <v>0</v>
      </c>
      <c r="EU161" s="29">
        <f t="shared" ca="1" si="193"/>
        <v>79919.506250000006</v>
      </c>
      <c r="EV161" s="29">
        <f t="shared" ca="1" si="52"/>
        <v>83.249485677083342</v>
      </c>
      <c r="EW161" s="29"/>
      <c r="EX161" s="24">
        <v>19</v>
      </c>
      <c r="EY161" s="243">
        <f t="shared" ca="1" si="127"/>
        <v>1150</v>
      </c>
      <c r="EZ161" s="243">
        <f t="shared" ca="1" si="200"/>
        <v>33173.064488567019</v>
      </c>
      <c r="FA161" s="243">
        <f t="shared" ca="1" si="128"/>
        <v>34.555275508923977</v>
      </c>
      <c r="FB161" s="33"/>
      <c r="FD161" s="242">
        <f t="shared" si="129"/>
        <v>0</v>
      </c>
      <c r="FE161" s="29">
        <f t="shared" si="130"/>
        <v>0</v>
      </c>
      <c r="FF161" s="29">
        <f t="shared" si="131"/>
        <v>0</v>
      </c>
      <c r="FG161" s="29">
        <f t="shared" si="132"/>
        <v>0</v>
      </c>
      <c r="FH161" s="29">
        <f t="shared" si="133"/>
        <v>0</v>
      </c>
      <c r="FI161" s="292">
        <f t="shared" si="134"/>
        <v>0</v>
      </c>
      <c r="FJ161" s="292">
        <f t="shared" si="135"/>
        <v>0</v>
      </c>
      <c r="FK161" s="394">
        <f t="shared" si="136"/>
        <v>0</v>
      </c>
      <c r="FL161" s="242">
        <v>19</v>
      </c>
      <c r="FM161" s="331">
        <f t="shared" ca="1" si="137"/>
        <v>1150</v>
      </c>
      <c r="FN161" s="600">
        <f t="shared" ca="1" si="53"/>
        <v>104.1015</v>
      </c>
      <c r="FO161" s="331">
        <f t="shared" ca="1" si="138"/>
        <v>1045.8985</v>
      </c>
      <c r="FP161" s="597">
        <f t="shared" ca="1" si="139"/>
        <v>587.0381634934555</v>
      </c>
      <c r="FQ161" s="488">
        <f t="shared" ca="1" si="140"/>
        <v>458.86033650654451</v>
      </c>
      <c r="FR161" s="331">
        <f t="shared" si="141"/>
        <v>0</v>
      </c>
      <c r="FS161" s="331">
        <f t="shared" si="142"/>
        <v>0</v>
      </c>
      <c r="FT161" s="596">
        <f t="shared" ca="1" si="143"/>
        <v>200811.36714696392</v>
      </c>
      <c r="FU161" s="420">
        <f t="shared" ca="1" si="54"/>
        <v>0</v>
      </c>
      <c r="FV161" s="416">
        <f t="shared" ca="1" si="144"/>
        <v>1150</v>
      </c>
      <c r="FW161" s="493">
        <f t="shared" ca="1" si="145"/>
        <v>-1150</v>
      </c>
      <c r="FX161" s="242">
        <v>20</v>
      </c>
      <c r="FY161" s="29">
        <f t="shared" si="146"/>
        <v>0</v>
      </c>
      <c r="FZ161" s="29">
        <f t="shared" ca="1" si="194"/>
        <v>79919.506250000006</v>
      </c>
      <c r="GA161" s="29">
        <f t="shared" ca="1" si="55"/>
        <v>83.249485677083342</v>
      </c>
      <c r="GB161" s="29"/>
      <c r="GC161" s="24">
        <v>19</v>
      </c>
      <c r="GD161" s="243">
        <f t="shared" ca="1" si="148"/>
        <v>1150</v>
      </c>
      <c r="GE161" s="243">
        <f t="shared" ca="1" si="201"/>
        <v>33140.397321900353</v>
      </c>
      <c r="GF161" s="243">
        <f t="shared" ca="1" si="149"/>
        <v>34.521247210312872</v>
      </c>
      <c r="GG161" s="33"/>
      <c r="GI161" s="242">
        <f t="shared" si="150"/>
        <v>0</v>
      </c>
      <c r="GJ161" s="29">
        <f t="shared" ref="GJ161:GO161" si="211">GJ193</f>
        <v>0</v>
      </c>
      <c r="GK161" s="29">
        <f t="shared" si="211"/>
        <v>0</v>
      </c>
      <c r="GL161" s="29">
        <f t="shared" si="211"/>
        <v>0</v>
      </c>
      <c r="GM161" s="29">
        <f t="shared" si="211"/>
        <v>0</v>
      </c>
      <c r="GN161" s="292">
        <f t="shared" si="211"/>
        <v>0</v>
      </c>
      <c r="GO161" s="292">
        <f t="shared" si="211"/>
        <v>0</v>
      </c>
      <c r="GP161" s="394">
        <f t="shared" si="152"/>
        <v>0</v>
      </c>
      <c r="GQ161" s="242">
        <v>19</v>
      </c>
      <c r="GR161" s="331">
        <f t="shared" ca="1" si="57"/>
        <v>1150</v>
      </c>
      <c r="GS161" s="600">
        <f t="shared" ca="1" si="58"/>
        <v>106.9885</v>
      </c>
      <c r="GT161" s="331">
        <f t="shared" ca="1" si="59"/>
        <v>1043.0115000000001</v>
      </c>
      <c r="GU161" s="591">
        <f t="shared" ca="1" si="153"/>
        <v>604.77263528864671</v>
      </c>
      <c r="GV161" s="488">
        <f t="shared" ca="1" si="60"/>
        <v>438.23886471135336</v>
      </c>
      <c r="GW161" s="331">
        <f t="shared" si="61"/>
        <v>0</v>
      </c>
      <c r="GX161" s="331">
        <f t="shared" si="62"/>
        <v>0</v>
      </c>
      <c r="GY161" s="593">
        <f t="shared" ca="1" si="63"/>
        <v>206912.37894853894</v>
      </c>
      <c r="GZ161" s="420">
        <f t="shared" ca="1" si="64"/>
        <v>0</v>
      </c>
      <c r="HA161" s="416">
        <f t="shared" ca="1" si="154"/>
        <v>1150</v>
      </c>
      <c r="HB161" s="493">
        <f t="shared" ca="1" si="155"/>
        <v>-1150</v>
      </c>
      <c r="HC161" s="242">
        <v>20</v>
      </c>
      <c r="HD161" s="29">
        <f t="shared" si="156"/>
        <v>0</v>
      </c>
      <c r="HE161" s="29">
        <f t="shared" ca="1" si="196"/>
        <v>74126.524999999994</v>
      </c>
      <c r="HF161" s="29">
        <f t="shared" ca="1" si="65"/>
        <v>77.215130208333335</v>
      </c>
      <c r="HG161" s="29"/>
      <c r="HH161" s="24">
        <v>19</v>
      </c>
      <c r="HI161" s="243">
        <f t="shared" ca="1" si="158"/>
        <v>1150</v>
      </c>
      <c r="HJ161" s="243">
        <f t="shared" ca="1" si="203"/>
        <v>32093.623437499999</v>
      </c>
      <c r="HK161" s="243">
        <f t="shared" ca="1" si="159"/>
        <v>33.430857747395834</v>
      </c>
      <c r="HL161" s="33"/>
    </row>
    <row r="162" spans="3:220" ht="15" customHeight="1" x14ac:dyDescent="0.25">
      <c r="C162" s="242">
        <v>20</v>
      </c>
      <c r="D162" s="243">
        <f t="shared" si="8"/>
        <v>1155.6736805955547</v>
      </c>
      <c r="E162" s="865">
        <f t="shared" si="160"/>
        <v>100</v>
      </c>
      <c r="F162" s="866"/>
      <c r="G162" s="243">
        <f t="shared" si="66"/>
        <v>1055.6736805955547</v>
      </c>
      <c r="H162" s="859">
        <f t="shared" si="9"/>
        <v>641.27629340544036</v>
      </c>
      <c r="I162" s="860"/>
      <c r="J162" s="243">
        <f t="shared" si="10"/>
        <v>414.39738719011439</v>
      </c>
      <c r="K162" s="859">
        <f t="shared" si="67"/>
        <v>191968.49063444199</v>
      </c>
      <c r="L162" s="860"/>
      <c r="M162" s="860"/>
      <c r="N162" s="861"/>
      <c r="O162" s="248">
        <f t="shared" si="68"/>
        <v>191968.49063444199</v>
      </c>
      <c r="P162" s="248">
        <f t="shared" si="6"/>
        <v>0</v>
      </c>
      <c r="Q162" s="248">
        <f t="shared" si="11"/>
        <v>0</v>
      </c>
      <c r="R162" s="1015" t="str">
        <f t="shared" si="7"/>
        <v/>
      </c>
      <c r="S162" s="1015"/>
      <c r="U162">
        <v>20</v>
      </c>
      <c r="V162" s="242">
        <f t="shared" si="69"/>
        <v>121</v>
      </c>
      <c r="W162" s="29">
        <f t="shared" si="12"/>
        <v>0</v>
      </c>
      <c r="X162" s="29">
        <f t="shared" si="13"/>
        <v>0</v>
      </c>
      <c r="Y162" s="865">
        <f t="shared" si="14"/>
        <v>0</v>
      </c>
      <c r="Z162" s="866"/>
      <c r="AA162" s="517">
        <f t="shared" si="15"/>
        <v>0</v>
      </c>
      <c r="AB162" s="29">
        <f t="shared" si="70"/>
        <v>0</v>
      </c>
      <c r="AC162" s="29">
        <f t="shared" si="71"/>
        <v>0</v>
      </c>
      <c r="AD162" s="24"/>
      <c r="AE162" s="517">
        <f t="shared" si="16"/>
        <v>0</v>
      </c>
      <c r="AF162" s="280">
        <f t="shared" si="17"/>
        <v>0</v>
      </c>
      <c r="AG162" s="391">
        <f t="shared" si="72"/>
        <v>0</v>
      </c>
      <c r="AJ162" s="242">
        <f t="shared" si="18"/>
        <v>0</v>
      </c>
      <c r="AK162" s="29">
        <f t="shared" si="19"/>
        <v>0</v>
      </c>
      <c r="AL162" s="29">
        <f t="shared" si="20"/>
        <v>0</v>
      </c>
      <c r="AM162" s="29">
        <f t="shared" si="21"/>
        <v>0</v>
      </c>
      <c r="AN162" s="29">
        <f t="shared" si="22"/>
        <v>0</v>
      </c>
      <c r="AO162" s="292">
        <f t="shared" si="23"/>
        <v>0</v>
      </c>
      <c r="AP162" s="292">
        <f t="shared" si="24"/>
        <v>0</v>
      </c>
      <c r="AQ162" s="394">
        <f t="shared" si="73"/>
        <v>0</v>
      </c>
      <c r="AR162" s="242">
        <v>20</v>
      </c>
      <c r="AS162" s="331">
        <f t="shared" ca="1" si="25"/>
        <v>1231.970682334292</v>
      </c>
      <c r="AT162" s="566">
        <f t="shared" ca="1" si="74"/>
        <v>103.62049999999999</v>
      </c>
      <c r="AU162" s="331">
        <f t="shared" ca="1" si="26"/>
        <v>1128.350182334292</v>
      </c>
      <c r="AV162" s="329">
        <f t="shared" ca="1" si="27"/>
        <v>575.67755727257565</v>
      </c>
      <c r="AW162" s="331">
        <f t="shared" ca="1" si="28"/>
        <v>552.6726250617163</v>
      </c>
      <c r="AX162" s="331">
        <f t="shared" si="75"/>
        <v>0</v>
      </c>
      <c r="AY162" s="331">
        <f t="shared" si="176"/>
        <v>0</v>
      </c>
      <c r="AZ162" s="350">
        <f t="shared" ca="1" si="30"/>
        <v>196822.48986839279</v>
      </c>
      <c r="BA162" s="420">
        <f t="shared" ca="1" si="31"/>
        <v>0</v>
      </c>
      <c r="BB162" s="416">
        <f t="shared" ca="1" si="76"/>
        <v>1231.970682334292</v>
      </c>
      <c r="BC162" s="372">
        <f t="shared" ca="1" si="77"/>
        <v>-1231.970682334292</v>
      </c>
      <c r="BD162" s="242">
        <v>21</v>
      </c>
      <c r="BE162" s="29">
        <f t="shared" si="32"/>
        <v>0</v>
      </c>
      <c r="BF162" s="29">
        <f t="shared" ca="1" si="78"/>
        <v>79919.506250000006</v>
      </c>
      <c r="BG162" s="29">
        <f t="shared" ca="1" si="33"/>
        <v>83.249485677083342</v>
      </c>
      <c r="BH162" s="29"/>
      <c r="BI162" s="24">
        <v>20</v>
      </c>
      <c r="BJ162" s="243">
        <f t="shared" ca="1" si="34"/>
        <v>1231.970682334292</v>
      </c>
      <c r="BK162" s="243">
        <f t="shared" ca="1" si="161"/>
        <v>35969.138253192541</v>
      </c>
      <c r="BL162" s="243">
        <f t="shared" ca="1" si="79"/>
        <v>37.467852347075564</v>
      </c>
      <c r="BM162" s="33"/>
      <c r="BO162" s="679">
        <f t="shared" si="80"/>
        <v>0</v>
      </c>
      <c r="BP162" s="29">
        <f t="shared" si="35"/>
        <v>0</v>
      </c>
      <c r="BQ162" s="29">
        <f t="shared" si="36"/>
        <v>0</v>
      </c>
      <c r="BR162" s="29">
        <f t="shared" si="37"/>
        <v>0</v>
      </c>
      <c r="BS162" s="29">
        <f t="shared" si="38"/>
        <v>0</v>
      </c>
      <c r="BT162" s="292">
        <f t="shared" si="39"/>
        <v>0</v>
      </c>
      <c r="BU162" s="292">
        <f t="shared" si="40"/>
        <v>0</v>
      </c>
      <c r="BV162" s="394">
        <f t="shared" si="81"/>
        <v>0</v>
      </c>
      <c r="BW162" s="679">
        <v>20</v>
      </c>
      <c r="BX162" s="489">
        <f t="shared" ca="1" si="82"/>
        <v>1445.5025028809234</v>
      </c>
      <c r="BY162" s="489">
        <f t="shared" ca="1" si="41"/>
        <v>104.1015</v>
      </c>
      <c r="BZ162" s="489">
        <f t="shared" ca="1" si="42"/>
        <v>1341.4010028809234</v>
      </c>
      <c r="CA162" s="489">
        <f t="shared" ca="1" si="83"/>
        <v>568.88700503519783</v>
      </c>
      <c r="CB162" s="489">
        <f t="shared" ca="1" si="84"/>
        <v>772.51399784572561</v>
      </c>
      <c r="CC162" s="489">
        <f t="shared" si="85"/>
        <v>0</v>
      </c>
      <c r="CD162" s="489">
        <f t="shared" si="86"/>
        <v>0</v>
      </c>
      <c r="CE162" s="647">
        <f t="shared" ca="1" si="87"/>
        <v>194274.45915707923</v>
      </c>
      <c r="CF162" s="700">
        <f t="shared" ca="1" si="173"/>
        <v>0</v>
      </c>
      <c r="CG162" s="701">
        <f t="shared" ca="1" si="88"/>
        <v>1445.5025028809234</v>
      </c>
      <c r="CH162" s="702">
        <f t="shared" ca="1" si="89"/>
        <v>-1445.5025028809234</v>
      </c>
      <c r="CI162" s="679">
        <v>21</v>
      </c>
      <c r="CJ162" s="29">
        <f t="shared" si="43"/>
        <v>0</v>
      </c>
      <c r="CK162" s="29">
        <f t="shared" ca="1" si="191"/>
        <v>79919.506250000006</v>
      </c>
      <c r="CL162" s="29">
        <f t="shared" ca="1" si="44"/>
        <v>83.249485677083342</v>
      </c>
      <c r="CM162" s="29"/>
      <c r="CN162" s="29">
        <v>20</v>
      </c>
      <c r="CO162" s="29">
        <f t="shared" ca="1" si="91"/>
        <v>1445.5025028809234</v>
      </c>
      <c r="CP162" s="29">
        <f t="shared" ca="1" si="197"/>
        <v>40224.456957877919</v>
      </c>
      <c r="CQ162" s="29">
        <f t="shared" ca="1" si="92"/>
        <v>41.900475997789499</v>
      </c>
      <c r="CR162" s="292"/>
      <c r="CT162" s="242">
        <f t="shared" si="93"/>
        <v>0</v>
      </c>
      <c r="CU162" s="29">
        <f t="shared" ref="CU162:CZ162" si="212">CU194</f>
        <v>0</v>
      </c>
      <c r="CV162" s="29">
        <f t="shared" si="212"/>
        <v>0</v>
      </c>
      <c r="CW162" s="29">
        <f t="shared" si="212"/>
        <v>0</v>
      </c>
      <c r="CX162" s="29">
        <f t="shared" si="212"/>
        <v>0</v>
      </c>
      <c r="CY162" s="292">
        <f t="shared" si="212"/>
        <v>0</v>
      </c>
      <c r="CZ162" s="292">
        <f t="shared" si="212"/>
        <v>0</v>
      </c>
      <c r="DA162" s="394">
        <f t="shared" si="95"/>
        <v>0</v>
      </c>
      <c r="DB162" s="242">
        <v>20</v>
      </c>
      <c r="DC162" s="488">
        <f t="shared" ca="1" si="96"/>
        <v>1462.4506963735107</v>
      </c>
      <c r="DD162" s="489">
        <f t="shared" ca="1" si="46"/>
        <v>106.9885</v>
      </c>
      <c r="DE162" s="488">
        <f t="shared" ca="1" si="97"/>
        <v>1355.4621963735108</v>
      </c>
      <c r="DF162" s="489">
        <f t="shared" ca="1" si="98"/>
        <v>585.71734379815155</v>
      </c>
      <c r="DG162" s="488">
        <f t="shared" ca="1" si="99"/>
        <v>769.74485257535923</v>
      </c>
      <c r="DH162" s="488">
        <f t="shared" si="100"/>
        <v>0</v>
      </c>
      <c r="DI162" s="488">
        <f t="shared" si="101"/>
        <v>0</v>
      </c>
      <c r="DJ162" s="523">
        <f t="shared" ca="1" si="102"/>
        <v>200047.63016393373</v>
      </c>
      <c r="DK162" s="420">
        <f t="shared" ca="1" si="47"/>
        <v>0</v>
      </c>
      <c r="DL162" s="416">
        <f t="shared" ca="1" si="103"/>
        <v>1462.4506963735107</v>
      </c>
      <c r="DM162" s="493">
        <f t="shared" ca="1" si="104"/>
        <v>-1462.4506963735107</v>
      </c>
      <c r="DN162" s="242">
        <v>21</v>
      </c>
      <c r="DO162" s="29">
        <f t="shared" si="48"/>
        <v>0</v>
      </c>
      <c r="DP162" s="29">
        <f t="shared" ca="1" si="105"/>
        <v>74126.524999999994</v>
      </c>
      <c r="DQ162" s="29">
        <f t="shared" ca="1" si="49"/>
        <v>77.215130208333335</v>
      </c>
      <c r="DR162" s="29"/>
      <c r="DS162" s="24">
        <v>20</v>
      </c>
      <c r="DT162" s="243">
        <f t="shared" ca="1" si="106"/>
        <v>1462.4506963735107</v>
      </c>
      <c r="DU162" s="243">
        <f t="shared" ca="1" si="199"/>
        <v>39518.023984050567</v>
      </c>
      <c r="DV162" s="243">
        <f t="shared" ca="1" si="107"/>
        <v>41.164608316719345</v>
      </c>
      <c r="DW162" s="33"/>
      <c r="DY162" s="242">
        <f t="shared" si="108"/>
        <v>0</v>
      </c>
      <c r="DZ162" s="29">
        <f t="shared" si="109"/>
        <v>0</v>
      </c>
      <c r="EA162" s="29">
        <f t="shared" si="110"/>
        <v>0</v>
      </c>
      <c r="EB162" s="29">
        <f t="shared" si="111"/>
        <v>0</v>
      </c>
      <c r="EC162" s="29">
        <f t="shared" si="112"/>
        <v>0</v>
      </c>
      <c r="ED162" s="292">
        <f t="shared" si="113"/>
        <v>0</v>
      </c>
      <c r="EE162" s="292">
        <f t="shared" si="114"/>
        <v>0</v>
      </c>
      <c r="EF162" s="394">
        <f t="shared" si="115"/>
        <v>0</v>
      </c>
      <c r="EG162" s="242">
        <v>20</v>
      </c>
      <c r="EH162" s="331">
        <f t="shared" ca="1" si="116"/>
        <v>1150</v>
      </c>
      <c r="EI162" s="599">
        <f t="shared" ca="1" si="50"/>
        <v>103.62049999999999</v>
      </c>
      <c r="EJ162" s="331">
        <f t="shared" ca="1" si="117"/>
        <v>1046.3795</v>
      </c>
      <c r="EK162" s="594">
        <f t="shared" ca="1" si="118"/>
        <v>580.34133497489597</v>
      </c>
      <c r="EL162" s="488">
        <f t="shared" ca="1" si="119"/>
        <v>466.03816502510404</v>
      </c>
      <c r="EM162" s="331">
        <f t="shared" si="120"/>
        <v>0</v>
      </c>
      <c r="EN162" s="331">
        <f t="shared" si="121"/>
        <v>0</v>
      </c>
      <c r="EO162" s="595">
        <f t="shared" ca="1" si="122"/>
        <v>198508.13382636779</v>
      </c>
      <c r="EP162" s="420">
        <f t="shared" ca="1" si="51"/>
        <v>0</v>
      </c>
      <c r="EQ162" s="416">
        <f t="shared" ca="1" si="123"/>
        <v>1150</v>
      </c>
      <c r="ER162" s="372">
        <f t="shared" ca="1" si="124"/>
        <v>-1150</v>
      </c>
      <c r="ES162" s="242">
        <v>21</v>
      </c>
      <c r="ET162" s="29">
        <f t="shared" si="125"/>
        <v>0</v>
      </c>
      <c r="EU162" s="29">
        <f t="shared" ca="1" si="193"/>
        <v>79919.506250000006</v>
      </c>
      <c r="EV162" s="29">
        <f t="shared" ca="1" si="52"/>
        <v>83.249485677083342</v>
      </c>
      <c r="EW162" s="29"/>
      <c r="EX162" s="24">
        <v>20</v>
      </c>
      <c r="EY162" s="243">
        <f t="shared" ca="1" si="127"/>
        <v>1150</v>
      </c>
      <c r="EZ162" s="243">
        <f t="shared" ca="1" si="200"/>
        <v>34323.064488567019</v>
      </c>
      <c r="FA162" s="243">
        <f t="shared" ca="1" si="128"/>
        <v>35.753192175590648</v>
      </c>
      <c r="FB162" s="33"/>
      <c r="FD162" s="242">
        <f t="shared" si="129"/>
        <v>0</v>
      </c>
      <c r="FE162" s="29">
        <f t="shared" si="130"/>
        <v>0</v>
      </c>
      <c r="FF162" s="29">
        <f t="shared" si="131"/>
        <v>0</v>
      </c>
      <c r="FG162" s="29">
        <f t="shared" si="132"/>
        <v>0</v>
      </c>
      <c r="FH162" s="29">
        <f t="shared" si="133"/>
        <v>0</v>
      </c>
      <c r="FI162" s="292">
        <f t="shared" si="134"/>
        <v>0</v>
      </c>
      <c r="FJ162" s="292">
        <f t="shared" si="135"/>
        <v>0</v>
      </c>
      <c r="FK162" s="394">
        <f t="shared" si="136"/>
        <v>0</v>
      </c>
      <c r="FL162" s="242">
        <v>20</v>
      </c>
      <c r="FM162" s="331">
        <f t="shared" ca="1" si="137"/>
        <v>1150</v>
      </c>
      <c r="FN162" s="600">
        <f t="shared" ca="1" si="53"/>
        <v>104.1015</v>
      </c>
      <c r="FO162" s="331">
        <f t="shared" ca="1" si="138"/>
        <v>1045.8985</v>
      </c>
      <c r="FP162" s="597">
        <f t="shared" ca="1" si="139"/>
        <v>585.69982084531148</v>
      </c>
      <c r="FQ162" s="488">
        <f t="shared" ca="1" si="140"/>
        <v>460.19867915468853</v>
      </c>
      <c r="FR162" s="331">
        <f t="shared" si="141"/>
        <v>0</v>
      </c>
      <c r="FS162" s="331">
        <f t="shared" si="142"/>
        <v>0</v>
      </c>
      <c r="FT162" s="596">
        <f t="shared" ca="1" si="143"/>
        <v>200351.16846780924</v>
      </c>
      <c r="FU162" s="420">
        <f t="shared" ca="1" si="54"/>
        <v>0</v>
      </c>
      <c r="FV162" s="416">
        <f t="shared" ca="1" si="144"/>
        <v>1150</v>
      </c>
      <c r="FW162" s="493">
        <f t="shared" ca="1" si="145"/>
        <v>-1150</v>
      </c>
      <c r="FX162" s="242">
        <v>21</v>
      </c>
      <c r="FY162" s="29">
        <f t="shared" si="146"/>
        <v>0</v>
      </c>
      <c r="FZ162" s="29">
        <f t="shared" ca="1" si="194"/>
        <v>79919.506250000006</v>
      </c>
      <c r="GA162" s="29">
        <f t="shared" ca="1" si="55"/>
        <v>83.249485677083342</v>
      </c>
      <c r="GB162" s="29"/>
      <c r="GC162" s="24">
        <v>20</v>
      </c>
      <c r="GD162" s="243">
        <f t="shared" ca="1" si="148"/>
        <v>1150</v>
      </c>
      <c r="GE162" s="243">
        <f t="shared" ca="1" si="201"/>
        <v>34290.397321900353</v>
      </c>
      <c r="GF162" s="243">
        <f t="shared" ca="1" si="149"/>
        <v>35.719163876979536</v>
      </c>
      <c r="GG162" s="33"/>
      <c r="GI162" s="242">
        <f t="shared" si="150"/>
        <v>0</v>
      </c>
      <c r="GJ162" s="29">
        <f t="shared" ref="GJ162:GO162" si="213">GJ194</f>
        <v>0</v>
      </c>
      <c r="GK162" s="29">
        <f t="shared" si="213"/>
        <v>0</v>
      </c>
      <c r="GL162" s="29">
        <f t="shared" si="213"/>
        <v>0</v>
      </c>
      <c r="GM162" s="29">
        <f t="shared" si="213"/>
        <v>0</v>
      </c>
      <c r="GN162" s="292">
        <f t="shared" si="213"/>
        <v>0</v>
      </c>
      <c r="GO162" s="292">
        <f t="shared" si="213"/>
        <v>0</v>
      </c>
      <c r="GP162" s="394">
        <f t="shared" si="152"/>
        <v>0</v>
      </c>
      <c r="GQ162" s="242">
        <v>20</v>
      </c>
      <c r="GR162" s="331">
        <f t="shared" ca="1" si="57"/>
        <v>1150</v>
      </c>
      <c r="GS162" s="600">
        <f t="shared" ca="1" si="58"/>
        <v>106.9885</v>
      </c>
      <c r="GT162" s="331">
        <f t="shared" ca="1" si="59"/>
        <v>1043.0115000000001</v>
      </c>
      <c r="GU162" s="591">
        <f t="shared" ca="1" si="153"/>
        <v>603.49443859990527</v>
      </c>
      <c r="GV162" s="488">
        <f t="shared" ca="1" si="60"/>
        <v>439.5170614000948</v>
      </c>
      <c r="GW162" s="331">
        <f t="shared" si="61"/>
        <v>0</v>
      </c>
      <c r="GX162" s="331">
        <f t="shared" si="62"/>
        <v>0</v>
      </c>
      <c r="GY162" s="593">
        <f t="shared" ca="1" si="63"/>
        <v>206472.86188713886</v>
      </c>
      <c r="GZ162" s="420">
        <f t="shared" ca="1" si="64"/>
        <v>0</v>
      </c>
      <c r="HA162" s="416">
        <f t="shared" ca="1" si="154"/>
        <v>1150</v>
      </c>
      <c r="HB162" s="493">
        <f t="shared" ca="1" si="155"/>
        <v>-1150</v>
      </c>
      <c r="HC162" s="242">
        <v>21</v>
      </c>
      <c r="HD162" s="29">
        <f t="shared" si="156"/>
        <v>0</v>
      </c>
      <c r="HE162" s="29">
        <f t="shared" ca="1" si="196"/>
        <v>74126.524999999994</v>
      </c>
      <c r="HF162" s="29">
        <f t="shared" ca="1" si="65"/>
        <v>77.215130208333335</v>
      </c>
      <c r="HG162" s="29"/>
      <c r="HH162" s="24">
        <v>20</v>
      </c>
      <c r="HI162" s="243">
        <f t="shared" ca="1" si="158"/>
        <v>1150</v>
      </c>
      <c r="HJ162" s="243">
        <f t="shared" ca="1" si="203"/>
        <v>33243.623437499999</v>
      </c>
      <c r="HK162" s="243">
        <f t="shared" ca="1" si="159"/>
        <v>34.628774414062498</v>
      </c>
      <c r="HL162" s="33"/>
    </row>
    <row r="163" spans="3:220" ht="15" customHeight="1" x14ac:dyDescent="0.25">
      <c r="C163" s="242">
        <v>21</v>
      </c>
      <c r="D163" s="243">
        <f t="shared" si="8"/>
        <v>1155.6736805955547</v>
      </c>
      <c r="E163" s="865">
        <f t="shared" si="160"/>
        <v>100</v>
      </c>
      <c r="F163" s="866"/>
      <c r="G163" s="243">
        <f t="shared" si="66"/>
        <v>1055.6736805955547</v>
      </c>
      <c r="H163" s="859">
        <f t="shared" si="9"/>
        <v>639.89496878147327</v>
      </c>
      <c r="I163" s="860"/>
      <c r="J163" s="243">
        <f t="shared" si="10"/>
        <v>415.77871181408148</v>
      </c>
      <c r="K163" s="859">
        <f t="shared" si="67"/>
        <v>191552.7119226279</v>
      </c>
      <c r="L163" s="860"/>
      <c r="M163" s="860"/>
      <c r="N163" s="861"/>
      <c r="O163" s="248">
        <f t="shared" si="68"/>
        <v>191552.7119226279</v>
      </c>
      <c r="P163" s="248">
        <f t="shared" si="6"/>
        <v>0</v>
      </c>
      <c r="Q163" s="248">
        <f t="shared" si="11"/>
        <v>0</v>
      </c>
      <c r="R163" s="1015" t="str">
        <f t="shared" si="7"/>
        <v/>
      </c>
      <c r="S163" s="1015"/>
      <c r="U163">
        <v>21</v>
      </c>
      <c r="V163" s="242">
        <f t="shared" si="69"/>
        <v>122</v>
      </c>
      <c r="W163" s="29">
        <f t="shared" si="12"/>
        <v>0</v>
      </c>
      <c r="X163" s="29">
        <f t="shared" si="13"/>
        <v>0</v>
      </c>
      <c r="Y163" s="865">
        <f t="shared" si="14"/>
        <v>0</v>
      </c>
      <c r="Z163" s="866"/>
      <c r="AA163" s="517">
        <f t="shared" si="15"/>
        <v>0</v>
      </c>
      <c r="AB163" s="29">
        <f t="shared" si="70"/>
        <v>0</v>
      </c>
      <c r="AC163" s="29">
        <f t="shared" si="71"/>
        <v>0</v>
      </c>
      <c r="AD163" s="24"/>
      <c r="AE163" s="517">
        <f t="shared" si="16"/>
        <v>0</v>
      </c>
      <c r="AF163" s="280">
        <f t="shared" si="17"/>
        <v>0</v>
      </c>
      <c r="AG163" s="391">
        <f t="shared" si="72"/>
        <v>0</v>
      </c>
      <c r="AJ163" s="242">
        <f t="shared" si="18"/>
        <v>0</v>
      </c>
      <c r="AK163" s="29">
        <f t="shared" si="19"/>
        <v>0</v>
      </c>
      <c r="AL163" s="29">
        <f t="shared" si="20"/>
        <v>0</v>
      </c>
      <c r="AM163" s="29">
        <f t="shared" si="21"/>
        <v>0</v>
      </c>
      <c r="AN163" s="29">
        <f t="shared" si="22"/>
        <v>0</v>
      </c>
      <c r="AO163" s="292">
        <f t="shared" si="23"/>
        <v>0</v>
      </c>
      <c r="AP163" s="292">
        <f t="shared" si="24"/>
        <v>0</v>
      </c>
      <c r="AQ163" s="394">
        <f t="shared" si="73"/>
        <v>0</v>
      </c>
      <c r="AR163" s="242">
        <v>21</v>
      </c>
      <c r="AS163" s="331">
        <f t="shared" ca="1" si="25"/>
        <v>1231.970682334292</v>
      </c>
      <c r="AT163" s="566">
        <f t="shared" ca="1" si="74"/>
        <v>103.62049999999999</v>
      </c>
      <c r="AU163" s="331">
        <f t="shared" ca="1" si="26"/>
        <v>1128.350182334292</v>
      </c>
      <c r="AV163" s="329">
        <f t="shared" ca="1" si="27"/>
        <v>574.06559544947902</v>
      </c>
      <c r="AW163" s="331">
        <f t="shared" ca="1" si="28"/>
        <v>554.28458688481294</v>
      </c>
      <c r="AX163" s="331">
        <f t="shared" si="75"/>
        <v>0</v>
      </c>
      <c r="AY163" s="331">
        <f t="shared" si="176"/>
        <v>0</v>
      </c>
      <c r="AZ163" s="350">
        <f t="shared" ca="1" si="30"/>
        <v>196268.20528150798</v>
      </c>
      <c r="BA163" s="420">
        <f t="shared" ca="1" si="31"/>
        <v>0</v>
      </c>
      <c r="BB163" s="416">
        <f t="shared" ca="1" si="76"/>
        <v>1231.970682334292</v>
      </c>
      <c r="BC163" s="372">
        <f t="shared" ca="1" si="77"/>
        <v>-1231.970682334292</v>
      </c>
      <c r="BD163" s="242">
        <v>22</v>
      </c>
      <c r="BE163" s="29">
        <f t="shared" si="32"/>
        <v>0</v>
      </c>
      <c r="BF163" s="29">
        <f t="shared" ca="1" si="78"/>
        <v>79919.506250000006</v>
      </c>
      <c r="BG163" s="29">
        <f t="shared" ca="1" si="33"/>
        <v>83.249485677083342</v>
      </c>
      <c r="BH163" s="29"/>
      <c r="BI163" s="24">
        <v>21</v>
      </c>
      <c r="BJ163" s="243">
        <f t="shared" ca="1" si="34"/>
        <v>1231.970682334292</v>
      </c>
      <c r="BK163" s="243">
        <f t="shared" ca="1" si="161"/>
        <v>37201.108935526834</v>
      </c>
      <c r="BL163" s="243">
        <f t="shared" ca="1" si="79"/>
        <v>38.75115514117379</v>
      </c>
      <c r="BM163" s="33"/>
      <c r="BO163" s="679">
        <f t="shared" si="80"/>
        <v>0</v>
      </c>
      <c r="BP163" s="29">
        <f t="shared" si="35"/>
        <v>0</v>
      </c>
      <c r="BQ163" s="29">
        <f t="shared" si="36"/>
        <v>0</v>
      </c>
      <c r="BR163" s="29">
        <f t="shared" si="37"/>
        <v>0</v>
      </c>
      <c r="BS163" s="29">
        <f t="shared" si="38"/>
        <v>0</v>
      </c>
      <c r="BT163" s="292">
        <f t="shared" si="39"/>
        <v>0</v>
      </c>
      <c r="BU163" s="292">
        <f t="shared" si="40"/>
        <v>0</v>
      </c>
      <c r="BV163" s="394">
        <f t="shared" si="81"/>
        <v>0</v>
      </c>
      <c r="BW163" s="679">
        <v>21</v>
      </c>
      <c r="BX163" s="489">
        <f t="shared" ca="1" si="82"/>
        <v>1445.5025028809234</v>
      </c>
      <c r="BY163" s="489">
        <f t="shared" ca="1" si="41"/>
        <v>104.1015</v>
      </c>
      <c r="BZ163" s="489">
        <f t="shared" ca="1" si="42"/>
        <v>1341.4010028809234</v>
      </c>
      <c r="CA163" s="489">
        <f t="shared" ca="1" si="83"/>
        <v>566.63383920814783</v>
      </c>
      <c r="CB163" s="489">
        <f t="shared" ca="1" si="84"/>
        <v>774.76716367277561</v>
      </c>
      <c r="CC163" s="489">
        <f t="shared" si="85"/>
        <v>0</v>
      </c>
      <c r="CD163" s="489">
        <f t="shared" si="86"/>
        <v>0</v>
      </c>
      <c r="CE163" s="647">
        <f t="shared" ca="1" si="87"/>
        <v>193499.69199340645</v>
      </c>
      <c r="CF163" s="700">
        <f t="shared" ca="1" si="173"/>
        <v>0</v>
      </c>
      <c r="CG163" s="701">
        <f t="shared" ca="1" si="88"/>
        <v>1445.5025028809234</v>
      </c>
      <c r="CH163" s="702">
        <f t="shared" ca="1" si="89"/>
        <v>-1445.5025028809234</v>
      </c>
      <c r="CI163" s="679">
        <v>22</v>
      </c>
      <c r="CJ163" s="29">
        <f t="shared" si="43"/>
        <v>0</v>
      </c>
      <c r="CK163" s="29">
        <f t="shared" ca="1" si="191"/>
        <v>79919.506250000006</v>
      </c>
      <c r="CL163" s="29">
        <f t="shared" ca="1" si="44"/>
        <v>83.249485677083342</v>
      </c>
      <c r="CM163" s="29"/>
      <c r="CN163" s="29">
        <v>21</v>
      </c>
      <c r="CO163" s="29">
        <f t="shared" ca="1" si="91"/>
        <v>1445.5025028809234</v>
      </c>
      <c r="CP163" s="29">
        <f t="shared" ca="1" si="197"/>
        <v>41669.959460758844</v>
      </c>
      <c r="CQ163" s="29">
        <f t="shared" ca="1" si="92"/>
        <v>43.406207771623798</v>
      </c>
      <c r="CR163" s="292"/>
      <c r="CT163" s="242">
        <f t="shared" si="93"/>
        <v>0</v>
      </c>
      <c r="CU163" s="29">
        <f t="shared" ref="CU163:CZ163" si="214">CU195</f>
        <v>0</v>
      </c>
      <c r="CV163" s="29">
        <f t="shared" si="214"/>
        <v>0</v>
      </c>
      <c r="CW163" s="29">
        <f t="shared" si="214"/>
        <v>0</v>
      </c>
      <c r="CX163" s="29">
        <f t="shared" si="214"/>
        <v>0</v>
      </c>
      <c r="CY163" s="292">
        <f t="shared" si="214"/>
        <v>0</v>
      </c>
      <c r="CZ163" s="292">
        <f t="shared" si="214"/>
        <v>0</v>
      </c>
      <c r="DA163" s="394">
        <f t="shared" si="95"/>
        <v>0</v>
      </c>
      <c r="DB163" s="242">
        <v>21</v>
      </c>
      <c r="DC163" s="488">
        <f t="shared" ca="1" si="96"/>
        <v>1462.4506963735107</v>
      </c>
      <c r="DD163" s="489">
        <f t="shared" ca="1" si="46"/>
        <v>106.9885</v>
      </c>
      <c r="DE163" s="488">
        <f t="shared" ca="1" si="97"/>
        <v>1355.4621963735108</v>
      </c>
      <c r="DF163" s="489">
        <f t="shared" ca="1" si="98"/>
        <v>583.47225464480675</v>
      </c>
      <c r="DG163" s="488">
        <f t="shared" ca="1" si="99"/>
        <v>771.98994172870403</v>
      </c>
      <c r="DH163" s="488">
        <f t="shared" si="100"/>
        <v>0</v>
      </c>
      <c r="DI163" s="488">
        <f t="shared" si="101"/>
        <v>0</v>
      </c>
      <c r="DJ163" s="523">
        <f t="shared" ca="1" si="102"/>
        <v>199275.64022220502</v>
      </c>
      <c r="DK163" s="420">
        <f t="shared" ca="1" si="47"/>
        <v>0</v>
      </c>
      <c r="DL163" s="416">
        <f t="shared" ca="1" si="103"/>
        <v>1462.4506963735107</v>
      </c>
      <c r="DM163" s="493">
        <f t="shared" ca="1" si="104"/>
        <v>-1462.4506963735107</v>
      </c>
      <c r="DN163" s="242">
        <v>22</v>
      </c>
      <c r="DO163" s="29">
        <f t="shared" si="48"/>
        <v>0</v>
      </c>
      <c r="DP163" s="29">
        <f t="shared" ca="1" si="105"/>
        <v>74126.524999999994</v>
      </c>
      <c r="DQ163" s="29">
        <f t="shared" ca="1" si="49"/>
        <v>77.215130208333335</v>
      </c>
      <c r="DR163" s="29"/>
      <c r="DS163" s="24">
        <v>21</v>
      </c>
      <c r="DT163" s="243">
        <f t="shared" ca="1" si="106"/>
        <v>1462.4506963735107</v>
      </c>
      <c r="DU163" s="243">
        <f t="shared" ca="1" si="199"/>
        <v>40980.474680424079</v>
      </c>
      <c r="DV163" s="243">
        <f t="shared" ca="1" si="107"/>
        <v>42.68799445877508</v>
      </c>
      <c r="DW163" s="33"/>
      <c r="DY163" s="242">
        <f t="shared" si="108"/>
        <v>0</v>
      </c>
      <c r="DZ163" s="29">
        <f t="shared" si="109"/>
        <v>0</v>
      </c>
      <c r="EA163" s="29">
        <f t="shared" si="110"/>
        <v>0</v>
      </c>
      <c r="EB163" s="29">
        <f t="shared" si="111"/>
        <v>0</v>
      </c>
      <c r="EC163" s="29">
        <f t="shared" si="112"/>
        <v>0</v>
      </c>
      <c r="ED163" s="292">
        <f t="shared" si="113"/>
        <v>0</v>
      </c>
      <c r="EE163" s="292">
        <f t="shared" si="114"/>
        <v>0</v>
      </c>
      <c r="EF163" s="394">
        <f t="shared" si="115"/>
        <v>0</v>
      </c>
      <c r="EG163" s="242">
        <v>21</v>
      </c>
      <c r="EH163" s="331">
        <f t="shared" ca="1" si="116"/>
        <v>1150</v>
      </c>
      <c r="EI163" s="599">
        <f t="shared" ca="1" si="50"/>
        <v>103.62049999999999</v>
      </c>
      <c r="EJ163" s="331">
        <f t="shared" ca="1" si="117"/>
        <v>1046.3795</v>
      </c>
      <c r="EK163" s="594">
        <f t="shared" ca="1" si="118"/>
        <v>578.98205699357277</v>
      </c>
      <c r="EL163" s="488">
        <f t="shared" ca="1" si="119"/>
        <v>467.39744300642724</v>
      </c>
      <c r="EM163" s="331">
        <f t="shared" si="120"/>
        <v>0</v>
      </c>
      <c r="EN163" s="331">
        <f t="shared" si="121"/>
        <v>0</v>
      </c>
      <c r="EO163" s="595">
        <f t="shared" ca="1" si="122"/>
        <v>198040.73638336136</v>
      </c>
      <c r="EP163" s="420">
        <f t="shared" ca="1" si="51"/>
        <v>0</v>
      </c>
      <c r="EQ163" s="416">
        <f t="shared" ca="1" si="123"/>
        <v>1150</v>
      </c>
      <c r="ER163" s="372">
        <f t="shared" ca="1" si="124"/>
        <v>-1150</v>
      </c>
      <c r="ES163" s="242">
        <v>22</v>
      </c>
      <c r="ET163" s="29">
        <f t="shared" si="125"/>
        <v>0</v>
      </c>
      <c r="EU163" s="29">
        <f t="shared" ca="1" si="193"/>
        <v>79919.506250000006</v>
      </c>
      <c r="EV163" s="29">
        <f t="shared" ca="1" si="52"/>
        <v>83.249485677083342</v>
      </c>
      <c r="EW163" s="29"/>
      <c r="EX163" s="24">
        <v>21</v>
      </c>
      <c r="EY163" s="243">
        <f t="shared" ca="1" si="127"/>
        <v>1150</v>
      </c>
      <c r="EZ163" s="243">
        <f t="shared" ca="1" si="200"/>
        <v>35473.064488567019</v>
      </c>
      <c r="FA163" s="243">
        <f t="shared" ca="1" si="128"/>
        <v>36.951108842257312</v>
      </c>
      <c r="FB163" s="33"/>
      <c r="FD163" s="242">
        <f t="shared" si="129"/>
        <v>0</v>
      </c>
      <c r="FE163" s="29">
        <f t="shared" si="130"/>
        <v>0</v>
      </c>
      <c r="FF163" s="29">
        <f t="shared" si="131"/>
        <v>0</v>
      </c>
      <c r="FG163" s="29">
        <f t="shared" si="132"/>
        <v>0</v>
      </c>
      <c r="FH163" s="29">
        <f t="shared" si="133"/>
        <v>0</v>
      </c>
      <c r="FI163" s="292">
        <f t="shared" si="134"/>
        <v>0</v>
      </c>
      <c r="FJ163" s="292">
        <f t="shared" si="135"/>
        <v>0</v>
      </c>
      <c r="FK163" s="394">
        <f t="shared" si="136"/>
        <v>0</v>
      </c>
      <c r="FL163" s="242">
        <v>21</v>
      </c>
      <c r="FM163" s="331">
        <f t="shared" ca="1" si="137"/>
        <v>1150</v>
      </c>
      <c r="FN163" s="600">
        <f t="shared" ca="1" si="53"/>
        <v>104.1015</v>
      </c>
      <c r="FO163" s="331">
        <f t="shared" ca="1" si="138"/>
        <v>1045.8985</v>
      </c>
      <c r="FP163" s="597">
        <f t="shared" ca="1" si="139"/>
        <v>584.35757469777707</v>
      </c>
      <c r="FQ163" s="488">
        <f t="shared" ca="1" si="140"/>
        <v>461.54092530222294</v>
      </c>
      <c r="FR163" s="331">
        <f t="shared" si="141"/>
        <v>0</v>
      </c>
      <c r="FS163" s="331">
        <f t="shared" si="142"/>
        <v>0</v>
      </c>
      <c r="FT163" s="596">
        <f t="shared" ca="1" si="143"/>
        <v>199889.62754250702</v>
      </c>
      <c r="FU163" s="420">
        <f t="shared" ca="1" si="54"/>
        <v>0</v>
      </c>
      <c r="FV163" s="416">
        <f t="shared" ca="1" si="144"/>
        <v>1150</v>
      </c>
      <c r="FW163" s="493">
        <f t="shared" ca="1" si="145"/>
        <v>-1150</v>
      </c>
      <c r="FX163" s="242">
        <v>22</v>
      </c>
      <c r="FY163" s="29">
        <f t="shared" si="146"/>
        <v>0</v>
      </c>
      <c r="FZ163" s="29">
        <f t="shared" ca="1" si="194"/>
        <v>79919.506250000006</v>
      </c>
      <c r="GA163" s="29">
        <f t="shared" ca="1" si="55"/>
        <v>83.249485677083342</v>
      </c>
      <c r="GB163" s="29"/>
      <c r="GC163" s="24">
        <v>21</v>
      </c>
      <c r="GD163" s="243">
        <f t="shared" ca="1" si="148"/>
        <v>1150</v>
      </c>
      <c r="GE163" s="243">
        <f t="shared" ca="1" si="201"/>
        <v>35440.397321900353</v>
      </c>
      <c r="GF163" s="243">
        <f t="shared" ca="1" si="149"/>
        <v>36.9170805436462</v>
      </c>
      <c r="GG163" s="33"/>
      <c r="GI163" s="242">
        <f t="shared" si="150"/>
        <v>0</v>
      </c>
      <c r="GJ163" s="29">
        <f t="shared" ref="GJ163:GO163" si="215">GJ195</f>
        <v>0</v>
      </c>
      <c r="GK163" s="29">
        <f t="shared" si="215"/>
        <v>0</v>
      </c>
      <c r="GL163" s="29">
        <f t="shared" si="215"/>
        <v>0</v>
      </c>
      <c r="GM163" s="29">
        <f t="shared" si="215"/>
        <v>0</v>
      </c>
      <c r="GN163" s="292">
        <f t="shared" si="215"/>
        <v>0</v>
      </c>
      <c r="GO163" s="292">
        <f t="shared" si="215"/>
        <v>0</v>
      </c>
      <c r="GP163" s="394">
        <f t="shared" si="152"/>
        <v>0</v>
      </c>
      <c r="GQ163" s="242">
        <v>21</v>
      </c>
      <c r="GR163" s="331">
        <f t="shared" ca="1" si="57"/>
        <v>1150</v>
      </c>
      <c r="GS163" s="600">
        <f t="shared" ca="1" si="58"/>
        <v>106.9885</v>
      </c>
      <c r="GT163" s="331">
        <f t="shared" ca="1" si="59"/>
        <v>1043.0115000000001</v>
      </c>
      <c r="GU163" s="591">
        <f t="shared" ca="1" si="153"/>
        <v>602.21251383748847</v>
      </c>
      <c r="GV163" s="488">
        <f t="shared" ca="1" si="60"/>
        <v>440.7989861625116</v>
      </c>
      <c r="GW163" s="331">
        <f t="shared" si="61"/>
        <v>0</v>
      </c>
      <c r="GX163" s="331">
        <f t="shared" si="62"/>
        <v>0</v>
      </c>
      <c r="GY163" s="593">
        <f t="shared" ca="1" si="63"/>
        <v>206032.06290097634</v>
      </c>
      <c r="GZ163" s="420">
        <f t="shared" ca="1" si="64"/>
        <v>0</v>
      </c>
      <c r="HA163" s="416">
        <f t="shared" ca="1" si="154"/>
        <v>1150</v>
      </c>
      <c r="HB163" s="493">
        <f t="shared" ca="1" si="155"/>
        <v>-1150</v>
      </c>
      <c r="HC163" s="242">
        <v>22</v>
      </c>
      <c r="HD163" s="29">
        <f t="shared" si="156"/>
        <v>0</v>
      </c>
      <c r="HE163" s="29">
        <f t="shared" ca="1" si="196"/>
        <v>74126.524999999994</v>
      </c>
      <c r="HF163" s="29">
        <f t="shared" ca="1" si="65"/>
        <v>77.215130208333335</v>
      </c>
      <c r="HG163" s="29"/>
      <c r="HH163" s="24">
        <v>21</v>
      </c>
      <c r="HI163" s="243">
        <f t="shared" ca="1" si="158"/>
        <v>1150</v>
      </c>
      <c r="HJ163" s="243">
        <f t="shared" ca="1" si="203"/>
        <v>34393.623437499999</v>
      </c>
      <c r="HK163" s="243">
        <f t="shared" ca="1" si="159"/>
        <v>35.826691080729169</v>
      </c>
      <c r="HL163" s="33"/>
    </row>
    <row r="164" spans="3:220" ht="15" customHeight="1" x14ac:dyDescent="0.25">
      <c r="C164" s="242">
        <v>22</v>
      </c>
      <c r="D164" s="243">
        <f t="shared" si="8"/>
        <v>1155.6736805955547</v>
      </c>
      <c r="E164" s="865">
        <f t="shared" si="160"/>
        <v>100</v>
      </c>
      <c r="F164" s="866"/>
      <c r="G164" s="243">
        <f t="shared" si="66"/>
        <v>1055.6736805955547</v>
      </c>
      <c r="H164" s="859">
        <f t="shared" si="9"/>
        <v>638.50903974209302</v>
      </c>
      <c r="I164" s="860"/>
      <c r="J164" s="243">
        <f t="shared" si="10"/>
        <v>417.16464085346172</v>
      </c>
      <c r="K164" s="859">
        <f t="shared" si="67"/>
        <v>191135.54728177443</v>
      </c>
      <c r="L164" s="860"/>
      <c r="M164" s="860"/>
      <c r="N164" s="861"/>
      <c r="O164" s="248">
        <f t="shared" si="68"/>
        <v>191135.54728177443</v>
      </c>
      <c r="P164" s="248">
        <f t="shared" si="6"/>
        <v>0</v>
      </c>
      <c r="Q164" s="248">
        <f t="shared" si="11"/>
        <v>0</v>
      </c>
      <c r="R164" s="1015" t="str">
        <f t="shared" si="7"/>
        <v/>
      </c>
      <c r="S164" s="1015"/>
      <c r="U164">
        <v>22</v>
      </c>
      <c r="V164" s="242">
        <f t="shared" si="69"/>
        <v>123</v>
      </c>
      <c r="W164" s="29">
        <f t="shared" si="12"/>
        <v>0</v>
      </c>
      <c r="X164" s="29">
        <f t="shared" si="13"/>
        <v>0</v>
      </c>
      <c r="Y164" s="865">
        <f t="shared" si="14"/>
        <v>0</v>
      </c>
      <c r="Z164" s="866"/>
      <c r="AA164" s="517">
        <f t="shared" si="15"/>
        <v>0</v>
      </c>
      <c r="AB164" s="29">
        <f t="shared" si="70"/>
        <v>0</v>
      </c>
      <c r="AC164" s="29">
        <f t="shared" si="71"/>
        <v>0</v>
      </c>
      <c r="AD164" s="24"/>
      <c r="AE164" s="517">
        <f t="shared" si="16"/>
        <v>0</v>
      </c>
      <c r="AF164" s="280">
        <f t="shared" si="17"/>
        <v>0</v>
      </c>
      <c r="AG164" s="391">
        <f t="shared" si="72"/>
        <v>0</v>
      </c>
      <c r="AJ164" s="242">
        <f t="shared" si="18"/>
        <v>0</v>
      </c>
      <c r="AK164" s="29">
        <f t="shared" si="19"/>
        <v>0</v>
      </c>
      <c r="AL164" s="29">
        <f t="shared" si="20"/>
        <v>0</v>
      </c>
      <c r="AM164" s="29">
        <f t="shared" si="21"/>
        <v>0</v>
      </c>
      <c r="AN164" s="29">
        <f t="shared" si="22"/>
        <v>0</v>
      </c>
      <c r="AO164" s="292">
        <f t="shared" si="23"/>
        <v>0</v>
      </c>
      <c r="AP164" s="292">
        <f t="shared" si="24"/>
        <v>0</v>
      </c>
      <c r="AQ164" s="394">
        <f t="shared" si="73"/>
        <v>0</v>
      </c>
      <c r="AR164" s="242">
        <v>22</v>
      </c>
      <c r="AS164" s="331">
        <f t="shared" ca="1" si="25"/>
        <v>1231.970682334292</v>
      </c>
      <c r="AT164" s="566">
        <f t="shared" ca="1" si="74"/>
        <v>103.62049999999999</v>
      </c>
      <c r="AU164" s="331">
        <f t="shared" ca="1" si="26"/>
        <v>1128.350182334292</v>
      </c>
      <c r="AV164" s="329">
        <f t="shared" ca="1" si="27"/>
        <v>572.44893207106497</v>
      </c>
      <c r="AW164" s="331">
        <f t="shared" ca="1" si="28"/>
        <v>555.90125026322698</v>
      </c>
      <c r="AX164" s="331">
        <f t="shared" si="75"/>
        <v>0</v>
      </c>
      <c r="AY164" s="331">
        <f t="shared" si="176"/>
        <v>0</v>
      </c>
      <c r="AZ164" s="350">
        <f t="shared" ca="1" si="30"/>
        <v>195712.30403124474</v>
      </c>
      <c r="BA164" s="420">
        <f t="shared" ca="1" si="31"/>
        <v>0</v>
      </c>
      <c r="BB164" s="416">
        <f t="shared" ca="1" si="76"/>
        <v>1231.970682334292</v>
      </c>
      <c r="BC164" s="372">
        <f t="shared" ca="1" si="77"/>
        <v>-1231.970682334292</v>
      </c>
      <c r="BD164" s="242">
        <v>23</v>
      </c>
      <c r="BE164" s="29">
        <f t="shared" si="32"/>
        <v>0</v>
      </c>
      <c r="BF164" s="29">
        <f t="shared" ca="1" si="78"/>
        <v>79919.506250000006</v>
      </c>
      <c r="BG164" s="29">
        <f t="shared" ca="1" si="33"/>
        <v>83.249485677083342</v>
      </c>
      <c r="BH164" s="29"/>
      <c r="BI164" s="24">
        <v>22</v>
      </c>
      <c r="BJ164" s="243">
        <f t="shared" ca="1" si="34"/>
        <v>1231.970682334292</v>
      </c>
      <c r="BK164" s="243">
        <f t="shared" ca="1" si="161"/>
        <v>38433.079617861127</v>
      </c>
      <c r="BL164" s="243">
        <f t="shared" ca="1" si="79"/>
        <v>40.034457935272009</v>
      </c>
      <c r="BM164" s="33"/>
      <c r="BO164" s="679">
        <f t="shared" si="80"/>
        <v>0</v>
      </c>
      <c r="BP164" s="29">
        <f t="shared" si="35"/>
        <v>0</v>
      </c>
      <c r="BQ164" s="29">
        <f t="shared" si="36"/>
        <v>0</v>
      </c>
      <c r="BR164" s="29">
        <f t="shared" si="37"/>
        <v>0</v>
      </c>
      <c r="BS164" s="29">
        <f t="shared" si="38"/>
        <v>0</v>
      </c>
      <c r="BT164" s="292">
        <f t="shared" si="39"/>
        <v>0</v>
      </c>
      <c r="BU164" s="292">
        <f t="shared" si="40"/>
        <v>0</v>
      </c>
      <c r="BV164" s="394">
        <f t="shared" si="81"/>
        <v>0</v>
      </c>
      <c r="BW164" s="679">
        <v>22</v>
      </c>
      <c r="BX164" s="489">
        <f t="shared" ca="1" si="82"/>
        <v>1445.5025028809234</v>
      </c>
      <c r="BY164" s="489">
        <f t="shared" ca="1" si="41"/>
        <v>104.1015</v>
      </c>
      <c r="BZ164" s="489">
        <f t="shared" ca="1" si="42"/>
        <v>1341.4010028809234</v>
      </c>
      <c r="CA164" s="489">
        <f t="shared" ca="1" si="83"/>
        <v>564.37410164743551</v>
      </c>
      <c r="CB164" s="489">
        <f t="shared" ca="1" si="84"/>
        <v>777.02690123348793</v>
      </c>
      <c r="CC164" s="489">
        <f t="shared" si="85"/>
        <v>0</v>
      </c>
      <c r="CD164" s="489">
        <f t="shared" si="86"/>
        <v>0</v>
      </c>
      <c r="CE164" s="647">
        <f t="shared" ca="1" si="87"/>
        <v>192722.66509217297</v>
      </c>
      <c r="CF164" s="700">
        <f t="shared" ca="1" si="173"/>
        <v>0</v>
      </c>
      <c r="CG164" s="701">
        <f t="shared" ca="1" si="88"/>
        <v>1445.5025028809234</v>
      </c>
      <c r="CH164" s="702">
        <f t="shared" ca="1" si="89"/>
        <v>-1445.5025028809234</v>
      </c>
      <c r="CI164" s="679">
        <v>23</v>
      </c>
      <c r="CJ164" s="29">
        <f t="shared" si="43"/>
        <v>0</v>
      </c>
      <c r="CK164" s="29">
        <f t="shared" ca="1" si="191"/>
        <v>79919.506250000006</v>
      </c>
      <c r="CL164" s="29">
        <f t="shared" ca="1" si="44"/>
        <v>83.249485677083342</v>
      </c>
      <c r="CM164" s="29"/>
      <c r="CN164" s="29">
        <v>22</v>
      </c>
      <c r="CO164" s="29">
        <f t="shared" ca="1" si="91"/>
        <v>1445.5025028809234</v>
      </c>
      <c r="CP164" s="29">
        <f t="shared" ca="1" si="197"/>
        <v>43115.461963639769</v>
      </c>
      <c r="CQ164" s="29">
        <f t="shared" ca="1" si="92"/>
        <v>44.911939545458097</v>
      </c>
      <c r="CR164" s="292"/>
      <c r="CT164" s="242">
        <f t="shared" si="93"/>
        <v>0</v>
      </c>
      <c r="CU164" s="29">
        <f t="shared" ref="CU164:CZ164" si="216">CU196</f>
        <v>0</v>
      </c>
      <c r="CV164" s="29">
        <f t="shared" si="216"/>
        <v>0</v>
      </c>
      <c r="CW164" s="29">
        <f t="shared" si="216"/>
        <v>0</v>
      </c>
      <c r="CX164" s="29">
        <f t="shared" si="216"/>
        <v>0</v>
      </c>
      <c r="CY164" s="292">
        <f t="shared" si="216"/>
        <v>0</v>
      </c>
      <c r="CZ164" s="292">
        <f t="shared" si="216"/>
        <v>0</v>
      </c>
      <c r="DA164" s="394">
        <f t="shared" si="95"/>
        <v>0</v>
      </c>
      <c r="DB164" s="242">
        <v>22</v>
      </c>
      <c r="DC164" s="488">
        <f t="shared" ca="1" si="96"/>
        <v>1462.4506963735107</v>
      </c>
      <c r="DD164" s="489">
        <f t="shared" ca="1" si="46"/>
        <v>106.9885</v>
      </c>
      <c r="DE164" s="488">
        <f t="shared" ca="1" si="97"/>
        <v>1355.4621963735108</v>
      </c>
      <c r="DF164" s="489">
        <f t="shared" ca="1" si="98"/>
        <v>581.2206173147647</v>
      </c>
      <c r="DG164" s="488">
        <f t="shared" ca="1" si="99"/>
        <v>774.24157905874608</v>
      </c>
      <c r="DH164" s="488">
        <f t="shared" si="100"/>
        <v>0</v>
      </c>
      <c r="DI164" s="488">
        <f t="shared" si="101"/>
        <v>0</v>
      </c>
      <c r="DJ164" s="523">
        <f t="shared" ca="1" si="102"/>
        <v>198501.39864314627</v>
      </c>
      <c r="DK164" s="420">
        <f t="shared" ca="1" si="47"/>
        <v>0</v>
      </c>
      <c r="DL164" s="416">
        <f t="shared" ca="1" si="103"/>
        <v>1462.4506963735107</v>
      </c>
      <c r="DM164" s="493">
        <f t="shared" ca="1" si="104"/>
        <v>-1462.4506963735107</v>
      </c>
      <c r="DN164" s="242">
        <v>23</v>
      </c>
      <c r="DO164" s="29">
        <f t="shared" si="48"/>
        <v>0</v>
      </c>
      <c r="DP164" s="29">
        <f t="shared" ca="1" si="105"/>
        <v>74126.524999999994</v>
      </c>
      <c r="DQ164" s="29">
        <f t="shared" ca="1" si="49"/>
        <v>77.215130208333335</v>
      </c>
      <c r="DR164" s="29"/>
      <c r="DS164" s="24">
        <v>22</v>
      </c>
      <c r="DT164" s="243">
        <f t="shared" ca="1" si="106"/>
        <v>1462.4506963735107</v>
      </c>
      <c r="DU164" s="243">
        <f t="shared" ca="1" si="199"/>
        <v>42442.92537679759</v>
      </c>
      <c r="DV164" s="243">
        <f t="shared" ca="1" si="107"/>
        <v>44.211380600830829</v>
      </c>
      <c r="DW164" s="33"/>
      <c r="DY164" s="242">
        <f t="shared" si="108"/>
        <v>0</v>
      </c>
      <c r="DZ164" s="29">
        <f t="shared" si="109"/>
        <v>0</v>
      </c>
      <c r="EA164" s="29">
        <f t="shared" si="110"/>
        <v>0</v>
      </c>
      <c r="EB164" s="29">
        <f t="shared" si="111"/>
        <v>0</v>
      </c>
      <c r="EC164" s="29">
        <f t="shared" si="112"/>
        <v>0</v>
      </c>
      <c r="ED164" s="292">
        <f t="shared" si="113"/>
        <v>0</v>
      </c>
      <c r="EE164" s="292">
        <f t="shared" si="114"/>
        <v>0</v>
      </c>
      <c r="EF164" s="394">
        <f t="shared" si="115"/>
        <v>0</v>
      </c>
      <c r="EG164" s="242">
        <v>22</v>
      </c>
      <c r="EH164" s="331">
        <f t="shared" ca="1" si="116"/>
        <v>1150</v>
      </c>
      <c r="EI164" s="599">
        <f t="shared" ca="1" si="50"/>
        <v>103.62049999999999</v>
      </c>
      <c r="EJ164" s="331">
        <f t="shared" ca="1" si="117"/>
        <v>1046.3795</v>
      </c>
      <c r="EK164" s="594">
        <f t="shared" ca="1" si="118"/>
        <v>577.61881445147071</v>
      </c>
      <c r="EL164" s="488">
        <f t="shared" ca="1" si="119"/>
        <v>468.7606855485293</v>
      </c>
      <c r="EM164" s="331">
        <f t="shared" si="120"/>
        <v>0</v>
      </c>
      <c r="EN164" s="331">
        <f t="shared" si="121"/>
        <v>0</v>
      </c>
      <c r="EO164" s="595">
        <f t="shared" ca="1" si="122"/>
        <v>197571.97569781283</v>
      </c>
      <c r="EP164" s="420">
        <f t="shared" ca="1" si="51"/>
        <v>0</v>
      </c>
      <c r="EQ164" s="416">
        <f t="shared" ca="1" si="123"/>
        <v>1150</v>
      </c>
      <c r="ER164" s="372">
        <f t="shared" ca="1" si="124"/>
        <v>-1150</v>
      </c>
      <c r="ES164" s="242">
        <v>23</v>
      </c>
      <c r="ET164" s="29">
        <f t="shared" si="125"/>
        <v>0</v>
      </c>
      <c r="EU164" s="29">
        <f t="shared" ca="1" si="193"/>
        <v>79919.506250000006</v>
      </c>
      <c r="EV164" s="29">
        <f t="shared" ca="1" si="52"/>
        <v>83.249485677083342</v>
      </c>
      <c r="EW164" s="29"/>
      <c r="EX164" s="24">
        <v>22</v>
      </c>
      <c r="EY164" s="243">
        <f t="shared" ca="1" si="127"/>
        <v>1150</v>
      </c>
      <c r="EZ164" s="243">
        <f t="shared" ca="1" si="200"/>
        <v>36623.064488567019</v>
      </c>
      <c r="FA164" s="243">
        <f t="shared" ca="1" si="128"/>
        <v>38.149025508923977</v>
      </c>
      <c r="FB164" s="33"/>
      <c r="FD164" s="242">
        <f t="shared" si="129"/>
        <v>0</v>
      </c>
      <c r="FE164" s="29">
        <f t="shared" si="130"/>
        <v>0</v>
      </c>
      <c r="FF164" s="29">
        <f t="shared" si="131"/>
        <v>0</v>
      </c>
      <c r="FG164" s="29">
        <f t="shared" si="132"/>
        <v>0</v>
      </c>
      <c r="FH164" s="29">
        <f t="shared" si="133"/>
        <v>0</v>
      </c>
      <c r="FI164" s="292">
        <f t="shared" si="134"/>
        <v>0</v>
      </c>
      <c r="FJ164" s="292">
        <f t="shared" si="135"/>
        <v>0</v>
      </c>
      <c r="FK164" s="394">
        <f t="shared" si="136"/>
        <v>0</v>
      </c>
      <c r="FL164" s="242">
        <v>22</v>
      </c>
      <c r="FM164" s="331">
        <f t="shared" ca="1" si="137"/>
        <v>1150</v>
      </c>
      <c r="FN164" s="600">
        <f t="shared" ca="1" si="53"/>
        <v>104.1015</v>
      </c>
      <c r="FO164" s="331">
        <f t="shared" ca="1" si="138"/>
        <v>1045.8985</v>
      </c>
      <c r="FP164" s="597">
        <f t="shared" ca="1" si="139"/>
        <v>583.01141366564559</v>
      </c>
      <c r="FQ164" s="488">
        <f t="shared" ca="1" si="140"/>
        <v>462.88708633435442</v>
      </c>
      <c r="FR164" s="331">
        <f t="shared" si="141"/>
        <v>0</v>
      </c>
      <c r="FS164" s="331">
        <f t="shared" si="142"/>
        <v>0</v>
      </c>
      <c r="FT164" s="596">
        <f t="shared" ca="1" si="143"/>
        <v>199426.74045617267</v>
      </c>
      <c r="FU164" s="420">
        <f t="shared" ca="1" si="54"/>
        <v>0</v>
      </c>
      <c r="FV164" s="416">
        <f t="shared" ca="1" si="144"/>
        <v>1150</v>
      </c>
      <c r="FW164" s="493">
        <f t="shared" ca="1" si="145"/>
        <v>-1150</v>
      </c>
      <c r="FX164" s="242">
        <v>23</v>
      </c>
      <c r="FY164" s="29">
        <f t="shared" si="146"/>
        <v>0</v>
      </c>
      <c r="FZ164" s="29">
        <f t="shared" ca="1" si="194"/>
        <v>79919.506250000006</v>
      </c>
      <c r="GA164" s="29">
        <f t="shared" ca="1" si="55"/>
        <v>83.249485677083342</v>
      </c>
      <c r="GB164" s="29"/>
      <c r="GC164" s="24">
        <v>22</v>
      </c>
      <c r="GD164" s="243">
        <f t="shared" ca="1" si="148"/>
        <v>1150</v>
      </c>
      <c r="GE164" s="243">
        <f t="shared" ca="1" si="201"/>
        <v>36590.397321900353</v>
      </c>
      <c r="GF164" s="243">
        <f t="shared" ca="1" si="149"/>
        <v>38.114997210312872</v>
      </c>
      <c r="GG164" s="33"/>
      <c r="GI164" s="242">
        <f t="shared" si="150"/>
        <v>0</v>
      </c>
      <c r="GJ164" s="29">
        <f t="shared" ref="GJ164:GO164" si="217">GJ196</f>
        <v>0</v>
      </c>
      <c r="GK164" s="29">
        <f t="shared" si="217"/>
        <v>0</v>
      </c>
      <c r="GL164" s="29">
        <f t="shared" si="217"/>
        <v>0</v>
      </c>
      <c r="GM164" s="29">
        <f t="shared" si="217"/>
        <v>0</v>
      </c>
      <c r="GN164" s="292">
        <f t="shared" si="217"/>
        <v>0</v>
      </c>
      <c r="GO164" s="292">
        <f t="shared" si="217"/>
        <v>0</v>
      </c>
      <c r="GP164" s="394">
        <f t="shared" si="152"/>
        <v>0</v>
      </c>
      <c r="GQ164" s="242">
        <v>22</v>
      </c>
      <c r="GR164" s="331">
        <f t="shared" ca="1" si="57"/>
        <v>1150</v>
      </c>
      <c r="GS164" s="600">
        <f t="shared" ca="1" si="58"/>
        <v>106.9885</v>
      </c>
      <c r="GT164" s="331">
        <f t="shared" ca="1" si="59"/>
        <v>1043.0115000000001</v>
      </c>
      <c r="GU164" s="591">
        <f t="shared" ca="1" si="153"/>
        <v>600.92685012784773</v>
      </c>
      <c r="GV164" s="488">
        <f t="shared" ca="1" si="60"/>
        <v>442.08464987215234</v>
      </c>
      <c r="GW164" s="331">
        <f t="shared" si="61"/>
        <v>0</v>
      </c>
      <c r="GX164" s="331">
        <f t="shared" si="62"/>
        <v>0</v>
      </c>
      <c r="GY164" s="593">
        <f t="shared" ca="1" si="63"/>
        <v>205589.97825110418</v>
      </c>
      <c r="GZ164" s="420">
        <f t="shared" ca="1" si="64"/>
        <v>0</v>
      </c>
      <c r="HA164" s="416">
        <f t="shared" ca="1" si="154"/>
        <v>1150</v>
      </c>
      <c r="HB164" s="493">
        <f t="shared" ca="1" si="155"/>
        <v>-1150</v>
      </c>
      <c r="HC164" s="242">
        <v>23</v>
      </c>
      <c r="HD164" s="29">
        <f t="shared" si="156"/>
        <v>0</v>
      </c>
      <c r="HE164" s="29">
        <f t="shared" ca="1" si="196"/>
        <v>74126.524999999994</v>
      </c>
      <c r="HF164" s="29">
        <f t="shared" ca="1" si="65"/>
        <v>77.215130208333335</v>
      </c>
      <c r="HG164" s="29"/>
      <c r="HH164" s="24">
        <v>22</v>
      </c>
      <c r="HI164" s="243">
        <f t="shared" ca="1" si="158"/>
        <v>1150</v>
      </c>
      <c r="HJ164" s="243">
        <f t="shared" ca="1" si="203"/>
        <v>35543.623437499999</v>
      </c>
      <c r="HK164" s="243">
        <f t="shared" ca="1" si="159"/>
        <v>37.024607747395834</v>
      </c>
      <c r="HL164" s="33"/>
    </row>
    <row r="165" spans="3:220" ht="15" customHeight="1" x14ac:dyDescent="0.25">
      <c r="C165" s="242">
        <v>23</v>
      </c>
      <c r="D165" s="243">
        <f t="shared" si="8"/>
        <v>1155.6736805955547</v>
      </c>
      <c r="E165" s="865">
        <f t="shared" si="160"/>
        <v>100</v>
      </c>
      <c r="F165" s="866"/>
      <c r="G165" s="243">
        <f t="shared" si="66"/>
        <v>1055.6736805955547</v>
      </c>
      <c r="H165" s="859">
        <f t="shared" si="9"/>
        <v>637.11849093924809</v>
      </c>
      <c r="I165" s="860"/>
      <c r="J165" s="243">
        <f t="shared" si="10"/>
        <v>418.55518965630665</v>
      </c>
      <c r="K165" s="859">
        <f t="shared" si="67"/>
        <v>190716.99209211813</v>
      </c>
      <c r="L165" s="860"/>
      <c r="M165" s="860"/>
      <c r="N165" s="861"/>
      <c r="O165" s="248">
        <f t="shared" si="68"/>
        <v>190716.99209211813</v>
      </c>
      <c r="P165" s="248">
        <f t="shared" si="6"/>
        <v>0</v>
      </c>
      <c r="Q165" s="248">
        <f t="shared" si="11"/>
        <v>0</v>
      </c>
      <c r="R165" s="1015" t="str">
        <f t="shared" si="7"/>
        <v/>
      </c>
      <c r="S165" s="1015"/>
      <c r="U165">
        <v>23</v>
      </c>
      <c r="V165" s="242">
        <f t="shared" si="69"/>
        <v>124</v>
      </c>
      <c r="W165" s="29">
        <f t="shared" si="12"/>
        <v>0</v>
      </c>
      <c r="X165" s="29">
        <f t="shared" si="13"/>
        <v>0</v>
      </c>
      <c r="Y165" s="865">
        <f t="shared" si="14"/>
        <v>0</v>
      </c>
      <c r="Z165" s="866"/>
      <c r="AA165" s="517">
        <f t="shared" si="15"/>
        <v>0</v>
      </c>
      <c r="AB165" s="29">
        <f t="shared" si="70"/>
        <v>0</v>
      </c>
      <c r="AC165" s="29">
        <f t="shared" si="71"/>
        <v>0</v>
      </c>
      <c r="AD165" s="24"/>
      <c r="AE165" s="517">
        <f t="shared" si="16"/>
        <v>0</v>
      </c>
      <c r="AF165" s="280">
        <f t="shared" si="17"/>
        <v>0</v>
      </c>
      <c r="AG165" s="391">
        <f t="shared" si="72"/>
        <v>0</v>
      </c>
      <c r="AJ165" s="242">
        <f t="shared" si="18"/>
        <v>0</v>
      </c>
      <c r="AK165" s="29">
        <f t="shared" si="19"/>
        <v>0</v>
      </c>
      <c r="AL165" s="29">
        <f t="shared" si="20"/>
        <v>0</v>
      </c>
      <c r="AM165" s="29">
        <f t="shared" si="21"/>
        <v>0</v>
      </c>
      <c r="AN165" s="29">
        <f t="shared" si="22"/>
        <v>0</v>
      </c>
      <c r="AO165" s="292">
        <f t="shared" si="23"/>
        <v>0</v>
      </c>
      <c r="AP165" s="292">
        <f t="shared" si="24"/>
        <v>0</v>
      </c>
      <c r="AQ165" s="394">
        <f t="shared" si="73"/>
        <v>0</v>
      </c>
      <c r="AR165" s="242">
        <v>23</v>
      </c>
      <c r="AS165" s="331">
        <f t="shared" ca="1" si="25"/>
        <v>1231.970682334292</v>
      </c>
      <c r="AT165" s="566">
        <f t="shared" ca="1" si="74"/>
        <v>103.62049999999999</v>
      </c>
      <c r="AU165" s="331">
        <f t="shared" ca="1" si="26"/>
        <v>1128.350182334292</v>
      </c>
      <c r="AV165" s="329">
        <f t="shared" ca="1" si="27"/>
        <v>570.82755342446387</v>
      </c>
      <c r="AW165" s="331">
        <f t="shared" ca="1" si="28"/>
        <v>557.52262890982809</v>
      </c>
      <c r="AX165" s="331">
        <f t="shared" si="75"/>
        <v>0</v>
      </c>
      <c r="AY165" s="331">
        <f t="shared" si="176"/>
        <v>0</v>
      </c>
      <c r="AZ165" s="350">
        <f t="shared" ca="1" si="30"/>
        <v>195154.78140233492</v>
      </c>
      <c r="BA165" s="420">
        <f t="shared" ca="1" si="31"/>
        <v>0</v>
      </c>
      <c r="BB165" s="416">
        <f t="shared" ca="1" si="76"/>
        <v>1231.970682334292</v>
      </c>
      <c r="BC165" s="372">
        <f t="shared" ca="1" si="77"/>
        <v>-1231.970682334292</v>
      </c>
      <c r="BD165" s="443">
        <v>24</v>
      </c>
      <c r="BE165" s="444">
        <f t="shared" si="32"/>
        <v>0</v>
      </c>
      <c r="BF165" s="444">
        <f t="shared" ca="1" si="78"/>
        <v>79919.506250000006</v>
      </c>
      <c r="BG165" s="444">
        <f t="shared" ca="1" si="33"/>
        <v>83.249485677083342</v>
      </c>
      <c r="BH165" s="444">
        <f ca="1">IF(BD165&gt;$BE$140,0,SUM(BG154:BG165))</f>
        <v>998.99382812500028</v>
      </c>
      <c r="BI165" s="24">
        <v>23</v>
      </c>
      <c r="BJ165" s="243">
        <f t="shared" ca="1" si="34"/>
        <v>1231.970682334292</v>
      </c>
      <c r="BK165" s="243">
        <f t="shared" ca="1" si="161"/>
        <v>39665.05030019542</v>
      </c>
      <c r="BL165" s="243">
        <f t="shared" ca="1" si="79"/>
        <v>41.317760729370228</v>
      </c>
      <c r="BM165" s="33"/>
      <c r="BO165" s="679">
        <f t="shared" si="80"/>
        <v>0</v>
      </c>
      <c r="BP165" s="29">
        <f t="shared" si="35"/>
        <v>0</v>
      </c>
      <c r="BQ165" s="29">
        <f t="shared" si="36"/>
        <v>0</v>
      </c>
      <c r="BR165" s="29">
        <f t="shared" si="37"/>
        <v>0</v>
      </c>
      <c r="BS165" s="29">
        <f t="shared" si="38"/>
        <v>0</v>
      </c>
      <c r="BT165" s="292">
        <f t="shared" si="39"/>
        <v>0</v>
      </c>
      <c r="BU165" s="292">
        <f t="shared" si="40"/>
        <v>0</v>
      </c>
      <c r="BV165" s="394">
        <f t="shared" si="81"/>
        <v>0</v>
      </c>
      <c r="BW165" s="679">
        <v>23</v>
      </c>
      <c r="BX165" s="489">
        <f t="shared" ca="1" si="82"/>
        <v>1445.5025028809234</v>
      </c>
      <c r="BY165" s="489">
        <f t="shared" ca="1" si="41"/>
        <v>104.1015</v>
      </c>
      <c r="BZ165" s="489">
        <f t="shared" ca="1" si="42"/>
        <v>1341.4010028809234</v>
      </c>
      <c r="CA165" s="489">
        <f t="shared" ca="1" si="83"/>
        <v>562.10777318550458</v>
      </c>
      <c r="CB165" s="489">
        <f t="shared" ca="1" si="84"/>
        <v>779.29322969541886</v>
      </c>
      <c r="CC165" s="489">
        <f t="shared" si="85"/>
        <v>0</v>
      </c>
      <c r="CD165" s="489">
        <f t="shared" si="86"/>
        <v>0</v>
      </c>
      <c r="CE165" s="647">
        <f t="shared" ca="1" si="87"/>
        <v>191943.37186247756</v>
      </c>
      <c r="CF165" s="700">
        <f t="shared" ca="1" si="173"/>
        <v>0</v>
      </c>
      <c r="CG165" s="701">
        <f t="shared" ca="1" si="88"/>
        <v>1445.5025028809234</v>
      </c>
      <c r="CH165" s="702">
        <f t="shared" ca="1" si="89"/>
        <v>-1445.5025028809234</v>
      </c>
      <c r="CI165" s="703">
        <v>24</v>
      </c>
      <c r="CJ165" s="444">
        <f t="shared" si="43"/>
        <v>0</v>
      </c>
      <c r="CK165" s="444">
        <f t="shared" ca="1" si="191"/>
        <v>79919.506250000006</v>
      </c>
      <c r="CL165" s="444">
        <f t="shared" ca="1" si="44"/>
        <v>83.249485677083342</v>
      </c>
      <c r="CM165" s="444">
        <f ca="1">IF(CI165&gt;$CJ$140,0,SUM(CL154:CL165))</f>
        <v>998.99382812500028</v>
      </c>
      <c r="CN165" s="29">
        <v>23</v>
      </c>
      <c r="CO165" s="29">
        <f t="shared" ca="1" si="91"/>
        <v>1445.5025028809234</v>
      </c>
      <c r="CP165" s="29">
        <f t="shared" ca="1" si="197"/>
        <v>44560.964466520694</v>
      </c>
      <c r="CQ165" s="29">
        <f t="shared" ca="1" si="92"/>
        <v>46.417671319292396</v>
      </c>
      <c r="CR165" s="292"/>
      <c r="CT165" s="242">
        <f t="shared" si="93"/>
        <v>0</v>
      </c>
      <c r="CU165" s="29">
        <f t="shared" ref="CU165:CZ165" si="218">CU197</f>
        <v>0</v>
      </c>
      <c r="CV165" s="29">
        <f t="shared" si="218"/>
        <v>0</v>
      </c>
      <c r="CW165" s="29">
        <f t="shared" si="218"/>
        <v>0</v>
      </c>
      <c r="CX165" s="29">
        <f t="shared" si="218"/>
        <v>0</v>
      </c>
      <c r="CY165" s="292">
        <f t="shared" si="218"/>
        <v>0</v>
      </c>
      <c r="CZ165" s="292">
        <f t="shared" si="218"/>
        <v>0</v>
      </c>
      <c r="DA165" s="394">
        <f t="shared" si="95"/>
        <v>0</v>
      </c>
      <c r="DB165" s="242">
        <v>23</v>
      </c>
      <c r="DC165" s="488">
        <f t="shared" ca="1" si="96"/>
        <v>1462.4506963735107</v>
      </c>
      <c r="DD165" s="489">
        <f t="shared" ca="1" si="46"/>
        <v>106.9885</v>
      </c>
      <c r="DE165" s="488">
        <f t="shared" ca="1" si="97"/>
        <v>1355.4621963735108</v>
      </c>
      <c r="DF165" s="489">
        <f t="shared" ca="1" si="98"/>
        <v>578.96241270917665</v>
      </c>
      <c r="DG165" s="488">
        <f t="shared" ca="1" si="99"/>
        <v>776.49978366433413</v>
      </c>
      <c r="DH165" s="488">
        <f t="shared" si="100"/>
        <v>0</v>
      </c>
      <c r="DI165" s="488">
        <f t="shared" si="101"/>
        <v>0</v>
      </c>
      <c r="DJ165" s="523">
        <f t="shared" ca="1" si="102"/>
        <v>197724.89885948194</v>
      </c>
      <c r="DK165" s="420">
        <f t="shared" ca="1" si="47"/>
        <v>0</v>
      </c>
      <c r="DL165" s="416">
        <f t="shared" ca="1" si="103"/>
        <v>1462.4506963735107</v>
      </c>
      <c r="DM165" s="493">
        <f t="shared" ca="1" si="104"/>
        <v>-1462.4506963735107</v>
      </c>
      <c r="DN165" s="443">
        <v>24</v>
      </c>
      <c r="DO165" s="444">
        <f t="shared" si="48"/>
        <v>0</v>
      </c>
      <c r="DP165" s="444">
        <f ca="1">IF(DN165&gt;$DO$140,0,DP164+DO165)</f>
        <v>74126.524999999994</v>
      </c>
      <c r="DQ165" s="444">
        <f t="shared" ca="1" si="49"/>
        <v>77.215130208333335</v>
      </c>
      <c r="DR165" s="444">
        <f ca="1">IF(DN165&gt;$DO$140,0,SUM(DQ154:DQ165))</f>
        <v>926.58156250000002</v>
      </c>
      <c r="DS165" s="24">
        <v>23</v>
      </c>
      <c r="DT165" s="243">
        <f t="shared" ca="1" si="106"/>
        <v>1462.4506963735107</v>
      </c>
      <c r="DU165" s="243">
        <f t="shared" ca="1" si="199"/>
        <v>43905.376073171101</v>
      </c>
      <c r="DV165" s="243">
        <f t="shared" ca="1" si="107"/>
        <v>45.734766742886563</v>
      </c>
      <c r="DW165" s="33"/>
      <c r="DY165" s="242">
        <f t="shared" si="108"/>
        <v>0</v>
      </c>
      <c r="DZ165" s="29">
        <f t="shared" si="109"/>
        <v>0</v>
      </c>
      <c r="EA165" s="29">
        <f t="shared" si="110"/>
        <v>0</v>
      </c>
      <c r="EB165" s="29">
        <f t="shared" si="111"/>
        <v>0</v>
      </c>
      <c r="EC165" s="29">
        <f t="shared" si="112"/>
        <v>0</v>
      </c>
      <c r="ED165" s="292">
        <f t="shared" si="113"/>
        <v>0</v>
      </c>
      <c r="EE165" s="292">
        <f t="shared" si="114"/>
        <v>0</v>
      </c>
      <c r="EF165" s="394">
        <f t="shared" si="115"/>
        <v>0</v>
      </c>
      <c r="EG165" s="242">
        <v>23</v>
      </c>
      <c r="EH165" s="331">
        <f t="shared" ca="1" si="116"/>
        <v>1150</v>
      </c>
      <c r="EI165" s="599">
        <f t="shared" ca="1" si="50"/>
        <v>103.62049999999999</v>
      </c>
      <c r="EJ165" s="331">
        <f t="shared" ca="1" si="117"/>
        <v>1046.3795</v>
      </c>
      <c r="EK165" s="594">
        <f t="shared" ca="1" si="118"/>
        <v>576.25159578528746</v>
      </c>
      <c r="EL165" s="488">
        <f t="shared" ca="1" si="119"/>
        <v>470.12790421471254</v>
      </c>
      <c r="EM165" s="331">
        <f t="shared" si="120"/>
        <v>0</v>
      </c>
      <c r="EN165" s="331">
        <f t="shared" si="121"/>
        <v>0</v>
      </c>
      <c r="EO165" s="595">
        <f t="shared" ca="1" si="122"/>
        <v>197101.84779359811</v>
      </c>
      <c r="EP165" s="420">
        <f t="shared" ca="1" si="51"/>
        <v>0</v>
      </c>
      <c r="EQ165" s="416">
        <f t="shared" ca="1" si="123"/>
        <v>1150</v>
      </c>
      <c r="ER165" s="372">
        <f t="shared" ca="1" si="124"/>
        <v>-1150</v>
      </c>
      <c r="ES165" s="443">
        <v>24</v>
      </c>
      <c r="ET165" s="444">
        <f t="shared" si="125"/>
        <v>0</v>
      </c>
      <c r="EU165" s="444">
        <f t="shared" ca="1" si="193"/>
        <v>79919.506250000006</v>
      </c>
      <c r="EV165" s="444">
        <f t="shared" ca="1" si="52"/>
        <v>83.249485677083342</v>
      </c>
      <c r="EW165" s="444">
        <f ca="1">IF(ES165&gt;$ET$140,0,SUM(EV154:EV165))</f>
        <v>998.99382812500028</v>
      </c>
      <c r="EX165" s="24">
        <v>23</v>
      </c>
      <c r="EY165" s="243">
        <f t="shared" ca="1" si="127"/>
        <v>1150</v>
      </c>
      <c r="EZ165" s="243">
        <f t="shared" ca="1" si="200"/>
        <v>37773.064488567019</v>
      </c>
      <c r="FA165" s="243">
        <f t="shared" ca="1" si="128"/>
        <v>39.346942175590648</v>
      </c>
      <c r="FB165" s="33"/>
      <c r="FD165" s="242">
        <f t="shared" si="129"/>
        <v>0</v>
      </c>
      <c r="FE165" s="29">
        <f t="shared" si="130"/>
        <v>0</v>
      </c>
      <c r="FF165" s="29">
        <f t="shared" si="131"/>
        <v>0</v>
      </c>
      <c r="FG165" s="29">
        <f t="shared" si="132"/>
        <v>0</v>
      </c>
      <c r="FH165" s="29">
        <f t="shared" si="133"/>
        <v>0</v>
      </c>
      <c r="FI165" s="292">
        <f t="shared" si="134"/>
        <v>0</v>
      </c>
      <c r="FJ165" s="292">
        <f t="shared" si="135"/>
        <v>0</v>
      </c>
      <c r="FK165" s="394">
        <f t="shared" si="136"/>
        <v>0</v>
      </c>
      <c r="FL165" s="242">
        <v>23</v>
      </c>
      <c r="FM165" s="331">
        <f t="shared" ca="1" si="137"/>
        <v>1150</v>
      </c>
      <c r="FN165" s="600">
        <f t="shared" ca="1" si="53"/>
        <v>104.1015</v>
      </c>
      <c r="FO165" s="331">
        <f t="shared" ca="1" si="138"/>
        <v>1045.8985</v>
      </c>
      <c r="FP165" s="597">
        <f t="shared" ca="1" si="139"/>
        <v>581.6613263305037</v>
      </c>
      <c r="FQ165" s="488">
        <f t="shared" ca="1" si="140"/>
        <v>464.23717366949631</v>
      </c>
      <c r="FR165" s="331">
        <f t="shared" si="141"/>
        <v>0</v>
      </c>
      <c r="FS165" s="331">
        <f t="shared" si="142"/>
        <v>0</v>
      </c>
      <c r="FT165" s="596">
        <f t="shared" ca="1" si="143"/>
        <v>198962.50328250317</v>
      </c>
      <c r="FU165" s="420">
        <f t="shared" ca="1" si="54"/>
        <v>0</v>
      </c>
      <c r="FV165" s="416">
        <f t="shared" ca="1" si="144"/>
        <v>1150</v>
      </c>
      <c r="FW165" s="493">
        <f t="shared" ca="1" si="145"/>
        <v>-1150</v>
      </c>
      <c r="FX165" s="443">
        <v>24</v>
      </c>
      <c r="FY165" s="444">
        <f t="shared" si="146"/>
        <v>0</v>
      </c>
      <c r="FZ165" s="444">
        <f t="shared" ca="1" si="194"/>
        <v>79919.506250000006</v>
      </c>
      <c r="GA165" s="444">
        <f t="shared" ca="1" si="55"/>
        <v>83.249485677083342</v>
      </c>
      <c r="GB165" s="444">
        <f ca="1">IF(FX165&gt;$FY$140,0,SUM(GA154:GA165))</f>
        <v>998.99382812500028</v>
      </c>
      <c r="GC165" s="24">
        <v>23</v>
      </c>
      <c r="GD165" s="243">
        <f t="shared" ca="1" si="148"/>
        <v>1150</v>
      </c>
      <c r="GE165" s="243">
        <f t="shared" ca="1" si="201"/>
        <v>37740.397321900353</v>
      </c>
      <c r="GF165" s="243">
        <f t="shared" ca="1" si="149"/>
        <v>39.312913876979536</v>
      </c>
      <c r="GG165" s="33"/>
      <c r="GI165" s="242">
        <f t="shared" si="150"/>
        <v>0</v>
      </c>
      <c r="GJ165" s="29">
        <f t="shared" ref="GJ165:GO165" si="219">GJ197</f>
        <v>0</v>
      </c>
      <c r="GK165" s="29">
        <f t="shared" si="219"/>
        <v>0</v>
      </c>
      <c r="GL165" s="29">
        <f t="shared" si="219"/>
        <v>0</v>
      </c>
      <c r="GM165" s="29">
        <f t="shared" si="219"/>
        <v>0</v>
      </c>
      <c r="GN165" s="292">
        <f t="shared" si="219"/>
        <v>0</v>
      </c>
      <c r="GO165" s="292">
        <f t="shared" si="219"/>
        <v>0</v>
      </c>
      <c r="GP165" s="394">
        <f t="shared" si="152"/>
        <v>0</v>
      </c>
      <c r="GQ165" s="242">
        <v>23</v>
      </c>
      <c r="GR165" s="331">
        <f t="shared" ca="1" si="57"/>
        <v>1150</v>
      </c>
      <c r="GS165" s="600">
        <f t="shared" ca="1" si="58"/>
        <v>106.9885</v>
      </c>
      <c r="GT165" s="331">
        <f t="shared" ca="1" si="59"/>
        <v>1043.0115000000001</v>
      </c>
      <c r="GU165" s="591">
        <f t="shared" ca="1" si="153"/>
        <v>599.63743656572058</v>
      </c>
      <c r="GV165" s="488">
        <f t="shared" ca="1" si="60"/>
        <v>443.37406343427949</v>
      </c>
      <c r="GW165" s="331">
        <f t="shared" si="61"/>
        <v>0</v>
      </c>
      <c r="GX165" s="331">
        <f t="shared" si="62"/>
        <v>0</v>
      </c>
      <c r="GY165" s="593">
        <f t="shared" ca="1" si="63"/>
        <v>205146.6041876699</v>
      </c>
      <c r="GZ165" s="420">
        <f t="shared" ca="1" si="64"/>
        <v>0</v>
      </c>
      <c r="HA165" s="416">
        <f t="shared" ca="1" si="154"/>
        <v>1150</v>
      </c>
      <c r="HB165" s="493">
        <f t="shared" ca="1" si="155"/>
        <v>-1150</v>
      </c>
      <c r="HC165" s="443">
        <v>24</v>
      </c>
      <c r="HD165" s="444">
        <f t="shared" si="156"/>
        <v>0</v>
      </c>
      <c r="HE165" s="444">
        <f t="shared" ca="1" si="196"/>
        <v>74126.524999999994</v>
      </c>
      <c r="HF165" s="444">
        <f t="shared" ca="1" si="65"/>
        <v>77.215130208333335</v>
      </c>
      <c r="HG165" s="444">
        <f ca="1">IF(HC165&gt;$HD$140,0,SUM(HF154:HF165))</f>
        <v>926.58156250000002</v>
      </c>
      <c r="HH165" s="24">
        <v>23</v>
      </c>
      <c r="HI165" s="243">
        <f t="shared" ca="1" si="158"/>
        <v>1150</v>
      </c>
      <c r="HJ165" s="243">
        <f t="shared" ca="1" si="203"/>
        <v>36693.623437499999</v>
      </c>
      <c r="HK165" s="243">
        <f t="shared" ca="1" si="159"/>
        <v>38.222524414062498</v>
      </c>
      <c r="HL165" s="33"/>
    </row>
    <row r="166" spans="3:220" s="430" customFormat="1" ht="15" customHeight="1" thickBot="1" x14ac:dyDescent="0.3">
      <c r="C166" s="369">
        <v>24</v>
      </c>
      <c r="D166" s="428">
        <f t="shared" si="8"/>
        <v>1155.6736805955547</v>
      </c>
      <c r="E166" s="865">
        <f t="shared" si="160"/>
        <v>100</v>
      </c>
      <c r="F166" s="866"/>
      <c r="G166" s="428">
        <f t="shared" si="66"/>
        <v>1055.6736805955547</v>
      </c>
      <c r="H166" s="862">
        <f t="shared" si="9"/>
        <v>635.72330697372706</v>
      </c>
      <c r="I166" s="863"/>
      <c r="J166" s="428">
        <f t="shared" si="10"/>
        <v>419.95037362182768</v>
      </c>
      <c r="K166" s="862">
        <f t="shared" si="67"/>
        <v>190297.0417184963</v>
      </c>
      <c r="L166" s="863"/>
      <c r="M166" s="863"/>
      <c r="N166" s="864"/>
      <c r="O166" s="429">
        <f t="shared" si="68"/>
        <v>190297.0417184963</v>
      </c>
      <c r="P166" s="429">
        <f t="shared" si="6"/>
        <v>0</v>
      </c>
      <c r="Q166" s="429">
        <f t="shared" si="11"/>
        <v>0</v>
      </c>
      <c r="R166" s="1045" t="str">
        <f t="shared" si="7"/>
        <v/>
      </c>
      <c r="S166" s="1045"/>
      <c r="U166" s="430">
        <v>24</v>
      </c>
      <c r="V166" s="431">
        <f t="shared" si="69"/>
        <v>125</v>
      </c>
      <c r="W166" s="432">
        <f t="shared" si="12"/>
        <v>0</v>
      </c>
      <c r="X166" s="432">
        <f t="shared" si="13"/>
        <v>0</v>
      </c>
      <c r="Y166" s="1062">
        <f t="shared" si="14"/>
        <v>0</v>
      </c>
      <c r="Z166" s="1063"/>
      <c r="AA166" s="601">
        <f t="shared" si="15"/>
        <v>0</v>
      </c>
      <c r="AB166" s="432">
        <f t="shared" si="70"/>
        <v>0</v>
      </c>
      <c r="AC166" s="432">
        <f t="shared" si="71"/>
        <v>0</v>
      </c>
      <c r="AD166" s="433"/>
      <c r="AE166" s="601">
        <f t="shared" si="16"/>
        <v>0</v>
      </c>
      <c r="AF166" s="434">
        <f t="shared" si="17"/>
        <v>0</v>
      </c>
      <c r="AG166" s="435">
        <f t="shared" si="72"/>
        <v>0</v>
      </c>
      <c r="AJ166" s="431">
        <f t="shared" si="18"/>
        <v>0</v>
      </c>
      <c r="AK166" s="432">
        <f t="shared" si="19"/>
        <v>0</v>
      </c>
      <c r="AL166" s="432">
        <f t="shared" si="20"/>
        <v>0</v>
      </c>
      <c r="AM166" s="432">
        <f t="shared" si="21"/>
        <v>0</v>
      </c>
      <c r="AN166" s="432">
        <f t="shared" si="22"/>
        <v>0</v>
      </c>
      <c r="AO166" s="296">
        <f t="shared" si="23"/>
        <v>0</v>
      </c>
      <c r="AP166" s="296">
        <f t="shared" si="24"/>
        <v>0</v>
      </c>
      <c r="AQ166" s="395">
        <f t="shared" si="73"/>
        <v>0</v>
      </c>
      <c r="AR166" s="369">
        <v>24</v>
      </c>
      <c r="AS166" s="370">
        <f t="shared" ca="1" si="25"/>
        <v>1231.970682334292</v>
      </c>
      <c r="AT166" s="601">
        <f t="shared" ca="1" si="74"/>
        <v>103.62049999999999</v>
      </c>
      <c r="AU166" s="370">
        <f t="shared" ca="1" si="26"/>
        <v>1128.350182334292</v>
      </c>
      <c r="AV166" s="601">
        <f t="shared" ca="1" si="27"/>
        <v>569.20144575681024</v>
      </c>
      <c r="AW166" s="370">
        <f t="shared" ca="1" si="28"/>
        <v>559.14873657748171</v>
      </c>
      <c r="AX166" s="370">
        <f t="shared" si="75"/>
        <v>0</v>
      </c>
      <c r="AY166" s="370">
        <f t="shared" si="176"/>
        <v>0</v>
      </c>
      <c r="AZ166" s="602">
        <f t="shared" ca="1" si="30"/>
        <v>194595.63266575744</v>
      </c>
      <c r="BA166" s="421">
        <f t="shared" ca="1" si="31"/>
        <v>0</v>
      </c>
      <c r="BB166" s="417">
        <f t="shared" ca="1" si="76"/>
        <v>1231.970682334292</v>
      </c>
      <c r="BC166" s="373">
        <f t="shared" ca="1" si="77"/>
        <v>-1231.970682334292</v>
      </c>
      <c r="BD166" s="369">
        <v>25</v>
      </c>
      <c r="BE166" s="432">
        <f t="shared" si="32"/>
        <v>0</v>
      </c>
      <c r="BF166" s="432">
        <f ca="1">(IF(BD166&gt;$BE$140,0,BF165+BE166))+BH165</f>
        <v>80918.500078125013</v>
      </c>
      <c r="BG166" s="432">
        <f t="shared" ca="1" si="33"/>
        <v>84.290104248046887</v>
      </c>
      <c r="BH166" s="432"/>
      <c r="BI166" s="433">
        <v>24</v>
      </c>
      <c r="BJ166" s="428">
        <f t="shared" ca="1" si="34"/>
        <v>1231.970682334292</v>
      </c>
      <c r="BK166" s="428">
        <f t="shared" ca="1" si="161"/>
        <v>40897.020982529713</v>
      </c>
      <c r="BL166" s="428">
        <f t="shared" ca="1" si="79"/>
        <v>42.601063523468454</v>
      </c>
      <c r="BM166" s="446">
        <f ca="1">IF(BI166&gt;$BA$140,0,SUM(BL155:BL166))</f>
        <v>426.51477787113879</v>
      </c>
      <c r="BO166" s="705">
        <f t="shared" si="80"/>
        <v>0</v>
      </c>
      <c r="BP166" s="432">
        <f t="shared" si="35"/>
        <v>0</v>
      </c>
      <c r="BQ166" s="432">
        <f t="shared" si="36"/>
        <v>0</v>
      </c>
      <c r="BR166" s="432">
        <f t="shared" si="37"/>
        <v>0</v>
      </c>
      <c r="BS166" s="432">
        <f t="shared" si="38"/>
        <v>0</v>
      </c>
      <c r="BT166" s="296">
        <f t="shared" si="39"/>
        <v>0</v>
      </c>
      <c r="BU166" s="296">
        <f t="shared" si="40"/>
        <v>0</v>
      </c>
      <c r="BV166" s="395">
        <f>IF($AO$140="Total",BQ166,BS166+BQ166)</f>
        <v>0</v>
      </c>
      <c r="BW166" s="705">
        <v>24</v>
      </c>
      <c r="BX166" s="652">
        <f t="shared" ca="1" si="82"/>
        <v>1445.5025028809234</v>
      </c>
      <c r="BY166" s="652">
        <f t="shared" ca="1" si="41"/>
        <v>104.1015</v>
      </c>
      <c r="BZ166" s="652">
        <f t="shared" ca="1" si="42"/>
        <v>1341.4010028809234</v>
      </c>
      <c r="CA166" s="652">
        <f t="shared" ca="1" si="83"/>
        <v>559.83483459889294</v>
      </c>
      <c r="CB166" s="652">
        <f t="shared" ca="1" si="84"/>
        <v>781.5661682820305</v>
      </c>
      <c r="CC166" s="652">
        <f t="shared" si="85"/>
        <v>0</v>
      </c>
      <c r="CD166" s="652">
        <f t="shared" si="86"/>
        <v>0</v>
      </c>
      <c r="CE166" s="648">
        <f t="shared" ca="1" si="87"/>
        <v>191161.80569419553</v>
      </c>
      <c r="CF166" s="706">
        <f t="shared" ca="1" si="173"/>
        <v>0</v>
      </c>
      <c r="CG166" s="707">
        <f t="shared" ca="1" si="88"/>
        <v>1445.5025028809234</v>
      </c>
      <c r="CH166" s="708">
        <f t="shared" ca="1" si="89"/>
        <v>-1445.5025028809234</v>
      </c>
      <c r="CI166" s="705">
        <v>25</v>
      </c>
      <c r="CJ166" s="432">
        <f t="shared" si="43"/>
        <v>0</v>
      </c>
      <c r="CK166" s="432">
        <f ca="1">(IF(CI166&gt;$CJ$140,0,CK165+CJ166))+CM165</f>
        <v>80918.500078125013</v>
      </c>
      <c r="CL166" s="432">
        <f t="shared" ca="1" si="44"/>
        <v>84.290104248046887</v>
      </c>
      <c r="CM166" s="432"/>
      <c r="CN166" s="432">
        <v>24</v>
      </c>
      <c r="CO166" s="432">
        <f t="shared" ca="1" si="91"/>
        <v>1445.5025028809234</v>
      </c>
      <c r="CP166" s="432">
        <f t="shared" ca="1" si="197"/>
        <v>46006.466969401619</v>
      </c>
      <c r="CQ166" s="432">
        <f t="shared" ca="1" si="92"/>
        <v>47.923403093126687</v>
      </c>
      <c r="CR166" s="296">
        <f ca="1">IF(CN166&gt;$CF$140,0,SUM(CQ155:CQ166))</f>
        <v>475.70254004445667</v>
      </c>
      <c r="CT166" s="369">
        <f t="shared" si="93"/>
        <v>0</v>
      </c>
      <c r="CU166" s="432">
        <f t="shared" ref="CU166:CZ166" si="220">CU198</f>
        <v>0</v>
      </c>
      <c r="CV166" s="432">
        <f t="shared" si="220"/>
        <v>0</v>
      </c>
      <c r="CW166" s="432">
        <f t="shared" si="220"/>
        <v>0</v>
      </c>
      <c r="CX166" s="432">
        <f t="shared" si="220"/>
        <v>0</v>
      </c>
      <c r="CY166" s="296">
        <f t="shared" si="220"/>
        <v>0</v>
      </c>
      <c r="CZ166" s="296">
        <f t="shared" si="220"/>
        <v>0</v>
      </c>
      <c r="DA166" s="395">
        <f t="shared" si="95"/>
        <v>0</v>
      </c>
      <c r="DB166" s="369">
        <v>24</v>
      </c>
      <c r="DC166" s="370">
        <f t="shared" ca="1" si="96"/>
        <v>1462.4506963735107</v>
      </c>
      <c r="DD166" s="601">
        <f t="shared" ca="1" si="46"/>
        <v>106.9885</v>
      </c>
      <c r="DE166" s="370">
        <f t="shared" ca="1" si="97"/>
        <v>1355.4621963735108</v>
      </c>
      <c r="DF166" s="601">
        <f t="shared" ca="1" si="98"/>
        <v>576.69762167348904</v>
      </c>
      <c r="DG166" s="370">
        <f t="shared" ca="1" si="99"/>
        <v>778.76457470002174</v>
      </c>
      <c r="DH166" s="370">
        <f t="shared" si="100"/>
        <v>0</v>
      </c>
      <c r="DI166" s="370">
        <f t="shared" si="101"/>
        <v>0</v>
      </c>
      <c r="DJ166" s="602">
        <f t="shared" ca="1" si="102"/>
        <v>196946.1342847819</v>
      </c>
      <c r="DK166" s="421">
        <f t="shared" ca="1" si="47"/>
        <v>0</v>
      </c>
      <c r="DL166" s="417">
        <f t="shared" ca="1" si="103"/>
        <v>1462.4506963735107</v>
      </c>
      <c r="DM166" s="373">
        <f t="shared" ca="1" si="104"/>
        <v>-1462.4506963735107</v>
      </c>
      <c r="DN166" s="369">
        <v>25</v>
      </c>
      <c r="DO166" s="432">
        <f t="shared" si="48"/>
        <v>0</v>
      </c>
      <c r="DP166" s="432">
        <f ca="1">(IF(DN166&gt;$DO$140,0,DP165+DO166))+DR165</f>
        <v>75053.10656249999</v>
      </c>
      <c r="DQ166" s="432">
        <f t="shared" ca="1" si="49"/>
        <v>78.180319335937497</v>
      </c>
      <c r="DR166" s="432"/>
      <c r="DS166" s="433">
        <v>24</v>
      </c>
      <c r="DT166" s="428">
        <f t="shared" ca="1" si="106"/>
        <v>1462.4506963735107</v>
      </c>
      <c r="DU166" s="428">
        <f t="shared" ca="1" si="199"/>
        <v>45367.826769544612</v>
      </c>
      <c r="DV166" s="428">
        <f t="shared" ca="1" si="107"/>
        <v>47.258152884942312</v>
      </c>
      <c r="DW166" s="446">
        <f ca="1">IF(DS166&gt;$DK$140,0,SUM(DV155:DV166))</f>
        <v>466.55434924362874</v>
      </c>
      <c r="DY166" s="369">
        <f t="shared" si="108"/>
        <v>0</v>
      </c>
      <c r="DZ166" s="432">
        <f t="shared" si="109"/>
        <v>0</v>
      </c>
      <c r="EA166" s="432">
        <f t="shared" si="110"/>
        <v>0</v>
      </c>
      <c r="EB166" s="432">
        <f t="shared" si="111"/>
        <v>0</v>
      </c>
      <c r="EC166" s="432">
        <f t="shared" si="112"/>
        <v>0</v>
      </c>
      <c r="ED166" s="296">
        <f t="shared" si="113"/>
        <v>0</v>
      </c>
      <c r="EE166" s="296">
        <f t="shared" si="114"/>
        <v>0</v>
      </c>
      <c r="EF166" s="395">
        <f t="shared" si="115"/>
        <v>0</v>
      </c>
      <c r="EG166" s="369">
        <v>24</v>
      </c>
      <c r="EH166" s="370">
        <f t="shared" ca="1" si="116"/>
        <v>1150</v>
      </c>
      <c r="EI166" s="601">
        <f t="shared" ca="1" si="50"/>
        <v>103.62049999999999</v>
      </c>
      <c r="EJ166" s="370">
        <f t="shared" ca="1" si="117"/>
        <v>1046.3795</v>
      </c>
      <c r="EK166" s="601">
        <f t="shared" ca="1" si="118"/>
        <v>574.88038939799446</v>
      </c>
      <c r="EL166" s="370">
        <f t="shared" ca="1" si="119"/>
        <v>471.49911060200554</v>
      </c>
      <c r="EM166" s="370">
        <f t="shared" si="120"/>
        <v>0</v>
      </c>
      <c r="EN166" s="370">
        <f t="shared" si="121"/>
        <v>0</v>
      </c>
      <c r="EO166" s="602">
        <f t="shared" ca="1" si="122"/>
        <v>196630.34868299609</v>
      </c>
      <c r="EP166" s="421">
        <f t="shared" ca="1" si="51"/>
        <v>0</v>
      </c>
      <c r="EQ166" s="417">
        <f t="shared" ca="1" si="123"/>
        <v>1150</v>
      </c>
      <c r="ER166" s="373">
        <f t="shared" ca="1" si="124"/>
        <v>-1150</v>
      </c>
      <c r="ES166" s="369">
        <v>25</v>
      </c>
      <c r="ET166" s="432">
        <f t="shared" si="125"/>
        <v>0</v>
      </c>
      <c r="EU166" s="432">
        <f ca="1">(IF(ES166&gt;$ET$140,0,EU165+ET166))+EW165</f>
        <v>80918.500078125013</v>
      </c>
      <c r="EV166" s="432">
        <f t="shared" ca="1" si="52"/>
        <v>84.290104248046887</v>
      </c>
      <c r="EW166" s="432"/>
      <c r="EX166" s="433">
        <v>24</v>
      </c>
      <c r="EY166" s="428">
        <f t="shared" ca="1" si="127"/>
        <v>1150</v>
      </c>
      <c r="EZ166" s="428">
        <f t="shared" ca="1" si="200"/>
        <v>38923.064488567019</v>
      </c>
      <c r="FA166" s="428">
        <f t="shared" ca="1" si="128"/>
        <v>40.544858842257312</v>
      </c>
      <c r="FB166" s="446">
        <f ca="1">IF(EX166&gt;$EP$140,0,SUM(FA155:FA166))</f>
        <v>407.47580610708775</v>
      </c>
      <c r="FD166" s="369">
        <f t="shared" si="129"/>
        <v>0</v>
      </c>
      <c r="FE166" s="432">
        <f t="shared" si="130"/>
        <v>0</v>
      </c>
      <c r="FF166" s="432">
        <f t="shared" si="131"/>
        <v>0</v>
      </c>
      <c r="FG166" s="432">
        <f t="shared" si="132"/>
        <v>0</v>
      </c>
      <c r="FH166" s="432">
        <f t="shared" si="133"/>
        <v>0</v>
      </c>
      <c r="FI166" s="296">
        <f t="shared" si="134"/>
        <v>0</v>
      </c>
      <c r="FJ166" s="296">
        <f t="shared" si="135"/>
        <v>0</v>
      </c>
      <c r="FK166" s="395">
        <f t="shared" si="136"/>
        <v>0</v>
      </c>
      <c r="FL166" s="369">
        <v>24</v>
      </c>
      <c r="FM166" s="370">
        <f t="shared" ca="1" si="137"/>
        <v>1150</v>
      </c>
      <c r="FN166" s="601">
        <f t="shared" ca="1" si="53"/>
        <v>104.1015</v>
      </c>
      <c r="FO166" s="370">
        <f t="shared" ca="1" si="138"/>
        <v>1045.8985</v>
      </c>
      <c r="FP166" s="601">
        <f t="shared" ca="1" si="139"/>
        <v>580.30730124063427</v>
      </c>
      <c r="FQ166" s="370">
        <f t="shared" ca="1" si="140"/>
        <v>465.59119875936574</v>
      </c>
      <c r="FR166" s="370">
        <f t="shared" si="141"/>
        <v>0</v>
      </c>
      <c r="FS166" s="370">
        <f t="shared" si="142"/>
        <v>0</v>
      </c>
      <c r="FT166" s="602">
        <f t="shared" ca="1" si="143"/>
        <v>198496.91208374381</v>
      </c>
      <c r="FU166" s="421">
        <f t="shared" ca="1" si="54"/>
        <v>0</v>
      </c>
      <c r="FV166" s="417">
        <f t="shared" ca="1" si="144"/>
        <v>1150</v>
      </c>
      <c r="FW166" s="373">
        <f t="shared" ca="1" si="145"/>
        <v>-1150</v>
      </c>
      <c r="FX166" s="369">
        <v>25</v>
      </c>
      <c r="FY166" s="432">
        <f t="shared" si="146"/>
        <v>0</v>
      </c>
      <c r="FZ166" s="432">
        <f ca="1">(IF(FX166&gt;$FY$140,0,FZ165+FY166))+GB165</f>
        <v>80918.500078125013</v>
      </c>
      <c r="GA166" s="432">
        <f t="shared" ca="1" si="55"/>
        <v>84.290104248046887</v>
      </c>
      <c r="GB166" s="432"/>
      <c r="GC166" s="433">
        <v>24</v>
      </c>
      <c r="GD166" s="428">
        <f t="shared" ca="1" si="148"/>
        <v>1150</v>
      </c>
      <c r="GE166" s="428">
        <f t="shared" ca="1" si="201"/>
        <v>38890.397321900353</v>
      </c>
      <c r="GF166" s="428">
        <f t="shared" ca="1" si="149"/>
        <v>40.5108305436462</v>
      </c>
      <c r="GG166" s="446">
        <f ca="1">IF(GC166&gt;$FU$140,0,SUM(GF155:GF166))</f>
        <v>407.06746652375455</v>
      </c>
      <c r="GI166" s="369">
        <f t="shared" si="150"/>
        <v>0</v>
      </c>
      <c r="GJ166" s="432">
        <f t="shared" ref="GJ166:GO166" si="221">GJ198</f>
        <v>0</v>
      </c>
      <c r="GK166" s="432">
        <f t="shared" si="221"/>
        <v>0</v>
      </c>
      <c r="GL166" s="432">
        <f t="shared" si="221"/>
        <v>0</v>
      </c>
      <c r="GM166" s="432">
        <f t="shared" si="221"/>
        <v>0</v>
      </c>
      <c r="GN166" s="296">
        <f t="shared" si="221"/>
        <v>0</v>
      </c>
      <c r="GO166" s="296">
        <f t="shared" si="221"/>
        <v>0</v>
      </c>
      <c r="GP166" s="395">
        <f t="shared" si="152"/>
        <v>0</v>
      </c>
      <c r="GQ166" s="369">
        <v>24</v>
      </c>
      <c r="GR166" s="370">
        <f t="shared" ca="1" si="57"/>
        <v>1150</v>
      </c>
      <c r="GS166" s="601">
        <f t="shared" ca="1" si="58"/>
        <v>106.9885</v>
      </c>
      <c r="GT166" s="370">
        <f t="shared" ca="1" si="59"/>
        <v>1043.0115000000001</v>
      </c>
      <c r="GU166" s="601">
        <f t="shared" ca="1" si="153"/>
        <v>598.34426221403726</v>
      </c>
      <c r="GV166" s="370">
        <f ca="1">IF((GT166-GU166)&gt;GY165,GY165,GT166-GU166)</f>
        <v>444.66723778596281</v>
      </c>
      <c r="GW166" s="370">
        <f>IF(GQ166=$GI$140,$AH$107,0)</f>
        <v>0</v>
      </c>
      <c r="GX166" s="370">
        <f>IF(GQ166=$GI$140,$AF$107,0)</f>
        <v>0</v>
      </c>
      <c r="GY166" s="602">
        <f ca="1">GY165-GV166-GW166</f>
        <v>204701.93694988394</v>
      </c>
      <c r="GZ166" s="421">
        <f t="shared" ca="1" si="64"/>
        <v>0</v>
      </c>
      <c r="HA166" s="417">
        <f t="shared" ca="1" si="154"/>
        <v>1150</v>
      </c>
      <c r="HB166" s="373">
        <f t="shared" ca="1" si="155"/>
        <v>-1150</v>
      </c>
      <c r="HC166" s="369">
        <v>25</v>
      </c>
      <c r="HD166" s="432">
        <f t="shared" si="156"/>
        <v>0</v>
      </c>
      <c r="HE166" s="432">
        <f ca="1">(IF(HC166&gt;$HD$140,0,HE165+HD166))+HG165</f>
        <v>75053.10656249999</v>
      </c>
      <c r="HF166" s="432">
        <f t="shared" ca="1" si="65"/>
        <v>78.180319335937497</v>
      </c>
      <c r="HG166" s="432"/>
      <c r="HH166" s="433">
        <v>24</v>
      </c>
      <c r="HI166" s="428">
        <f t="shared" ca="1" si="158"/>
        <v>1150</v>
      </c>
      <c r="HJ166" s="428">
        <f t="shared" ca="1" si="203"/>
        <v>37843.623437499999</v>
      </c>
      <c r="HK166" s="428">
        <f t="shared" ca="1" si="159"/>
        <v>39.420441080729169</v>
      </c>
      <c r="HL166" s="446">
        <f ca="1">IF(HH166&gt;$GZ$140,0,SUM(HK155:HK166))</f>
        <v>393.98279296874995</v>
      </c>
    </row>
    <row r="167" spans="3:220" ht="15" customHeight="1" thickTop="1" x14ac:dyDescent="0.25">
      <c r="C167" s="242">
        <v>25</v>
      </c>
      <c r="D167" s="243">
        <f t="shared" si="8"/>
        <v>1155.6736805955547</v>
      </c>
      <c r="E167" s="865">
        <f t="shared" si="160"/>
        <v>100</v>
      </c>
      <c r="F167" s="866"/>
      <c r="G167" s="243">
        <f t="shared" si="66"/>
        <v>1055.6736805955547</v>
      </c>
      <c r="H167" s="859">
        <f t="shared" si="9"/>
        <v>634.32347239498768</v>
      </c>
      <c r="I167" s="860"/>
      <c r="J167" s="243">
        <f t="shared" si="10"/>
        <v>421.35020820056707</v>
      </c>
      <c r="K167" s="859">
        <f t="shared" si="67"/>
        <v>189875.69151029573</v>
      </c>
      <c r="L167" s="860"/>
      <c r="M167" s="860"/>
      <c r="N167" s="861"/>
      <c r="O167" s="248">
        <f t="shared" si="68"/>
        <v>189875.69151029573</v>
      </c>
      <c r="P167" s="248">
        <f t="shared" si="6"/>
        <v>0</v>
      </c>
      <c r="Q167" s="248">
        <f t="shared" si="11"/>
        <v>0</v>
      </c>
      <c r="R167" s="1015" t="str">
        <f t="shared" si="7"/>
        <v/>
      </c>
      <c r="S167" s="1015"/>
      <c r="U167">
        <v>25</v>
      </c>
      <c r="V167" s="241"/>
      <c r="W167" s="295">
        <f>SUM(W143:W166)</f>
        <v>160586.04208357332</v>
      </c>
      <c r="X167" s="295">
        <f>SUM(X143:X166)</f>
        <v>600</v>
      </c>
      <c r="Y167" s="1016">
        <f>SUM(Y143:Y166)</f>
        <v>159986.04208357332</v>
      </c>
      <c r="Z167" s="895"/>
      <c r="AA167" s="295">
        <f>SUM(AA143:AA166)</f>
        <v>3040.23524793669</v>
      </c>
      <c r="AB167" s="295">
        <f>SUM(AB143:AB166)</f>
        <v>150639</v>
      </c>
      <c r="AC167" s="295">
        <f>SUM(AC143:AC166)</f>
        <v>3013</v>
      </c>
      <c r="AD167" s="233"/>
      <c r="AE167" s="295">
        <f>SUM(AE143:AE166)</f>
        <v>3293.8068356366384</v>
      </c>
      <c r="AF167" s="233"/>
      <c r="AG167" s="392">
        <f>SUM(AG143:AG166)</f>
        <v>9947.0420835733294</v>
      </c>
      <c r="AJ167" s="241"/>
      <c r="AK167" s="295">
        <f>SUM(AK143:AK166)</f>
        <v>50451.061999999998</v>
      </c>
      <c r="AL167" s="295">
        <f>SUM(AL143:AL166)</f>
        <v>148.67699999999999</v>
      </c>
      <c r="AM167" s="295">
        <f>SUM(AM143:AM166)</f>
        <v>50302.385000000002</v>
      </c>
      <c r="AN167" s="295">
        <f>IF($G$21="Partiel",SUM(AN143:AN166),AN199)</f>
        <v>743.38499999999999</v>
      </c>
      <c r="AO167" s="295">
        <f>SUM(AO143:AO166)</f>
        <v>49559</v>
      </c>
      <c r="AP167" s="233"/>
      <c r="AQ167" s="392">
        <f>SUM(AQ143:AQ166)</f>
        <v>892.06200000000001</v>
      </c>
      <c r="AR167" s="242">
        <v>25</v>
      </c>
      <c r="AS167" s="331">
        <f t="shared" ca="1" si="25"/>
        <v>1231.970682334292</v>
      </c>
      <c r="AT167" s="566">
        <f t="shared" ca="1" si="74"/>
        <v>103.62049999999999</v>
      </c>
      <c r="AU167" s="331">
        <f t="shared" ca="1" si="26"/>
        <v>1128.350182334292</v>
      </c>
      <c r="AV167" s="329">
        <f t="shared" ca="1" si="27"/>
        <v>567.57059527512592</v>
      </c>
      <c r="AW167" s="331">
        <f t="shared" ca="1" si="28"/>
        <v>560.77958705916603</v>
      </c>
      <c r="AX167" s="331">
        <f t="shared" si="75"/>
        <v>0</v>
      </c>
      <c r="AY167" s="331">
        <f t="shared" si="176"/>
        <v>0</v>
      </c>
      <c r="AZ167" s="350">
        <f t="shared" ca="1" si="30"/>
        <v>194034.85307869827</v>
      </c>
      <c r="BA167" s="420">
        <f t="shared" ca="1" si="31"/>
        <v>0</v>
      </c>
      <c r="BB167" s="416">
        <f t="shared" ca="1" si="76"/>
        <v>1231.970682334292</v>
      </c>
      <c r="BC167" s="386">
        <f ca="1">AS167*-1</f>
        <v>-1231.970682334292</v>
      </c>
      <c r="BD167" s="242">
        <v>26</v>
      </c>
      <c r="BE167" s="29">
        <f t="shared" si="32"/>
        <v>0</v>
      </c>
      <c r="BF167" s="29">
        <f t="shared" ca="1" si="78"/>
        <v>80918.500078125013</v>
      </c>
      <c r="BG167" s="29">
        <f t="shared" ca="1" si="33"/>
        <v>84.290104248046887</v>
      </c>
      <c r="BH167" s="29"/>
      <c r="BI167" s="24">
        <v>25</v>
      </c>
      <c r="BJ167" s="448">
        <f t="shared" ref="BJ167:BJ230" ca="1" si="222">BB167</f>
        <v>1231.970682334292</v>
      </c>
      <c r="BK167" s="447">
        <f ca="1">IF(BI167&gt;$BA$140,0,BK166+BJ167)+BM166</f>
        <v>42555.506442735146</v>
      </c>
      <c r="BL167" s="243">
        <f t="shared" ca="1" si="79"/>
        <v>44.328652544515784</v>
      </c>
      <c r="BM167" s="33"/>
      <c r="BO167" s="699"/>
      <c r="BP167" s="295">
        <f>SUM(BP143:BP166)</f>
        <v>11278.422</v>
      </c>
      <c r="BQ167" s="295">
        <f>SUM(BQ143:BQ166)</f>
        <v>33.237000000000002</v>
      </c>
      <c r="BR167" s="295">
        <f>SUM(BR143:BR166)</f>
        <v>11245.184999999999</v>
      </c>
      <c r="BS167" s="295">
        <f>IF($G$21="Partiel",SUM(BS143:BS166),BS199)</f>
        <v>166.185</v>
      </c>
      <c r="BT167" s="295">
        <f>SUM(BT143:BT166)</f>
        <v>11079</v>
      </c>
      <c r="BU167" s="295"/>
      <c r="BV167" s="392">
        <f>SUM(BV143:BV166)</f>
        <v>199.422</v>
      </c>
      <c r="BW167" s="679">
        <v>25</v>
      </c>
      <c r="BX167" s="489">
        <f t="shared" ca="1" si="82"/>
        <v>1445.5025028809234</v>
      </c>
      <c r="BY167" s="489">
        <f t="shared" ca="1" si="41"/>
        <v>104.1015</v>
      </c>
      <c r="BZ167" s="489">
        <f t="shared" ca="1" si="42"/>
        <v>1341.4010028809234</v>
      </c>
      <c r="CA167" s="489">
        <f t="shared" ca="1" si="83"/>
        <v>557.55526660807038</v>
      </c>
      <c r="CB167" s="489">
        <f t="shared" ca="1" si="84"/>
        <v>783.84573627285306</v>
      </c>
      <c r="CC167" s="489">
        <f t="shared" si="85"/>
        <v>0</v>
      </c>
      <c r="CD167" s="489">
        <f t="shared" si="86"/>
        <v>0</v>
      </c>
      <c r="CE167" s="647">
        <f t="shared" ca="1" si="87"/>
        <v>190377.95995792266</v>
      </c>
      <c r="CF167" s="700">
        <f t="shared" ca="1" si="173"/>
        <v>0</v>
      </c>
      <c r="CG167" s="701">
        <f t="shared" ca="1" si="88"/>
        <v>1445.5025028809234</v>
      </c>
      <c r="CH167" s="709">
        <f ca="1">BX167*-1</f>
        <v>-1445.5025028809234</v>
      </c>
      <c r="CI167" s="679">
        <v>26</v>
      </c>
      <c r="CJ167" s="29">
        <f t="shared" si="43"/>
        <v>0</v>
      </c>
      <c r="CK167" s="29">
        <f ca="1">IF(CI167&gt;$CJ$140,0,CK166+CJ167)</f>
        <v>80918.500078125013</v>
      </c>
      <c r="CL167" s="29">
        <f t="shared" ca="1" si="44"/>
        <v>84.290104248046887</v>
      </c>
      <c r="CM167" s="29"/>
      <c r="CN167" s="29">
        <v>25</v>
      </c>
      <c r="CO167" s="297">
        <f t="shared" ref="CO167:CO230" ca="1" si="223">CG167</f>
        <v>1445.5025028809234</v>
      </c>
      <c r="CP167" s="704">
        <f ca="1">IF(CN167&gt;$CF$140,0,CP166+CO167)+CR166</f>
        <v>47927.672012326999</v>
      </c>
      <c r="CQ167" s="29">
        <f t="shared" ca="1" si="92"/>
        <v>49.924658346173963</v>
      </c>
      <c r="CR167" s="292"/>
      <c r="CT167" s="241"/>
      <c r="CU167" s="295">
        <f>SUM(CU143:CU166)</f>
        <v>167970</v>
      </c>
      <c r="CV167" s="295">
        <f>SUM(CV143:CV166)</f>
        <v>495</v>
      </c>
      <c r="CW167" s="295">
        <f>SUM(CW143:CW166)</f>
        <v>167475</v>
      </c>
      <c r="CX167" s="295">
        <f>IF(CT140&lt;=12,MAX(CX143:CX154),MAX(CX155:CX166))</f>
        <v>2475</v>
      </c>
      <c r="CY167" s="295">
        <f>SUM(CY143:CY166)</f>
        <v>165000</v>
      </c>
      <c r="CZ167" s="233"/>
      <c r="DA167" s="392">
        <f>SUM(DA143:DA166)</f>
        <v>9157.5</v>
      </c>
      <c r="DB167" s="242">
        <v>25</v>
      </c>
      <c r="DC167" s="488">
        <f t="shared" ca="1" si="96"/>
        <v>1462.4506963735107</v>
      </c>
      <c r="DD167" s="489">
        <f t="shared" ca="1" si="46"/>
        <v>106.9885</v>
      </c>
      <c r="DE167" s="488">
        <f t="shared" ca="1" si="97"/>
        <v>1355.4621963735108</v>
      </c>
      <c r="DF167" s="489">
        <f t="shared" ca="1" si="98"/>
        <v>574.42622499728066</v>
      </c>
      <c r="DG167" s="488">
        <f t="shared" ca="1" si="99"/>
        <v>781.03597137623012</v>
      </c>
      <c r="DH167" s="488">
        <f t="shared" si="100"/>
        <v>0</v>
      </c>
      <c r="DI167" s="488">
        <f t="shared" si="101"/>
        <v>0</v>
      </c>
      <c r="DJ167" s="523">
        <f t="shared" ca="1" si="102"/>
        <v>196165.09831340567</v>
      </c>
      <c r="DK167" s="420">
        <f t="shared" ca="1" si="47"/>
        <v>0</v>
      </c>
      <c r="DL167" s="416">
        <f t="shared" ca="1" si="103"/>
        <v>1462.4506963735107</v>
      </c>
      <c r="DM167" s="386">
        <f ca="1">DC167*-1</f>
        <v>-1462.4506963735107</v>
      </c>
      <c r="DN167" s="242">
        <v>26</v>
      </c>
      <c r="DO167" s="29">
        <f t="shared" si="48"/>
        <v>0</v>
      </c>
      <c r="DP167" s="29">
        <f t="shared" ca="1" si="105"/>
        <v>75053.10656249999</v>
      </c>
      <c r="DQ167" s="29">
        <f t="shared" ca="1" si="49"/>
        <v>78.180319335937497</v>
      </c>
      <c r="DR167" s="29"/>
      <c r="DS167" s="24">
        <v>25</v>
      </c>
      <c r="DT167" s="448">
        <f t="shared" ref="DT167:DT230" ca="1" si="224">DL167</f>
        <v>1462.4506963735107</v>
      </c>
      <c r="DU167" s="447">
        <f ca="1">IF(DS167&gt;$DK$140,0,DU166+DT167)+DW166</f>
        <v>47296.83181516175</v>
      </c>
      <c r="DV167" s="243">
        <f t="shared" ca="1" si="107"/>
        <v>49.267533140793489</v>
      </c>
      <c r="DW167" s="33"/>
      <c r="DY167" s="241"/>
      <c r="DZ167" s="295">
        <f>SUM(DZ143:DZ166)</f>
        <v>50451.061999999998</v>
      </c>
      <c r="EA167" s="295">
        <f>SUM(EA143:EA166)</f>
        <v>148.67699999999999</v>
      </c>
      <c r="EB167" s="295">
        <f>SUM(EB143:EB166)</f>
        <v>50302.385000000002</v>
      </c>
      <c r="EC167" s="295">
        <f>IF($G$21="Partiel",SUM(EC143:EC166),EC199)</f>
        <v>743.38499999999999</v>
      </c>
      <c r="ED167" s="295">
        <f>SUM(ED143:ED166)</f>
        <v>49559</v>
      </c>
      <c r="EE167" s="233"/>
      <c r="EF167" s="392">
        <f>SUM(EF143:EF166)</f>
        <v>892.06200000000001</v>
      </c>
      <c r="EG167" s="242">
        <v>25</v>
      </c>
      <c r="EH167" s="331">
        <f t="shared" ca="1" si="116"/>
        <v>1150</v>
      </c>
      <c r="EI167" s="594">
        <f ca="1">IF(EG167&gt;$EP$503,0,IF(EG167&gt;$DY$140,($EH$140-$X$107)*$EJ$140/12*$EK$140,$EH$140*$EJ$140/12*$EK$140))</f>
        <v>103.62049999999999</v>
      </c>
      <c r="EJ167" s="331">
        <f t="shared" ca="1" si="117"/>
        <v>1046.3795</v>
      </c>
      <c r="EK167" s="594">
        <f t="shared" ca="1" si="118"/>
        <v>573.5051836587387</v>
      </c>
      <c r="EL167" s="488">
        <f t="shared" ca="1" si="119"/>
        <v>472.87431634126131</v>
      </c>
      <c r="EM167" s="331">
        <f t="shared" si="120"/>
        <v>0</v>
      </c>
      <c r="EN167" s="331">
        <f t="shared" si="121"/>
        <v>0</v>
      </c>
      <c r="EO167" s="595">
        <f t="shared" ca="1" si="122"/>
        <v>196157.47436665482</v>
      </c>
      <c r="EP167" s="420">
        <f t="shared" ca="1" si="51"/>
        <v>0</v>
      </c>
      <c r="EQ167" s="416">
        <f t="shared" ca="1" si="123"/>
        <v>1150</v>
      </c>
      <c r="ER167" s="386">
        <f ca="1">EH167*-1</f>
        <v>-1150</v>
      </c>
      <c r="ES167" s="242">
        <v>26</v>
      </c>
      <c r="ET167" s="29">
        <f t="shared" si="125"/>
        <v>0</v>
      </c>
      <c r="EU167" s="29">
        <f ca="1">IF(ES167&gt;$ET$140,0,EU166+ET167)</f>
        <v>80918.500078125013</v>
      </c>
      <c r="EV167" s="29">
        <f t="shared" ca="1" si="52"/>
        <v>84.290104248046887</v>
      </c>
      <c r="EW167" s="29"/>
      <c r="EX167" s="24">
        <v>25</v>
      </c>
      <c r="EY167" s="448">
        <f t="shared" ref="EY167:EY230" ca="1" si="225">EQ167</f>
        <v>1150</v>
      </c>
      <c r="EZ167" s="447">
        <f ca="1">IF(EX167&gt;$EP$140,0,EZ166+EY167)+FB166</f>
        <v>40480.540294674109</v>
      </c>
      <c r="FA167" s="243">
        <f t="shared" ca="1" si="128"/>
        <v>42.167229473618868</v>
      </c>
      <c r="FB167" s="33"/>
      <c r="FD167" s="241"/>
      <c r="FE167" s="295">
        <f>SUM(FE143:FE166)</f>
        <v>11278.422</v>
      </c>
      <c r="FF167" s="295">
        <f>SUM(FF143:FF166)</f>
        <v>33.237000000000002</v>
      </c>
      <c r="FG167" s="295">
        <f>SUM(FG143:FG166)</f>
        <v>11245.184999999999</v>
      </c>
      <c r="FH167" s="295">
        <f>IF($G$21="Partiel",SUM(FH143:FH166),FH199)</f>
        <v>166.185</v>
      </c>
      <c r="FI167" s="295">
        <f>SUM(FI143:FI166)</f>
        <v>11079</v>
      </c>
      <c r="FJ167" s="233"/>
      <c r="FK167" s="392">
        <f>SUM(FK143:FK166)</f>
        <v>199.422</v>
      </c>
      <c r="FL167" s="242">
        <v>25</v>
      </c>
      <c r="FM167" s="331">
        <f t="shared" ca="1" si="137"/>
        <v>1150</v>
      </c>
      <c r="FN167" s="597">
        <f ca="1">IF(FL167&gt;$FU$503,0,IF(FL167&gt;$FD$140,($FM$140-$AC$107)*$FO$140/12*$FP$140,$FM$140*$FO$140/12*$FP$140))</f>
        <v>104.1015</v>
      </c>
      <c r="FO167" s="331">
        <f t="shared" ca="1" si="138"/>
        <v>1045.8985</v>
      </c>
      <c r="FP167" s="597">
        <f t="shared" ca="1" si="139"/>
        <v>578.94932691091947</v>
      </c>
      <c r="FQ167" s="488">
        <f t="shared" ca="1" si="140"/>
        <v>466.94917308908055</v>
      </c>
      <c r="FR167" s="331">
        <f t="shared" si="141"/>
        <v>0</v>
      </c>
      <c r="FS167" s="331">
        <f t="shared" si="142"/>
        <v>0</v>
      </c>
      <c r="FT167" s="596">
        <f t="shared" ca="1" si="143"/>
        <v>198029.96291065472</v>
      </c>
      <c r="FU167" s="420">
        <f t="shared" ca="1" si="54"/>
        <v>0</v>
      </c>
      <c r="FV167" s="416">
        <f t="shared" ca="1" si="144"/>
        <v>1150</v>
      </c>
      <c r="FW167" s="386">
        <f ca="1">FM167*-1</f>
        <v>-1150</v>
      </c>
      <c r="FX167" s="242">
        <v>26</v>
      </c>
      <c r="FY167" s="29">
        <f t="shared" si="146"/>
        <v>0</v>
      </c>
      <c r="FZ167" s="29">
        <f ca="1">IF(FX167&gt;$FY$140,0,FZ166+FY167)</f>
        <v>80918.500078125013</v>
      </c>
      <c r="GA167" s="29">
        <f t="shared" ca="1" si="55"/>
        <v>84.290104248046887</v>
      </c>
      <c r="GB167" s="29"/>
      <c r="GC167" s="24">
        <v>25</v>
      </c>
      <c r="GD167" s="448">
        <f t="shared" ref="GD167:GD230" ca="1" si="226">FV167</f>
        <v>1150</v>
      </c>
      <c r="GE167" s="447">
        <f ca="1">IF(GC167&gt;$FU$140,0,GE166+GD167)+GG166</f>
        <v>40447.464788424106</v>
      </c>
      <c r="GF167" s="243">
        <f t="shared" ca="1" si="149"/>
        <v>42.132775821275111</v>
      </c>
      <c r="GG167" s="33"/>
      <c r="GI167" s="241"/>
      <c r="GJ167" s="295">
        <f>SUM(GJ143:GJ166)</f>
        <v>167970</v>
      </c>
      <c r="GK167" s="295">
        <f>SUM(GK143:GK166)</f>
        <v>495</v>
      </c>
      <c r="GL167" s="295">
        <f>SUM(GL143:GL166)</f>
        <v>167475</v>
      </c>
      <c r="GM167" s="295">
        <f>IF(GI140&lt;=12,MAX(GM143:GM154),MAX(GM155:GM166))</f>
        <v>2475</v>
      </c>
      <c r="GN167" s="295">
        <f>SUM(GN143:GN166)</f>
        <v>165000</v>
      </c>
      <c r="GO167" s="293"/>
      <c r="GP167" s="392">
        <f>SUM(GP143:GP166)</f>
        <v>9157.5</v>
      </c>
      <c r="GQ167" s="242">
        <v>25</v>
      </c>
      <c r="GR167" s="331">
        <f t="shared" ca="1" si="57"/>
        <v>1150</v>
      </c>
      <c r="GS167" s="592">
        <f ca="1">IF(GQ167&gt;$GZ$503,0,IF(GQ167&gt;$GI$140,($GR$140-$AH$107)*$GT$140/12*$GU$140,$GR$140*$GT$140/12*$GU$140))</f>
        <v>106.9885</v>
      </c>
      <c r="GT167" s="331">
        <f t="shared" ca="1" si="59"/>
        <v>1043.0115000000001</v>
      </c>
      <c r="GU167" s="591">
        <f t="shared" ca="1" si="153"/>
        <v>597.04731610382817</v>
      </c>
      <c r="GV167" s="488">
        <f t="shared" ref="GV167:GV230" ca="1" si="227">IF((GT167-GU167)&gt;GY166,GY166,GT167-GU167)</f>
        <v>445.9641838961719</v>
      </c>
      <c r="GW167" s="331">
        <f t="shared" ref="GW167:GW230" si="228">IF(GQ167=$GI$140,$AH$107,0)</f>
        <v>0</v>
      </c>
      <c r="GX167" s="331">
        <f t="shared" ref="GX167:GX230" si="229">IF(GQ167=$GI$140,$AF$107,0)</f>
        <v>0</v>
      </c>
      <c r="GY167" s="593">
        <f t="shared" ref="GY167:GY230" ca="1" si="230">GY166-GV167-GW167</f>
        <v>204255.97276598777</v>
      </c>
      <c r="GZ167" s="420">
        <f t="shared" ca="1" si="64"/>
        <v>0</v>
      </c>
      <c r="HA167" s="416">
        <f t="shared" ca="1" si="154"/>
        <v>1150</v>
      </c>
      <c r="HB167" s="386">
        <f ca="1">GR167*-1</f>
        <v>-1150</v>
      </c>
      <c r="HC167" s="242">
        <v>26</v>
      </c>
      <c r="HD167" s="29">
        <f t="shared" si="156"/>
        <v>0</v>
      </c>
      <c r="HE167" s="29">
        <f ca="1">IF(HC167&gt;$HD$140,0,HE166+HD167)</f>
        <v>75053.10656249999</v>
      </c>
      <c r="HF167" s="29">
        <f t="shared" ca="1" si="65"/>
        <v>78.180319335937497</v>
      </c>
      <c r="HG167" s="29"/>
      <c r="HH167" s="24">
        <v>25</v>
      </c>
      <c r="HI167" s="243">
        <f ca="1">HA167</f>
        <v>1150</v>
      </c>
      <c r="HJ167" s="447">
        <f ca="1">IF(HH167&gt;$GZ$140,0,HJ166+HI167)+HL166</f>
        <v>39387.606230468751</v>
      </c>
      <c r="HK167" s="243">
        <f t="shared" ca="1" si="159"/>
        <v>41.028756490071622</v>
      </c>
      <c r="HL167" s="33"/>
    </row>
    <row r="168" spans="3:220" ht="15" customHeight="1" thickBot="1" x14ac:dyDescent="0.3">
      <c r="C168" s="242">
        <v>26</v>
      </c>
      <c r="D168" s="243">
        <f t="shared" si="8"/>
        <v>1155.6736805955547</v>
      </c>
      <c r="E168" s="865">
        <f t="shared" si="160"/>
        <v>100</v>
      </c>
      <c r="F168" s="866"/>
      <c r="G168" s="243">
        <f t="shared" si="66"/>
        <v>1055.6736805955547</v>
      </c>
      <c r="H168" s="859">
        <f t="shared" si="9"/>
        <v>632.91897170098571</v>
      </c>
      <c r="I168" s="860"/>
      <c r="J168" s="243">
        <f t="shared" si="10"/>
        <v>422.75470889456903</v>
      </c>
      <c r="K168" s="859">
        <f t="shared" si="67"/>
        <v>189452.93680140117</v>
      </c>
      <c r="L168" s="860"/>
      <c r="M168" s="860"/>
      <c r="N168" s="861"/>
      <c r="O168" s="248">
        <f t="shared" si="68"/>
        <v>189452.93680140117</v>
      </c>
      <c r="P168" s="248">
        <f t="shared" si="6"/>
        <v>0</v>
      </c>
      <c r="Q168" s="248">
        <f t="shared" si="11"/>
        <v>0</v>
      </c>
      <c r="R168" s="1015" t="str">
        <f t="shared" si="7"/>
        <v/>
      </c>
      <c r="S168" s="1015"/>
      <c r="U168">
        <v>26</v>
      </c>
      <c r="V168" s="237"/>
      <c r="W168" s="281">
        <f>Y167+X167</f>
        <v>160586.04208357332</v>
      </c>
      <c r="X168" s="238"/>
      <c r="Y168" s="1046">
        <f>AE167+AC167+AB167+AA167</f>
        <v>159986.04208357332</v>
      </c>
      <c r="Z168" s="1047"/>
      <c r="AA168" s="238"/>
      <c r="AB168" s="238"/>
      <c r="AC168" s="238"/>
      <c r="AD168" s="238"/>
      <c r="AE168" s="238"/>
      <c r="AF168" s="238"/>
      <c r="AG168" s="143"/>
      <c r="AJ168" s="237"/>
      <c r="AK168" s="281">
        <f>AM167+AL167</f>
        <v>50451.062000000005</v>
      </c>
      <c r="AL168" s="238"/>
      <c r="AM168" s="281">
        <f>AO167+AN167</f>
        <v>50302.385000000002</v>
      </c>
      <c r="AN168" s="238"/>
      <c r="AO168" s="238"/>
      <c r="AP168" s="238"/>
      <c r="AQ168" s="143"/>
      <c r="AR168" s="242">
        <v>26</v>
      </c>
      <c r="AS168" s="331">
        <f t="shared" ca="1" si="25"/>
        <v>1231.970682334292</v>
      </c>
      <c r="AT168" s="566">
        <f t="shared" ca="1" si="74"/>
        <v>103.62049999999999</v>
      </c>
      <c r="AU168" s="331">
        <f t="shared" ca="1" si="26"/>
        <v>1128.350182334292</v>
      </c>
      <c r="AV168" s="329">
        <f t="shared" ca="1" si="27"/>
        <v>565.93498814620341</v>
      </c>
      <c r="AW168" s="331">
        <f t="shared" ca="1" si="28"/>
        <v>562.41519418808855</v>
      </c>
      <c r="AX168" s="331">
        <f t="shared" si="75"/>
        <v>0</v>
      </c>
      <c r="AY168" s="331">
        <f t="shared" si="176"/>
        <v>0</v>
      </c>
      <c r="AZ168" s="350">
        <f t="shared" ca="1" si="30"/>
        <v>193472.43788451017</v>
      </c>
      <c r="BA168" s="420">
        <f t="shared" ca="1" si="31"/>
        <v>0</v>
      </c>
      <c r="BB168" s="416">
        <f t="shared" ca="1" si="76"/>
        <v>1231.970682334292</v>
      </c>
      <c r="BC168" s="372">
        <f t="shared" ref="BC168:BC231" ca="1" si="231">AS168*-1</f>
        <v>-1231.970682334292</v>
      </c>
      <c r="BD168" s="242">
        <v>27</v>
      </c>
      <c r="BE168" s="29">
        <f t="shared" si="32"/>
        <v>0</v>
      </c>
      <c r="BF168" s="29">
        <f t="shared" ca="1" si="78"/>
        <v>80918.500078125013</v>
      </c>
      <c r="BG168" s="29">
        <f t="shared" ca="1" si="33"/>
        <v>84.290104248046887</v>
      </c>
      <c r="BH168" s="29"/>
      <c r="BI168" s="24">
        <v>26</v>
      </c>
      <c r="BJ168" s="243">
        <f t="shared" ca="1" si="222"/>
        <v>1231.970682334292</v>
      </c>
      <c r="BK168" s="243">
        <f t="shared" ca="1" si="161"/>
        <v>43787.477125069439</v>
      </c>
      <c r="BL168" s="243">
        <f t="shared" ca="1" si="79"/>
        <v>45.611955338614003</v>
      </c>
      <c r="BM168" s="33"/>
      <c r="BO168" s="692"/>
      <c r="BP168" s="281">
        <f>BR167+BQ167</f>
        <v>11278.421999999999</v>
      </c>
      <c r="BQ168" s="281"/>
      <c r="BR168" s="281">
        <f>BT167+BS167</f>
        <v>11245.184999999999</v>
      </c>
      <c r="BS168" s="281"/>
      <c r="BT168" s="281"/>
      <c r="BU168" s="281"/>
      <c r="BV168" s="695"/>
      <c r="BW168" s="679">
        <v>26</v>
      </c>
      <c r="BX168" s="489">
        <f t="shared" ca="1" si="82"/>
        <v>1445.5025028809234</v>
      </c>
      <c r="BY168" s="489">
        <f t="shared" ca="1" si="41"/>
        <v>104.1015</v>
      </c>
      <c r="BZ168" s="489">
        <f t="shared" ca="1" si="42"/>
        <v>1341.4010028809234</v>
      </c>
      <c r="CA168" s="489">
        <f t="shared" ca="1" si="83"/>
        <v>555.26904987727448</v>
      </c>
      <c r="CB168" s="489">
        <f t="shared" ca="1" si="84"/>
        <v>786.13195300364896</v>
      </c>
      <c r="CC168" s="489">
        <f t="shared" si="85"/>
        <v>0</v>
      </c>
      <c r="CD168" s="489">
        <f t="shared" si="86"/>
        <v>0</v>
      </c>
      <c r="CE168" s="647">
        <f t="shared" ca="1" si="87"/>
        <v>189591.82800491902</v>
      </c>
      <c r="CF168" s="700">
        <f t="shared" ca="1" si="173"/>
        <v>0</v>
      </c>
      <c r="CG168" s="701">
        <f t="shared" ca="1" si="88"/>
        <v>1445.5025028809234</v>
      </c>
      <c r="CH168" s="710">
        <f t="shared" ref="CH168:CH231" ca="1" si="232">BX168*-1</f>
        <v>-1445.5025028809234</v>
      </c>
      <c r="CI168" s="679">
        <v>27</v>
      </c>
      <c r="CJ168" s="29">
        <f t="shared" si="43"/>
        <v>0</v>
      </c>
      <c r="CK168" s="29">
        <f t="shared" ref="CK168:CK177" ca="1" si="233">IF(CI168&gt;$CJ$140,0,CK167+CJ168)</f>
        <v>80918.500078125013</v>
      </c>
      <c r="CL168" s="29">
        <f t="shared" ca="1" si="44"/>
        <v>84.290104248046887</v>
      </c>
      <c r="CM168" s="29"/>
      <c r="CN168" s="29">
        <v>26</v>
      </c>
      <c r="CO168" s="29">
        <f t="shared" ca="1" si="223"/>
        <v>1445.5025028809234</v>
      </c>
      <c r="CP168" s="29">
        <f ca="1">IF(CN168&gt;$CF$140,0,CP167+CO168)</f>
        <v>49373.174515207924</v>
      </c>
      <c r="CQ168" s="29">
        <f t="shared" ca="1" si="92"/>
        <v>51.430390120008262</v>
      </c>
      <c r="CR168" s="292"/>
      <c r="CT168" s="237"/>
      <c r="CU168" s="281">
        <f>CW167+CV167</f>
        <v>167970</v>
      </c>
      <c r="CV168" s="238"/>
      <c r="CW168" s="281">
        <f>CY167+CX167</f>
        <v>167475</v>
      </c>
      <c r="CX168" s="238"/>
      <c r="CY168" s="238"/>
      <c r="CZ168" s="238"/>
      <c r="DA168" s="143"/>
      <c r="DB168" s="242">
        <v>26</v>
      </c>
      <c r="DC168" s="488">
        <f t="shared" ca="1" si="96"/>
        <v>1462.4506963735107</v>
      </c>
      <c r="DD168" s="489">
        <f t="shared" ca="1" si="46"/>
        <v>106.9885</v>
      </c>
      <c r="DE168" s="488">
        <f t="shared" ca="1" si="97"/>
        <v>1355.4621963735108</v>
      </c>
      <c r="DF168" s="489">
        <f t="shared" ca="1" si="98"/>
        <v>572.14820341409995</v>
      </c>
      <c r="DG168" s="488">
        <f t="shared" ca="1" si="99"/>
        <v>783.31399295941083</v>
      </c>
      <c r="DH168" s="488">
        <f t="shared" si="100"/>
        <v>0</v>
      </c>
      <c r="DI168" s="488">
        <f t="shared" si="101"/>
        <v>0</v>
      </c>
      <c r="DJ168" s="523">
        <f t="shared" ca="1" si="102"/>
        <v>195381.78432044626</v>
      </c>
      <c r="DK168" s="420">
        <f t="shared" ca="1" si="47"/>
        <v>0</v>
      </c>
      <c r="DL168" s="416">
        <f t="shared" ca="1" si="103"/>
        <v>1462.4506963735107</v>
      </c>
      <c r="DM168" s="372">
        <f t="shared" ref="DM168:DM231" ca="1" si="234">DC168*-1</f>
        <v>-1462.4506963735107</v>
      </c>
      <c r="DN168" s="242">
        <v>27</v>
      </c>
      <c r="DO168" s="29">
        <f t="shared" si="48"/>
        <v>0</v>
      </c>
      <c r="DP168" s="29">
        <f t="shared" ca="1" si="105"/>
        <v>75053.10656249999</v>
      </c>
      <c r="DQ168" s="29">
        <f t="shared" ca="1" si="49"/>
        <v>78.180319335937497</v>
      </c>
      <c r="DR168" s="29"/>
      <c r="DS168" s="24">
        <v>26</v>
      </c>
      <c r="DT168" s="243">
        <f t="shared" ca="1" si="224"/>
        <v>1462.4506963735107</v>
      </c>
      <c r="DU168" s="243">
        <f ca="1">IF(DS168&gt;$DK$140,0,DU167+DT168)</f>
        <v>48759.282511535261</v>
      </c>
      <c r="DV168" s="243">
        <f t="shared" ca="1" si="107"/>
        <v>50.790919282849238</v>
      </c>
      <c r="DW168" s="33"/>
      <c r="DY168" s="237"/>
      <c r="DZ168" s="281">
        <f>EB167+EA167</f>
        <v>50451.062000000005</v>
      </c>
      <c r="EA168" s="238"/>
      <c r="EB168" s="281">
        <f>ED167+EC167</f>
        <v>50302.385000000002</v>
      </c>
      <c r="EC168" s="238"/>
      <c r="ED168" s="238"/>
      <c r="EE168" s="238"/>
      <c r="EF168" s="143"/>
      <c r="EG168" s="242">
        <v>26</v>
      </c>
      <c r="EH168" s="331">
        <f t="shared" ca="1" si="116"/>
        <v>1150</v>
      </c>
      <c r="EI168" s="599">
        <f t="shared" ref="EI168:EI231" ca="1" si="235">IF(EG168&gt;$EP$503,0,IF(EG168&gt;$DY$140,($EH$140-$X$107)*$EJ$140/12*$EK$140,$EH$140*$EJ$140/12*$EK$140))</f>
        <v>103.62049999999999</v>
      </c>
      <c r="EJ168" s="331">
        <f t="shared" ca="1" si="117"/>
        <v>1046.3795</v>
      </c>
      <c r="EK168" s="594">
        <f t="shared" ca="1" si="118"/>
        <v>572.12596690274324</v>
      </c>
      <c r="EL168" s="488">
        <f t="shared" ca="1" si="119"/>
        <v>474.25353309725676</v>
      </c>
      <c r="EM168" s="331">
        <f t="shared" si="120"/>
        <v>0</v>
      </c>
      <c r="EN168" s="331">
        <f t="shared" si="121"/>
        <v>0</v>
      </c>
      <c r="EO168" s="595">
        <f t="shared" ca="1" si="122"/>
        <v>195683.22083355757</v>
      </c>
      <c r="EP168" s="420">
        <f t="shared" ca="1" si="51"/>
        <v>0</v>
      </c>
      <c r="EQ168" s="416">
        <f t="shared" ca="1" si="123"/>
        <v>1150</v>
      </c>
      <c r="ER168" s="372">
        <f t="shared" ref="ER168:ER231" ca="1" si="236">EH168*-1</f>
        <v>-1150</v>
      </c>
      <c r="ES168" s="242">
        <v>27</v>
      </c>
      <c r="ET168" s="29">
        <f t="shared" si="125"/>
        <v>0</v>
      </c>
      <c r="EU168" s="29">
        <f t="shared" ca="1" si="193"/>
        <v>80918.500078125013</v>
      </c>
      <c r="EV168" s="29">
        <f t="shared" ca="1" si="52"/>
        <v>84.290104248046887</v>
      </c>
      <c r="EW168" s="29"/>
      <c r="EX168" s="24">
        <v>26</v>
      </c>
      <c r="EY168" s="243">
        <f t="shared" ca="1" si="225"/>
        <v>1150</v>
      </c>
      <c r="EZ168" s="243">
        <f ca="1">IF(EX168&gt;$EP$140,0,EZ167+EY168)</f>
        <v>41630.540294674109</v>
      </c>
      <c r="FA168" s="243">
        <f t="shared" ca="1" si="128"/>
        <v>43.365146140285532</v>
      </c>
      <c r="FB168" s="33"/>
      <c r="FD168" s="237"/>
      <c r="FE168" s="281">
        <f>FG167+FF167</f>
        <v>11278.421999999999</v>
      </c>
      <c r="FF168" s="238"/>
      <c r="FG168" s="281">
        <f>FI167+FH167</f>
        <v>11245.184999999999</v>
      </c>
      <c r="FH168" s="238"/>
      <c r="FI168" s="238"/>
      <c r="FJ168" s="238"/>
      <c r="FK168" s="143"/>
      <c r="FL168" s="242">
        <v>26</v>
      </c>
      <c r="FM168" s="331">
        <f t="shared" ca="1" si="137"/>
        <v>1150</v>
      </c>
      <c r="FN168" s="600">
        <f t="shared" ref="FN168:FN231" ca="1" si="237">IF(FL168&gt;$FU$503,0,IF(FL168&gt;$FD$140,($FM$140-$AC$107)*$FO$140/12*$FP$140,$FM$140*$FO$140/12*$FP$140))</f>
        <v>104.1015</v>
      </c>
      <c r="FO168" s="331">
        <f t="shared" ca="1" si="138"/>
        <v>1045.8985</v>
      </c>
      <c r="FP168" s="597">
        <f t="shared" ca="1" si="139"/>
        <v>577.58739182274303</v>
      </c>
      <c r="FQ168" s="488">
        <f t="shared" ca="1" si="140"/>
        <v>468.31110817725698</v>
      </c>
      <c r="FR168" s="331">
        <f t="shared" si="141"/>
        <v>0</v>
      </c>
      <c r="FS168" s="331">
        <f t="shared" si="142"/>
        <v>0</v>
      </c>
      <c r="FT168" s="596">
        <f t="shared" ca="1" si="143"/>
        <v>197561.65180247746</v>
      </c>
      <c r="FU168" s="420">
        <f t="shared" ca="1" si="54"/>
        <v>0</v>
      </c>
      <c r="FV168" s="416">
        <f t="shared" ca="1" si="144"/>
        <v>1150</v>
      </c>
      <c r="FW168" s="372">
        <f t="shared" ref="FW168:FW231" ca="1" si="238">FM168*-1</f>
        <v>-1150</v>
      </c>
      <c r="FX168" s="242">
        <v>27</v>
      </c>
      <c r="FY168" s="29">
        <f t="shared" si="146"/>
        <v>0</v>
      </c>
      <c r="FZ168" s="29">
        <f t="shared" ref="FZ168:FZ177" ca="1" si="239">IF(FX168&gt;$FY$140,0,FZ167+FY168)</f>
        <v>80918.500078125013</v>
      </c>
      <c r="GA168" s="29">
        <f t="shared" ca="1" si="55"/>
        <v>84.290104248046887</v>
      </c>
      <c r="GB168" s="29"/>
      <c r="GC168" s="24">
        <v>26</v>
      </c>
      <c r="GD168" s="243">
        <f t="shared" ca="1" si="226"/>
        <v>1150</v>
      </c>
      <c r="GE168" s="243">
        <f ca="1">IF(GC168&gt;$FU$140,0,GE167+GD168)</f>
        <v>41597.464788424106</v>
      </c>
      <c r="GF168" s="243">
        <f t="shared" ca="1" si="149"/>
        <v>43.330692487941775</v>
      </c>
      <c r="GG168" s="33"/>
      <c r="GI168" s="237"/>
      <c r="GJ168" s="281">
        <f>GL167+GK167</f>
        <v>167970</v>
      </c>
      <c r="GK168" s="238"/>
      <c r="GL168" s="281">
        <f>GN167+GM167</f>
        <v>167475</v>
      </c>
      <c r="GM168" s="238"/>
      <c r="GN168" s="238"/>
      <c r="GO168" s="143"/>
      <c r="GP168" s="143"/>
      <c r="GQ168" s="242">
        <v>26</v>
      </c>
      <c r="GR168" s="331">
        <f t="shared" ca="1" si="57"/>
        <v>1150</v>
      </c>
      <c r="GS168" s="600">
        <f t="shared" ref="GS168:GS231" ca="1" si="240">IF(GQ168&gt;$GZ$503,0,IF(GQ168&gt;$GI$140,($GR$140-$AH$107)*$GT$140/12*$GU$140,$GR$140*$GT$140/12*$GU$140))</f>
        <v>106.9885</v>
      </c>
      <c r="GT168" s="331">
        <f t="shared" ca="1" si="59"/>
        <v>1043.0115000000001</v>
      </c>
      <c r="GU168" s="591">
        <f t="shared" ca="1" si="153"/>
        <v>595.74658723413108</v>
      </c>
      <c r="GV168" s="488">
        <f t="shared" ca="1" si="227"/>
        <v>447.26491276586898</v>
      </c>
      <c r="GW168" s="331">
        <f t="shared" si="228"/>
        <v>0</v>
      </c>
      <c r="GX168" s="331">
        <f t="shared" si="229"/>
        <v>0</v>
      </c>
      <c r="GY168" s="593">
        <f t="shared" ca="1" si="230"/>
        <v>203808.70785322189</v>
      </c>
      <c r="GZ168" s="420">
        <f t="shared" ca="1" si="64"/>
        <v>0</v>
      </c>
      <c r="HA168" s="416">
        <f t="shared" ca="1" si="154"/>
        <v>1150</v>
      </c>
      <c r="HB168" s="372">
        <f t="shared" ref="HB168:HB231" ca="1" si="241">GR168*-1</f>
        <v>-1150</v>
      </c>
      <c r="HC168" s="242">
        <v>27</v>
      </c>
      <c r="HD168" s="29">
        <f t="shared" si="156"/>
        <v>0</v>
      </c>
      <c r="HE168" s="29">
        <f t="shared" ref="HE168:HE177" ca="1" si="242">IF(HC168&gt;$HD$140,0,HE167+HD168)</f>
        <v>75053.10656249999</v>
      </c>
      <c r="HF168" s="29">
        <f t="shared" ca="1" si="65"/>
        <v>78.180319335937497</v>
      </c>
      <c r="HG168" s="29"/>
      <c r="HH168" s="24">
        <v>26</v>
      </c>
      <c r="HI168" s="243">
        <f t="shared" ref="HI168:HI231" ca="1" si="243">HA168</f>
        <v>1150</v>
      </c>
      <c r="HJ168" s="243">
        <f ca="1">IF(HH168&gt;$GZ$140,0,HJ167+HI168)</f>
        <v>40537.606230468751</v>
      </c>
      <c r="HK168" s="243">
        <f t="shared" ca="1" si="159"/>
        <v>42.226673156738286</v>
      </c>
      <c r="HL168" s="33"/>
    </row>
    <row r="169" spans="3:220" ht="15" customHeight="1" thickTop="1" thickBot="1" x14ac:dyDescent="0.3">
      <c r="C169" s="242">
        <v>27</v>
      </c>
      <c r="D169" s="243">
        <f t="shared" si="8"/>
        <v>1155.6736805955547</v>
      </c>
      <c r="E169" s="865">
        <f t="shared" si="160"/>
        <v>100</v>
      </c>
      <c r="F169" s="866"/>
      <c r="G169" s="243">
        <f t="shared" si="66"/>
        <v>1055.6736805955547</v>
      </c>
      <c r="H169" s="859">
        <f t="shared" si="9"/>
        <v>631.50978933800388</v>
      </c>
      <c r="I169" s="860"/>
      <c r="J169" s="243">
        <f t="shared" si="10"/>
        <v>424.16389125755086</v>
      </c>
      <c r="K169" s="859">
        <f t="shared" si="67"/>
        <v>189028.77291014363</v>
      </c>
      <c r="L169" s="860"/>
      <c r="M169" s="860"/>
      <c r="N169" s="861"/>
      <c r="O169" s="248">
        <f t="shared" si="68"/>
        <v>189028.77291014363</v>
      </c>
      <c r="P169" s="248">
        <f t="shared" si="6"/>
        <v>0</v>
      </c>
      <c r="Q169" s="248">
        <f t="shared" si="11"/>
        <v>0</v>
      </c>
      <c r="R169" s="1015" t="str">
        <f t="shared" si="7"/>
        <v/>
      </c>
      <c r="S169" s="1015"/>
      <c r="U169">
        <v>27</v>
      </c>
      <c r="V169" s="789" t="s">
        <v>186</v>
      </c>
      <c r="W169" s="790"/>
      <c r="X169" s="791"/>
      <c r="Y169" s="854"/>
      <c r="Z169" s="855"/>
      <c r="AA169" s="279"/>
      <c r="AQ169" s="476"/>
      <c r="AR169" s="242">
        <v>27</v>
      </c>
      <c r="AS169" s="331">
        <f t="shared" ca="1" si="25"/>
        <v>1231.970682334292</v>
      </c>
      <c r="AT169" s="566">
        <f t="shared" ca="1" si="74"/>
        <v>103.62049999999999</v>
      </c>
      <c r="AU169" s="331">
        <f t="shared" ca="1" si="26"/>
        <v>1128.350182334292</v>
      </c>
      <c r="AV169" s="329">
        <f t="shared" ca="1" si="27"/>
        <v>564.29461049648808</v>
      </c>
      <c r="AW169" s="331">
        <f t="shared" ca="1" si="28"/>
        <v>564.05557183780388</v>
      </c>
      <c r="AX169" s="331">
        <f t="shared" si="75"/>
        <v>0</v>
      </c>
      <c r="AY169" s="331">
        <f t="shared" si="176"/>
        <v>0</v>
      </c>
      <c r="AZ169" s="350">
        <f t="shared" ca="1" si="30"/>
        <v>192908.38231267236</v>
      </c>
      <c r="BA169" s="420">
        <f t="shared" ca="1" si="31"/>
        <v>0</v>
      </c>
      <c r="BB169" s="416">
        <f t="shared" ca="1" si="76"/>
        <v>1231.970682334292</v>
      </c>
      <c r="BC169" s="372">
        <f t="shared" ca="1" si="231"/>
        <v>-1231.970682334292</v>
      </c>
      <c r="BD169" s="242">
        <v>28</v>
      </c>
      <c r="BE169" s="29">
        <f t="shared" si="32"/>
        <v>0</v>
      </c>
      <c r="BF169" s="29">
        <f t="shared" ca="1" si="78"/>
        <v>80918.500078125013</v>
      </c>
      <c r="BG169" s="29">
        <f t="shared" ca="1" si="33"/>
        <v>84.290104248046887</v>
      </c>
      <c r="BH169" s="29"/>
      <c r="BI169" s="24">
        <v>27</v>
      </c>
      <c r="BJ169" s="243">
        <f t="shared" ca="1" si="222"/>
        <v>1231.970682334292</v>
      </c>
      <c r="BK169" s="243">
        <f t="shared" ca="1" si="161"/>
        <v>45019.447807403732</v>
      </c>
      <c r="BL169" s="243">
        <f t="shared" ca="1" si="79"/>
        <v>46.895258132712222</v>
      </c>
      <c r="BM169" s="33"/>
      <c r="BO169" s="278"/>
      <c r="BP169" s="278"/>
      <c r="BQ169" s="278"/>
      <c r="BR169" s="278"/>
      <c r="BS169" s="278"/>
      <c r="BT169" s="278"/>
      <c r="BU169" s="278"/>
      <c r="BV169" s="711"/>
      <c r="BW169" s="679">
        <v>27</v>
      </c>
      <c r="BX169" s="489">
        <f t="shared" ca="1" si="82"/>
        <v>1445.5025028809234</v>
      </c>
      <c r="BY169" s="489">
        <f t="shared" ca="1" si="41"/>
        <v>104.1015</v>
      </c>
      <c r="BZ169" s="489">
        <f t="shared" ca="1" si="42"/>
        <v>1341.4010028809234</v>
      </c>
      <c r="CA169" s="489">
        <f t="shared" ca="1" si="83"/>
        <v>552.9761650143472</v>
      </c>
      <c r="CB169" s="489">
        <f t="shared" ca="1" si="84"/>
        <v>788.42483786657624</v>
      </c>
      <c r="CC169" s="489">
        <f t="shared" si="85"/>
        <v>0</v>
      </c>
      <c r="CD169" s="489">
        <f t="shared" si="86"/>
        <v>0</v>
      </c>
      <c r="CE169" s="647">
        <f t="shared" ca="1" si="87"/>
        <v>188803.40316705246</v>
      </c>
      <c r="CF169" s="700">
        <f t="shared" ca="1" si="173"/>
        <v>0</v>
      </c>
      <c r="CG169" s="701">
        <f t="shared" ca="1" si="88"/>
        <v>1445.5025028809234</v>
      </c>
      <c r="CH169" s="710">
        <f t="shared" ca="1" si="232"/>
        <v>-1445.5025028809234</v>
      </c>
      <c r="CI169" s="679">
        <v>28</v>
      </c>
      <c r="CJ169" s="29">
        <f t="shared" si="43"/>
        <v>0</v>
      </c>
      <c r="CK169" s="29">
        <f t="shared" ca="1" si="233"/>
        <v>80918.500078125013</v>
      </c>
      <c r="CL169" s="29">
        <f t="shared" ca="1" si="44"/>
        <v>84.290104248046887</v>
      </c>
      <c r="CM169" s="29"/>
      <c r="CN169" s="29">
        <v>27</v>
      </c>
      <c r="CO169" s="29">
        <f t="shared" ca="1" si="223"/>
        <v>1445.5025028809234</v>
      </c>
      <c r="CP169" s="29">
        <f t="shared" ref="CP169:CP178" ca="1" si="244">IF(CN169&gt;$CF$140,0,CP168+CO169)</f>
        <v>50818.677018088849</v>
      </c>
      <c r="CQ169" s="29">
        <f t="shared" ca="1" si="92"/>
        <v>52.936121893842561</v>
      </c>
      <c r="CR169" s="292"/>
      <c r="DA169" s="476"/>
      <c r="DB169" s="242">
        <v>27</v>
      </c>
      <c r="DC169" s="488">
        <f t="shared" ca="1" si="96"/>
        <v>1462.4506963735107</v>
      </c>
      <c r="DD169" s="489">
        <f t="shared" ca="1" si="46"/>
        <v>106.9885</v>
      </c>
      <c r="DE169" s="488">
        <f t="shared" ca="1" si="97"/>
        <v>1355.4621963735108</v>
      </c>
      <c r="DF169" s="489">
        <f t="shared" ca="1" si="98"/>
        <v>569.86353760130157</v>
      </c>
      <c r="DG169" s="488">
        <f t="shared" ca="1" si="99"/>
        <v>785.59865877220921</v>
      </c>
      <c r="DH169" s="488">
        <f t="shared" si="100"/>
        <v>0</v>
      </c>
      <c r="DI169" s="488">
        <f t="shared" si="101"/>
        <v>0</v>
      </c>
      <c r="DJ169" s="523">
        <f t="shared" ca="1" si="102"/>
        <v>194596.18566167404</v>
      </c>
      <c r="DK169" s="420">
        <f t="shared" ca="1" si="47"/>
        <v>0</v>
      </c>
      <c r="DL169" s="416">
        <f t="shared" ca="1" si="103"/>
        <v>1462.4506963735107</v>
      </c>
      <c r="DM169" s="372">
        <f t="shared" ca="1" si="234"/>
        <v>-1462.4506963735107</v>
      </c>
      <c r="DN169" s="242">
        <v>28</v>
      </c>
      <c r="DO169" s="29">
        <f t="shared" si="48"/>
        <v>0</v>
      </c>
      <c r="DP169" s="29">
        <f t="shared" ca="1" si="105"/>
        <v>75053.10656249999</v>
      </c>
      <c r="DQ169" s="29">
        <f t="shared" ca="1" si="49"/>
        <v>78.180319335937497</v>
      </c>
      <c r="DR169" s="29"/>
      <c r="DS169" s="24">
        <v>27</v>
      </c>
      <c r="DT169" s="243">
        <f t="shared" ca="1" si="224"/>
        <v>1462.4506963735107</v>
      </c>
      <c r="DU169" s="243">
        <f t="shared" ref="DU169:DU178" ca="1" si="245">IF(DS169&gt;$DK$140,0,DU168+DT169)</f>
        <v>50221.733207908772</v>
      </c>
      <c r="DV169" s="243">
        <f t="shared" ca="1" si="107"/>
        <v>52.314305424904973</v>
      </c>
      <c r="DW169" s="33"/>
      <c r="EF169" s="476"/>
      <c r="EG169" s="242">
        <v>27</v>
      </c>
      <c r="EH169" s="331">
        <f t="shared" ca="1" si="116"/>
        <v>1150</v>
      </c>
      <c r="EI169" s="599">
        <f t="shared" ca="1" si="235"/>
        <v>103.62049999999999</v>
      </c>
      <c r="EJ169" s="331">
        <f t="shared" ca="1" si="117"/>
        <v>1046.3795</v>
      </c>
      <c r="EK169" s="594">
        <f t="shared" ca="1" si="118"/>
        <v>570.74272743120957</v>
      </c>
      <c r="EL169" s="488">
        <f t="shared" ca="1" si="119"/>
        <v>475.63677256879043</v>
      </c>
      <c r="EM169" s="331">
        <f t="shared" si="120"/>
        <v>0</v>
      </c>
      <c r="EN169" s="331">
        <f t="shared" si="121"/>
        <v>0</v>
      </c>
      <c r="EO169" s="595">
        <f t="shared" ca="1" si="122"/>
        <v>195207.58406098877</v>
      </c>
      <c r="EP169" s="420">
        <f t="shared" ca="1" si="51"/>
        <v>0</v>
      </c>
      <c r="EQ169" s="416">
        <f t="shared" ca="1" si="123"/>
        <v>1150</v>
      </c>
      <c r="ER169" s="372">
        <f t="shared" ca="1" si="236"/>
        <v>-1150</v>
      </c>
      <c r="ES169" s="242">
        <v>28</v>
      </c>
      <c r="ET169" s="29">
        <f t="shared" si="125"/>
        <v>0</v>
      </c>
      <c r="EU169" s="29">
        <f t="shared" ca="1" si="193"/>
        <v>80918.500078125013</v>
      </c>
      <c r="EV169" s="29">
        <f t="shared" ca="1" si="52"/>
        <v>84.290104248046887</v>
      </c>
      <c r="EW169" s="29"/>
      <c r="EX169" s="24">
        <v>27</v>
      </c>
      <c r="EY169" s="243">
        <f t="shared" ca="1" si="225"/>
        <v>1150</v>
      </c>
      <c r="EZ169" s="243">
        <f t="shared" ref="EZ169:EZ178" ca="1" si="246">IF(EX169&gt;$EP$140,0,EZ168+EY169)</f>
        <v>42780.540294674109</v>
      </c>
      <c r="FA169" s="243">
        <f t="shared" ca="1" si="128"/>
        <v>44.563062806952196</v>
      </c>
      <c r="FB169" s="33"/>
      <c r="FK169" s="476"/>
      <c r="FL169" s="242">
        <v>27</v>
      </c>
      <c r="FM169" s="331">
        <f t="shared" ca="1" si="137"/>
        <v>1150</v>
      </c>
      <c r="FN169" s="600">
        <f t="shared" ca="1" si="237"/>
        <v>104.1015</v>
      </c>
      <c r="FO169" s="331">
        <f t="shared" ca="1" si="138"/>
        <v>1045.8985</v>
      </c>
      <c r="FP169" s="597">
        <f t="shared" ca="1" si="139"/>
        <v>576.22148442389266</v>
      </c>
      <c r="FQ169" s="488">
        <f t="shared" ca="1" si="140"/>
        <v>469.67701557610735</v>
      </c>
      <c r="FR169" s="331">
        <f t="shared" si="141"/>
        <v>0</v>
      </c>
      <c r="FS169" s="331">
        <f t="shared" si="142"/>
        <v>0</v>
      </c>
      <c r="FT169" s="596">
        <f t="shared" ca="1" si="143"/>
        <v>197091.97478690135</v>
      </c>
      <c r="FU169" s="420">
        <f t="shared" ca="1" si="54"/>
        <v>0</v>
      </c>
      <c r="FV169" s="416">
        <f t="shared" ca="1" si="144"/>
        <v>1150</v>
      </c>
      <c r="FW169" s="372">
        <f t="shared" ca="1" si="238"/>
        <v>-1150</v>
      </c>
      <c r="FX169" s="242">
        <v>28</v>
      </c>
      <c r="FY169" s="29">
        <f t="shared" si="146"/>
        <v>0</v>
      </c>
      <c r="FZ169" s="29">
        <f t="shared" ca="1" si="239"/>
        <v>80918.500078125013</v>
      </c>
      <c r="GA169" s="29">
        <f t="shared" ca="1" si="55"/>
        <v>84.290104248046887</v>
      </c>
      <c r="GB169" s="29"/>
      <c r="GC169" s="24">
        <v>27</v>
      </c>
      <c r="GD169" s="243">
        <f t="shared" ca="1" si="226"/>
        <v>1150</v>
      </c>
      <c r="GE169" s="243">
        <f t="shared" ref="GE169:GE178" ca="1" si="247">IF(GC169&gt;$FU$140,0,GE168+GD169)</f>
        <v>42747.464788424106</v>
      </c>
      <c r="GF169" s="243">
        <f t="shared" ca="1" si="149"/>
        <v>44.528609154608439</v>
      </c>
      <c r="GG169" s="33"/>
      <c r="GP169" s="476"/>
      <c r="GQ169" s="242">
        <v>27</v>
      </c>
      <c r="GR169" s="331">
        <f t="shared" ca="1" si="57"/>
        <v>1150</v>
      </c>
      <c r="GS169" s="600">
        <f t="shared" ca="1" si="240"/>
        <v>106.9885</v>
      </c>
      <c r="GT169" s="331">
        <f t="shared" ca="1" si="59"/>
        <v>1043.0115000000001</v>
      </c>
      <c r="GU169" s="591">
        <f t="shared" ca="1" si="153"/>
        <v>594.44206457189728</v>
      </c>
      <c r="GV169" s="488">
        <f t="shared" ca="1" si="227"/>
        <v>448.56943542810279</v>
      </c>
      <c r="GW169" s="331">
        <f t="shared" si="228"/>
        <v>0</v>
      </c>
      <c r="GX169" s="331">
        <f t="shared" si="229"/>
        <v>0</v>
      </c>
      <c r="GY169" s="593">
        <f t="shared" ca="1" si="230"/>
        <v>203360.13841779379</v>
      </c>
      <c r="GZ169" s="420">
        <f t="shared" ca="1" si="64"/>
        <v>0</v>
      </c>
      <c r="HA169" s="416">
        <f t="shared" ca="1" si="154"/>
        <v>1150</v>
      </c>
      <c r="HB169" s="372">
        <f t="shared" ca="1" si="241"/>
        <v>-1150</v>
      </c>
      <c r="HC169" s="242">
        <v>28</v>
      </c>
      <c r="HD169" s="29">
        <f t="shared" si="156"/>
        <v>0</v>
      </c>
      <c r="HE169" s="29">
        <f t="shared" ca="1" si="242"/>
        <v>75053.10656249999</v>
      </c>
      <c r="HF169" s="29">
        <f t="shared" ca="1" si="65"/>
        <v>78.180319335937497</v>
      </c>
      <c r="HG169" s="29"/>
      <c r="HH169" s="24">
        <v>27</v>
      </c>
      <c r="HI169" s="243">
        <f t="shared" ca="1" si="243"/>
        <v>1150</v>
      </c>
      <c r="HJ169" s="243">
        <f t="shared" ref="HJ169:HJ178" ca="1" si="248">IF(HH169&gt;$GZ$140,0,HJ168+HI169)</f>
        <v>41687.606230468751</v>
      </c>
      <c r="HK169" s="243">
        <f t="shared" ca="1" si="159"/>
        <v>43.424589823404951</v>
      </c>
      <c r="HL169" s="33"/>
    </row>
    <row r="170" spans="3:220" ht="15" customHeight="1" thickTop="1" x14ac:dyDescent="0.25">
      <c r="C170" s="242">
        <v>28</v>
      </c>
      <c r="D170" s="243">
        <f t="shared" si="8"/>
        <v>1155.6736805955547</v>
      </c>
      <c r="E170" s="865">
        <f t="shared" si="160"/>
        <v>100</v>
      </c>
      <c r="F170" s="866"/>
      <c r="G170" s="243">
        <f t="shared" si="66"/>
        <v>1055.6736805955547</v>
      </c>
      <c r="H170" s="859">
        <f t="shared" si="9"/>
        <v>630.09590970047873</v>
      </c>
      <c r="I170" s="860"/>
      <c r="J170" s="243">
        <f t="shared" si="10"/>
        <v>425.57777089507601</v>
      </c>
      <c r="K170" s="859">
        <f t="shared" si="67"/>
        <v>188603.19513924856</v>
      </c>
      <c r="L170" s="860"/>
      <c r="M170" s="860"/>
      <c r="N170" s="861"/>
      <c r="O170" s="248">
        <f t="shared" si="68"/>
        <v>188603.19513924856</v>
      </c>
      <c r="P170" s="248">
        <f t="shared" si="6"/>
        <v>0</v>
      </c>
      <c r="Q170" s="248">
        <f t="shared" si="11"/>
        <v>0</v>
      </c>
      <c r="R170" s="1015" t="str">
        <f t="shared" si="7"/>
        <v/>
      </c>
      <c r="S170" s="1015"/>
      <c r="U170">
        <v>28</v>
      </c>
      <c r="V170" s="340" t="s">
        <v>173</v>
      </c>
      <c r="W170" s="45"/>
      <c r="X170" s="344">
        <f>AA167</f>
        <v>3040.23524793669</v>
      </c>
      <c r="Y170" s="854"/>
      <c r="Z170" s="855"/>
      <c r="AA170" s="279"/>
      <c r="AJ170" s="786" t="s">
        <v>168</v>
      </c>
      <c r="AK170" s="787"/>
      <c r="AL170" s="787"/>
      <c r="AM170" s="787"/>
      <c r="AN170" s="787"/>
      <c r="AO170" s="787"/>
      <c r="AP170" s="788"/>
      <c r="AQ170" s="477"/>
      <c r="AR170" s="242">
        <v>28</v>
      </c>
      <c r="AS170" s="331">
        <f t="shared" ca="1" si="25"/>
        <v>1231.970682334292</v>
      </c>
      <c r="AT170" s="566">
        <f t="shared" ca="1" si="74"/>
        <v>103.62049999999999</v>
      </c>
      <c r="AU170" s="331">
        <f t="shared" ca="1" si="26"/>
        <v>1128.350182334292</v>
      </c>
      <c r="AV170" s="329">
        <f t="shared" ca="1" si="27"/>
        <v>562.64944841196109</v>
      </c>
      <c r="AW170" s="331">
        <f t="shared" ca="1" si="28"/>
        <v>565.70073392233087</v>
      </c>
      <c r="AX170" s="331">
        <f t="shared" si="75"/>
        <v>0</v>
      </c>
      <c r="AY170" s="331">
        <f t="shared" si="176"/>
        <v>0</v>
      </c>
      <c r="AZ170" s="350">
        <f t="shared" ca="1" si="30"/>
        <v>192342.68157875002</v>
      </c>
      <c r="BA170" s="420">
        <f t="shared" ca="1" si="31"/>
        <v>0</v>
      </c>
      <c r="BB170" s="416">
        <f t="shared" ca="1" si="76"/>
        <v>1231.970682334292</v>
      </c>
      <c r="BC170" s="372">
        <f t="shared" ca="1" si="231"/>
        <v>-1231.970682334292</v>
      </c>
      <c r="BD170" s="242">
        <v>29</v>
      </c>
      <c r="BE170" s="29">
        <f t="shared" si="32"/>
        <v>0</v>
      </c>
      <c r="BF170" s="29">
        <f t="shared" ca="1" si="78"/>
        <v>80918.500078125013</v>
      </c>
      <c r="BG170" s="29">
        <f t="shared" ca="1" si="33"/>
        <v>84.290104248046887</v>
      </c>
      <c r="BH170" s="29"/>
      <c r="BI170" s="24">
        <v>28</v>
      </c>
      <c r="BJ170" s="243">
        <f t="shared" ca="1" si="222"/>
        <v>1231.970682334292</v>
      </c>
      <c r="BK170" s="243">
        <f t="shared" ca="1" si="161"/>
        <v>46251.418489738026</v>
      </c>
      <c r="BL170" s="243">
        <f t="shared" ca="1" si="79"/>
        <v>48.178560926810441</v>
      </c>
      <c r="BM170" s="33"/>
      <c r="BO170" s="809" t="s">
        <v>168</v>
      </c>
      <c r="BP170" s="812"/>
      <c r="BQ170" s="812"/>
      <c r="BR170" s="812"/>
      <c r="BS170" s="812"/>
      <c r="BT170" s="812"/>
      <c r="BU170" s="813"/>
      <c r="BV170" s="712"/>
      <c r="BW170" s="679">
        <v>28</v>
      </c>
      <c r="BX170" s="489">
        <f t="shared" ca="1" si="82"/>
        <v>1445.5025028809234</v>
      </c>
      <c r="BY170" s="489">
        <f t="shared" ca="1" si="41"/>
        <v>104.1015</v>
      </c>
      <c r="BZ170" s="489">
        <f t="shared" ca="1" si="42"/>
        <v>1341.4010028809234</v>
      </c>
      <c r="CA170" s="489">
        <f t="shared" ca="1" si="83"/>
        <v>550.67659257056971</v>
      </c>
      <c r="CB170" s="489">
        <f t="shared" ca="1" si="84"/>
        <v>790.72441031035373</v>
      </c>
      <c r="CC170" s="489">
        <f t="shared" si="85"/>
        <v>0</v>
      </c>
      <c r="CD170" s="489">
        <f t="shared" si="86"/>
        <v>0</v>
      </c>
      <c r="CE170" s="647">
        <f t="shared" ca="1" si="87"/>
        <v>188012.6787567421</v>
      </c>
      <c r="CF170" s="700">
        <f t="shared" ca="1" si="173"/>
        <v>0</v>
      </c>
      <c r="CG170" s="701">
        <f t="shared" ca="1" si="88"/>
        <v>1445.5025028809234</v>
      </c>
      <c r="CH170" s="710">
        <f t="shared" ca="1" si="232"/>
        <v>-1445.5025028809234</v>
      </c>
      <c r="CI170" s="679">
        <v>29</v>
      </c>
      <c r="CJ170" s="29">
        <f t="shared" si="43"/>
        <v>0</v>
      </c>
      <c r="CK170" s="29">
        <f t="shared" ca="1" si="233"/>
        <v>80918.500078125013</v>
      </c>
      <c r="CL170" s="29">
        <f t="shared" ca="1" si="44"/>
        <v>84.290104248046887</v>
      </c>
      <c r="CM170" s="29"/>
      <c r="CN170" s="29">
        <v>28</v>
      </c>
      <c r="CO170" s="29">
        <f t="shared" ca="1" si="223"/>
        <v>1445.5025028809234</v>
      </c>
      <c r="CP170" s="29">
        <f t="shared" ca="1" si="244"/>
        <v>52264.179520969774</v>
      </c>
      <c r="CQ170" s="29">
        <f t="shared" ca="1" si="92"/>
        <v>54.441853667676845</v>
      </c>
      <c r="CR170" s="292"/>
      <c r="CT170" s="786" t="s">
        <v>168</v>
      </c>
      <c r="CU170" s="787"/>
      <c r="CV170" s="787"/>
      <c r="CW170" s="787"/>
      <c r="CX170" s="787"/>
      <c r="CY170" s="787"/>
      <c r="CZ170" s="788"/>
      <c r="DA170" s="477"/>
      <c r="DB170" s="242">
        <v>28</v>
      </c>
      <c r="DC170" s="488">
        <f t="shared" ca="1" si="96"/>
        <v>1462.4506963735107</v>
      </c>
      <c r="DD170" s="489">
        <f t="shared" ca="1" si="46"/>
        <v>106.9885</v>
      </c>
      <c r="DE170" s="488">
        <f t="shared" ca="1" si="97"/>
        <v>1355.4621963735108</v>
      </c>
      <c r="DF170" s="489">
        <f t="shared" ca="1" si="98"/>
        <v>567.57220817988264</v>
      </c>
      <c r="DG170" s="488">
        <f t="shared" ca="1" si="99"/>
        <v>787.88998819362814</v>
      </c>
      <c r="DH170" s="488">
        <f t="shared" si="100"/>
        <v>0</v>
      </c>
      <c r="DI170" s="488">
        <f t="shared" si="101"/>
        <v>0</v>
      </c>
      <c r="DJ170" s="523">
        <f t="shared" ca="1" si="102"/>
        <v>193808.2956734804</v>
      </c>
      <c r="DK170" s="420">
        <f t="shared" ca="1" si="47"/>
        <v>0</v>
      </c>
      <c r="DL170" s="416">
        <f t="shared" ca="1" si="103"/>
        <v>1462.4506963735107</v>
      </c>
      <c r="DM170" s="372">
        <f t="shared" ca="1" si="234"/>
        <v>-1462.4506963735107</v>
      </c>
      <c r="DN170" s="242">
        <v>29</v>
      </c>
      <c r="DO170" s="29">
        <f t="shared" si="48"/>
        <v>0</v>
      </c>
      <c r="DP170" s="29">
        <f t="shared" ca="1" si="105"/>
        <v>75053.10656249999</v>
      </c>
      <c r="DQ170" s="29">
        <f t="shared" ca="1" si="49"/>
        <v>78.180319335937497</v>
      </c>
      <c r="DR170" s="29"/>
      <c r="DS170" s="24">
        <v>28</v>
      </c>
      <c r="DT170" s="243">
        <f t="shared" ca="1" si="224"/>
        <v>1462.4506963735107</v>
      </c>
      <c r="DU170" s="243">
        <f t="shared" ca="1" si="245"/>
        <v>51684.183904282283</v>
      </c>
      <c r="DV170" s="243">
        <f t="shared" ca="1" si="107"/>
        <v>53.837691566960721</v>
      </c>
      <c r="DW170" s="33"/>
      <c r="DY170" s="786" t="s">
        <v>168</v>
      </c>
      <c r="DZ170" s="787"/>
      <c r="EA170" s="787"/>
      <c r="EB170" s="787"/>
      <c r="EC170" s="787"/>
      <c r="ED170" s="787"/>
      <c r="EE170" s="788"/>
      <c r="EF170" s="477"/>
      <c r="EG170" s="242">
        <v>28</v>
      </c>
      <c r="EH170" s="331">
        <f t="shared" ca="1" si="116"/>
        <v>1150</v>
      </c>
      <c r="EI170" s="599">
        <f t="shared" ca="1" si="235"/>
        <v>103.62049999999999</v>
      </c>
      <c r="EJ170" s="331">
        <f t="shared" ca="1" si="117"/>
        <v>1046.3795</v>
      </c>
      <c r="EK170" s="594">
        <f t="shared" ca="1" si="118"/>
        <v>569.35545351121732</v>
      </c>
      <c r="EL170" s="488">
        <f t="shared" ca="1" si="119"/>
        <v>477.02404648878269</v>
      </c>
      <c r="EM170" s="331">
        <f t="shared" si="120"/>
        <v>0</v>
      </c>
      <c r="EN170" s="331">
        <f t="shared" si="121"/>
        <v>0</v>
      </c>
      <c r="EO170" s="595">
        <f t="shared" ca="1" si="122"/>
        <v>194730.56001449999</v>
      </c>
      <c r="EP170" s="420">
        <f t="shared" ca="1" si="51"/>
        <v>0</v>
      </c>
      <c r="EQ170" s="416">
        <f t="shared" ca="1" si="123"/>
        <v>1150</v>
      </c>
      <c r="ER170" s="372">
        <f t="shared" ca="1" si="236"/>
        <v>-1150</v>
      </c>
      <c r="ES170" s="242">
        <v>29</v>
      </c>
      <c r="ET170" s="29">
        <f t="shared" si="125"/>
        <v>0</v>
      </c>
      <c r="EU170" s="29">
        <f t="shared" ca="1" si="193"/>
        <v>80918.500078125013</v>
      </c>
      <c r="EV170" s="29">
        <f t="shared" ca="1" si="52"/>
        <v>84.290104248046887</v>
      </c>
      <c r="EW170" s="29"/>
      <c r="EX170" s="24">
        <v>28</v>
      </c>
      <c r="EY170" s="243">
        <f t="shared" ca="1" si="225"/>
        <v>1150</v>
      </c>
      <c r="EZ170" s="243">
        <f t="shared" ca="1" si="246"/>
        <v>43930.540294674109</v>
      </c>
      <c r="FA170" s="243">
        <f t="shared" ca="1" si="128"/>
        <v>45.760979473618868</v>
      </c>
      <c r="FB170" s="33"/>
      <c r="FD170" s="786" t="s">
        <v>168</v>
      </c>
      <c r="FE170" s="787"/>
      <c r="FF170" s="787"/>
      <c r="FG170" s="787"/>
      <c r="FH170" s="787"/>
      <c r="FI170" s="787"/>
      <c r="FJ170" s="788"/>
      <c r="FK170" s="477"/>
      <c r="FL170" s="242">
        <v>28</v>
      </c>
      <c r="FM170" s="331">
        <f t="shared" ca="1" si="137"/>
        <v>1150</v>
      </c>
      <c r="FN170" s="600">
        <f t="shared" ca="1" si="237"/>
        <v>104.1015</v>
      </c>
      <c r="FO170" s="331">
        <f t="shared" ca="1" si="138"/>
        <v>1045.8985</v>
      </c>
      <c r="FP170" s="597">
        <f t="shared" ca="1" si="139"/>
        <v>574.85159312846235</v>
      </c>
      <c r="FQ170" s="488">
        <f t="shared" ca="1" si="140"/>
        <v>471.04690687153766</v>
      </c>
      <c r="FR170" s="331">
        <f t="shared" si="141"/>
        <v>0</v>
      </c>
      <c r="FS170" s="331">
        <f t="shared" si="142"/>
        <v>0</v>
      </c>
      <c r="FT170" s="596">
        <f t="shared" ca="1" si="143"/>
        <v>196620.92788002981</v>
      </c>
      <c r="FU170" s="420">
        <f t="shared" ca="1" si="54"/>
        <v>0</v>
      </c>
      <c r="FV170" s="416">
        <f t="shared" ca="1" si="144"/>
        <v>1150</v>
      </c>
      <c r="FW170" s="372">
        <f t="shared" ca="1" si="238"/>
        <v>-1150</v>
      </c>
      <c r="FX170" s="242">
        <v>29</v>
      </c>
      <c r="FY170" s="29">
        <f t="shared" si="146"/>
        <v>0</v>
      </c>
      <c r="FZ170" s="29">
        <f t="shared" ca="1" si="239"/>
        <v>80918.500078125013</v>
      </c>
      <c r="GA170" s="29">
        <f t="shared" ca="1" si="55"/>
        <v>84.290104248046887</v>
      </c>
      <c r="GB170" s="29"/>
      <c r="GC170" s="24">
        <v>28</v>
      </c>
      <c r="GD170" s="243">
        <f t="shared" ca="1" si="226"/>
        <v>1150</v>
      </c>
      <c r="GE170" s="243">
        <f t="shared" ca="1" si="247"/>
        <v>43897.464788424106</v>
      </c>
      <c r="GF170" s="243">
        <f t="shared" ca="1" si="149"/>
        <v>45.726525821275111</v>
      </c>
      <c r="GG170" s="33"/>
      <c r="GI170" s="786" t="s">
        <v>168</v>
      </c>
      <c r="GJ170" s="787"/>
      <c r="GK170" s="787"/>
      <c r="GL170" s="787"/>
      <c r="GM170" s="787"/>
      <c r="GN170" s="787"/>
      <c r="GO170" s="788"/>
      <c r="GP170" s="477"/>
      <c r="GQ170" s="242">
        <v>28</v>
      </c>
      <c r="GR170" s="331">
        <f t="shared" ca="1" si="57"/>
        <v>1150</v>
      </c>
      <c r="GS170" s="600">
        <f t="shared" ca="1" si="240"/>
        <v>106.9885</v>
      </c>
      <c r="GT170" s="331">
        <f t="shared" ca="1" si="59"/>
        <v>1043.0115000000001</v>
      </c>
      <c r="GU170" s="591">
        <f t="shared" ca="1" si="153"/>
        <v>593.13373705189861</v>
      </c>
      <c r="GV170" s="488">
        <f t="shared" ca="1" si="227"/>
        <v>449.87776294810146</v>
      </c>
      <c r="GW170" s="331">
        <f t="shared" si="228"/>
        <v>0</v>
      </c>
      <c r="GX170" s="331">
        <f t="shared" si="229"/>
        <v>0</v>
      </c>
      <c r="GY170" s="593">
        <f t="shared" ca="1" si="230"/>
        <v>202910.26065484568</v>
      </c>
      <c r="GZ170" s="420">
        <f t="shared" ca="1" si="64"/>
        <v>0</v>
      </c>
      <c r="HA170" s="416">
        <f t="shared" ca="1" si="154"/>
        <v>1150</v>
      </c>
      <c r="HB170" s="372">
        <f t="shared" ca="1" si="241"/>
        <v>-1150</v>
      </c>
      <c r="HC170" s="242">
        <v>29</v>
      </c>
      <c r="HD170" s="29">
        <f t="shared" si="156"/>
        <v>0</v>
      </c>
      <c r="HE170" s="29">
        <f t="shared" ca="1" si="242"/>
        <v>75053.10656249999</v>
      </c>
      <c r="HF170" s="29">
        <f t="shared" ca="1" si="65"/>
        <v>78.180319335937497</v>
      </c>
      <c r="HG170" s="29"/>
      <c r="HH170" s="24">
        <v>28</v>
      </c>
      <c r="HI170" s="243">
        <f t="shared" ca="1" si="243"/>
        <v>1150</v>
      </c>
      <c r="HJ170" s="243">
        <f t="shared" ca="1" si="248"/>
        <v>42837.606230468751</v>
      </c>
      <c r="HK170" s="243">
        <f t="shared" ca="1" si="159"/>
        <v>44.622506490071622</v>
      </c>
      <c r="HL170" s="33"/>
    </row>
    <row r="171" spans="3:220" ht="15" customHeight="1" thickBot="1" x14ac:dyDescent="0.3">
      <c r="C171" s="242">
        <v>29</v>
      </c>
      <c r="D171" s="243">
        <f t="shared" si="8"/>
        <v>1155.6736805955547</v>
      </c>
      <c r="E171" s="865">
        <f t="shared" si="160"/>
        <v>100</v>
      </c>
      <c r="F171" s="866"/>
      <c r="G171" s="243">
        <f t="shared" si="66"/>
        <v>1055.6736805955547</v>
      </c>
      <c r="H171" s="859">
        <f t="shared" si="9"/>
        <v>628.67731713082856</v>
      </c>
      <c r="I171" s="860"/>
      <c r="J171" s="243">
        <f t="shared" si="10"/>
        <v>426.99636346472619</v>
      </c>
      <c r="K171" s="859">
        <f t="shared" si="67"/>
        <v>188176.19877578385</v>
      </c>
      <c r="L171" s="860"/>
      <c r="M171" s="860"/>
      <c r="N171" s="861"/>
      <c r="O171" s="248">
        <f t="shared" si="68"/>
        <v>188176.19877578385</v>
      </c>
      <c r="P171" s="248">
        <f t="shared" si="6"/>
        <v>0</v>
      </c>
      <c r="Q171" s="248">
        <f t="shared" si="11"/>
        <v>0</v>
      </c>
      <c r="R171" s="1015" t="str">
        <f t="shared" si="7"/>
        <v/>
      </c>
      <c r="S171" s="1015"/>
      <c r="U171">
        <v>29</v>
      </c>
      <c r="V171" s="345" t="s">
        <v>174</v>
      </c>
      <c r="W171" s="346"/>
      <c r="X171" s="347">
        <f>X167</f>
        <v>600</v>
      </c>
      <c r="Y171" s="854"/>
      <c r="Z171" s="855"/>
      <c r="AA171" s="279"/>
      <c r="AJ171" s="234" t="s">
        <v>167</v>
      </c>
      <c r="AK171" s="298" t="s">
        <v>120</v>
      </c>
      <c r="AL171" s="301" t="s">
        <v>148</v>
      </c>
      <c r="AM171" s="298" t="s">
        <v>1</v>
      </c>
      <c r="AN171" s="299" t="s">
        <v>149</v>
      </c>
      <c r="AO171" s="313" t="s">
        <v>169</v>
      </c>
      <c r="AP171" s="277"/>
      <c r="AQ171" s="478"/>
      <c r="AR171" s="242">
        <v>29</v>
      </c>
      <c r="AS171" s="331">
        <f t="shared" ca="1" si="25"/>
        <v>1231.970682334292</v>
      </c>
      <c r="AT171" s="566">
        <f t="shared" ca="1" si="74"/>
        <v>103.62049999999999</v>
      </c>
      <c r="AU171" s="331">
        <f t="shared" ca="1" si="26"/>
        <v>1128.350182334292</v>
      </c>
      <c r="AV171" s="329">
        <f t="shared" ca="1" si="27"/>
        <v>560.99948793802093</v>
      </c>
      <c r="AW171" s="331">
        <f t="shared" ca="1" si="28"/>
        <v>567.35069439627102</v>
      </c>
      <c r="AX171" s="331">
        <f t="shared" si="75"/>
        <v>0</v>
      </c>
      <c r="AY171" s="331">
        <f t="shared" si="176"/>
        <v>0</v>
      </c>
      <c r="AZ171" s="350">
        <f t="shared" ca="1" si="30"/>
        <v>191775.33088435375</v>
      </c>
      <c r="BA171" s="420">
        <f t="shared" ca="1" si="31"/>
        <v>0</v>
      </c>
      <c r="BB171" s="416">
        <f t="shared" ca="1" si="76"/>
        <v>1231.970682334292</v>
      </c>
      <c r="BC171" s="372">
        <f t="shared" ca="1" si="231"/>
        <v>-1231.970682334292</v>
      </c>
      <c r="BD171" s="242">
        <v>30</v>
      </c>
      <c r="BE171" s="29">
        <f t="shared" si="32"/>
        <v>0</v>
      </c>
      <c r="BF171" s="29">
        <f t="shared" ca="1" si="78"/>
        <v>80918.500078125013</v>
      </c>
      <c r="BG171" s="29">
        <f t="shared" ca="1" si="33"/>
        <v>84.290104248046887</v>
      </c>
      <c r="BH171" s="29"/>
      <c r="BI171" s="24">
        <v>29</v>
      </c>
      <c r="BJ171" s="243">
        <f t="shared" ca="1" si="222"/>
        <v>1231.970682334292</v>
      </c>
      <c r="BK171" s="243">
        <f t="shared" ca="1" si="161"/>
        <v>47483.389172072319</v>
      </c>
      <c r="BL171" s="243">
        <f t="shared" ca="1" si="79"/>
        <v>49.461863720908667</v>
      </c>
      <c r="BM171" s="33"/>
      <c r="BO171" s="658" t="s">
        <v>167</v>
      </c>
      <c r="BP171" s="659" t="s">
        <v>120</v>
      </c>
      <c r="BQ171" s="235" t="s">
        <v>148</v>
      </c>
      <c r="BR171" s="659" t="s">
        <v>1</v>
      </c>
      <c r="BS171" s="660" t="s">
        <v>149</v>
      </c>
      <c r="BT171" s="661" t="s">
        <v>169</v>
      </c>
      <c r="BU171" s="713"/>
      <c r="BV171" s="714"/>
      <c r="BW171" s="679">
        <v>29</v>
      </c>
      <c r="BX171" s="489">
        <f t="shared" ca="1" si="82"/>
        <v>1445.5025028809234</v>
      </c>
      <c r="BY171" s="489">
        <f t="shared" ca="1" si="41"/>
        <v>104.1015</v>
      </c>
      <c r="BZ171" s="489">
        <f t="shared" ca="1" si="42"/>
        <v>1341.4010028809234</v>
      </c>
      <c r="CA171" s="489">
        <f t="shared" ca="1" si="83"/>
        <v>548.37031304049776</v>
      </c>
      <c r="CB171" s="489">
        <f t="shared" ca="1" si="84"/>
        <v>793.03068984042568</v>
      </c>
      <c r="CC171" s="489">
        <f t="shared" si="85"/>
        <v>0</v>
      </c>
      <c r="CD171" s="489">
        <f t="shared" si="86"/>
        <v>0</v>
      </c>
      <c r="CE171" s="647">
        <f t="shared" ca="1" si="87"/>
        <v>187219.64806690166</v>
      </c>
      <c r="CF171" s="700">
        <f t="shared" ca="1" si="173"/>
        <v>0</v>
      </c>
      <c r="CG171" s="701">
        <f t="shared" ca="1" si="88"/>
        <v>1445.5025028809234</v>
      </c>
      <c r="CH171" s="710">
        <f t="shared" ca="1" si="232"/>
        <v>-1445.5025028809234</v>
      </c>
      <c r="CI171" s="679">
        <v>30</v>
      </c>
      <c r="CJ171" s="29">
        <f t="shared" si="43"/>
        <v>0</v>
      </c>
      <c r="CK171" s="29">
        <f t="shared" ca="1" si="233"/>
        <v>80918.500078125013</v>
      </c>
      <c r="CL171" s="29">
        <f t="shared" ca="1" si="44"/>
        <v>84.290104248046887</v>
      </c>
      <c r="CM171" s="29"/>
      <c r="CN171" s="29">
        <v>29</v>
      </c>
      <c r="CO171" s="29">
        <f t="shared" ca="1" si="223"/>
        <v>1445.5025028809234</v>
      </c>
      <c r="CP171" s="29">
        <f t="shared" ca="1" si="244"/>
        <v>53709.682023850699</v>
      </c>
      <c r="CQ171" s="29">
        <f t="shared" ca="1" si="92"/>
        <v>55.947585441511144</v>
      </c>
      <c r="CR171" s="292"/>
      <c r="CT171" s="234" t="s">
        <v>167</v>
      </c>
      <c r="CU171" s="298" t="s">
        <v>120</v>
      </c>
      <c r="CV171" s="505" t="s">
        <v>148</v>
      </c>
      <c r="CW171" s="298" t="s">
        <v>1</v>
      </c>
      <c r="CX171" s="299" t="s">
        <v>149</v>
      </c>
      <c r="CY171" s="313" t="s">
        <v>169</v>
      </c>
      <c r="CZ171" s="485"/>
      <c r="DA171" s="478"/>
      <c r="DB171" s="242">
        <v>29</v>
      </c>
      <c r="DC171" s="488">
        <f t="shared" ca="1" si="96"/>
        <v>1462.4506963735107</v>
      </c>
      <c r="DD171" s="489">
        <f t="shared" ca="1" si="46"/>
        <v>106.9885</v>
      </c>
      <c r="DE171" s="488">
        <f t="shared" ca="1" si="97"/>
        <v>1355.4621963735108</v>
      </c>
      <c r="DF171" s="489">
        <f t="shared" ca="1" si="98"/>
        <v>565.2741957143179</v>
      </c>
      <c r="DG171" s="488">
        <f t="shared" ca="1" si="99"/>
        <v>790.18800065919288</v>
      </c>
      <c r="DH171" s="488">
        <f t="shared" si="100"/>
        <v>0</v>
      </c>
      <c r="DI171" s="488">
        <f t="shared" si="101"/>
        <v>0</v>
      </c>
      <c r="DJ171" s="523">
        <f t="shared" ca="1" si="102"/>
        <v>193018.10767282121</v>
      </c>
      <c r="DK171" s="420">
        <f t="shared" ca="1" si="47"/>
        <v>0</v>
      </c>
      <c r="DL171" s="416">
        <f t="shared" ca="1" si="103"/>
        <v>1462.4506963735107</v>
      </c>
      <c r="DM171" s="372">
        <f t="shared" ca="1" si="234"/>
        <v>-1462.4506963735107</v>
      </c>
      <c r="DN171" s="242">
        <v>30</v>
      </c>
      <c r="DO171" s="29">
        <f t="shared" si="48"/>
        <v>0</v>
      </c>
      <c r="DP171" s="29">
        <f t="shared" ca="1" si="105"/>
        <v>75053.10656249999</v>
      </c>
      <c r="DQ171" s="29">
        <f t="shared" ca="1" si="49"/>
        <v>78.180319335937497</v>
      </c>
      <c r="DR171" s="29"/>
      <c r="DS171" s="24">
        <v>29</v>
      </c>
      <c r="DT171" s="243">
        <f t="shared" ca="1" si="224"/>
        <v>1462.4506963735107</v>
      </c>
      <c r="DU171" s="243">
        <f t="shared" ca="1" si="245"/>
        <v>53146.634600655794</v>
      </c>
      <c r="DV171" s="243">
        <f t="shared" ca="1" si="107"/>
        <v>55.361077709016456</v>
      </c>
      <c r="DW171" s="33"/>
      <c r="DY171" s="234" t="s">
        <v>167</v>
      </c>
      <c r="DZ171" s="298" t="s">
        <v>120</v>
      </c>
      <c r="EA171" s="563" t="s">
        <v>148</v>
      </c>
      <c r="EB171" s="298" t="s">
        <v>1</v>
      </c>
      <c r="EC171" s="299" t="s">
        <v>149</v>
      </c>
      <c r="ED171" s="313" t="s">
        <v>169</v>
      </c>
      <c r="EE171" s="277"/>
      <c r="EF171" s="478"/>
      <c r="EG171" s="242">
        <v>29</v>
      </c>
      <c r="EH171" s="331">
        <f t="shared" ca="1" si="116"/>
        <v>1150</v>
      </c>
      <c r="EI171" s="599">
        <f t="shared" ca="1" si="235"/>
        <v>103.62049999999999</v>
      </c>
      <c r="EJ171" s="331">
        <f t="shared" ca="1" si="117"/>
        <v>1046.3795</v>
      </c>
      <c r="EK171" s="594">
        <f t="shared" ca="1" si="118"/>
        <v>567.96413337562501</v>
      </c>
      <c r="EL171" s="488">
        <f t="shared" ca="1" si="119"/>
        <v>478.415366624375</v>
      </c>
      <c r="EM171" s="331">
        <f t="shared" si="120"/>
        <v>0</v>
      </c>
      <c r="EN171" s="331">
        <f t="shared" si="121"/>
        <v>0</v>
      </c>
      <c r="EO171" s="595">
        <f t="shared" ca="1" si="122"/>
        <v>194252.14464787563</v>
      </c>
      <c r="EP171" s="420">
        <f t="shared" ca="1" si="51"/>
        <v>0</v>
      </c>
      <c r="EQ171" s="416">
        <f t="shared" ca="1" si="123"/>
        <v>1150</v>
      </c>
      <c r="ER171" s="372">
        <f t="shared" ca="1" si="236"/>
        <v>-1150</v>
      </c>
      <c r="ES171" s="242">
        <v>30</v>
      </c>
      <c r="ET171" s="29">
        <f t="shared" si="125"/>
        <v>0</v>
      </c>
      <c r="EU171" s="29">
        <f t="shared" ca="1" si="193"/>
        <v>80918.500078125013</v>
      </c>
      <c r="EV171" s="29">
        <f t="shared" ca="1" si="52"/>
        <v>84.290104248046887</v>
      </c>
      <c r="EW171" s="29"/>
      <c r="EX171" s="24">
        <v>29</v>
      </c>
      <c r="EY171" s="243">
        <f t="shared" ca="1" si="225"/>
        <v>1150</v>
      </c>
      <c r="EZ171" s="243">
        <f t="shared" ca="1" si="246"/>
        <v>45080.540294674109</v>
      </c>
      <c r="FA171" s="243">
        <f t="shared" ca="1" si="128"/>
        <v>46.958896140285532</v>
      </c>
      <c r="FB171" s="33"/>
      <c r="FD171" s="234" t="s">
        <v>167</v>
      </c>
      <c r="FE171" s="298" t="s">
        <v>120</v>
      </c>
      <c r="FF171" s="537" t="s">
        <v>148</v>
      </c>
      <c r="FG171" s="298" t="s">
        <v>1</v>
      </c>
      <c r="FH171" s="299" t="s">
        <v>149</v>
      </c>
      <c r="FI171" s="313" t="s">
        <v>169</v>
      </c>
      <c r="FJ171" s="485"/>
      <c r="FK171" s="478"/>
      <c r="FL171" s="242">
        <v>29</v>
      </c>
      <c r="FM171" s="331">
        <f t="shared" ca="1" si="137"/>
        <v>1150</v>
      </c>
      <c r="FN171" s="600">
        <f t="shared" ca="1" si="237"/>
        <v>104.1015</v>
      </c>
      <c r="FO171" s="331">
        <f t="shared" ca="1" si="138"/>
        <v>1045.8985</v>
      </c>
      <c r="FP171" s="597">
        <f t="shared" ca="1" si="139"/>
        <v>573.4777063167536</v>
      </c>
      <c r="FQ171" s="488">
        <f t="shared" ca="1" si="140"/>
        <v>472.42079368324642</v>
      </c>
      <c r="FR171" s="331">
        <f t="shared" si="141"/>
        <v>0</v>
      </c>
      <c r="FS171" s="331">
        <f t="shared" si="142"/>
        <v>0</v>
      </c>
      <c r="FT171" s="596">
        <f t="shared" ca="1" si="143"/>
        <v>196148.50708634657</v>
      </c>
      <c r="FU171" s="420">
        <f t="shared" ca="1" si="54"/>
        <v>0</v>
      </c>
      <c r="FV171" s="416">
        <f t="shared" ca="1" si="144"/>
        <v>1150</v>
      </c>
      <c r="FW171" s="372">
        <f t="shared" ca="1" si="238"/>
        <v>-1150</v>
      </c>
      <c r="FX171" s="242">
        <v>30</v>
      </c>
      <c r="FY171" s="29">
        <f t="shared" si="146"/>
        <v>0</v>
      </c>
      <c r="FZ171" s="29">
        <f t="shared" ca="1" si="239"/>
        <v>80918.500078125013</v>
      </c>
      <c r="GA171" s="29">
        <f t="shared" ca="1" si="55"/>
        <v>84.290104248046887</v>
      </c>
      <c r="GB171" s="29"/>
      <c r="GC171" s="24">
        <v>29</v>
      </c>
      <c r="GD171" s="243">
        <f t="shared" ca="1" si="226"/>
        <v>1150</v>
      </c>
      <c r="GE171" s="243">
        <f t="shared" ca="1" si="247"/>
        <v>45047.464788424106</v>
      </c>
      <c r="GF171" s="243">
        <f t="shared" ca="1" si="149"/>
        <v>46.924442487941775</v>
      </c>
      <c r="GG171" s="33"/>
      <c r="GI171" s="234" t="s">
        <v>167</v>
      </c>
      <c r="GJ171" s="298" t="s">
        <v>120</v>
      </c>
      <c r="GK171" s="537" t="s">
        <v>148</v>
      </c>
      <c r="GL171" s="298" t="s">
        <v>1</v>
      </c>
      <c r="GM171" s="299" t="s">
        <v>149</v>
      </c>
      <c r="GN171" s="313" t="s">
        <v>169</v>
      </c>
      <c r="GO171" s="485"/>
      <c r="GP171" s="478"/>
      <c r="GQ171" s="242">
        <v>29</v>
      </c>
      <c r="GR171" s="331">
        <f t="shared" ca="1" si="57"/>
        <v>1150</v>
      </c>
      <c r="GS171" s="600">
        <f t="shared" ca="1" si="240"/>
        <v>106.9885</v>
      </c>
      <c r="GT171" s="331">
        <f t="shared" ca="1" si="59"/>
        <v>1043.0115000000001</v>
      </c>
      <c r="GU171" s="591">
        <f t="shared" ca="1" si="153"/>
        <v>591.82159357663329</v>
      </c>
      <c r="GV171" s="488">
        <f t="shared" ca="1" si="227"/>
        <v>451.18990642336678</v>
      </c>
      <c r="GW171" s="331">
        <f t="shared" si="228"/>
        <v>0</v>
      </c>
      <c r="GX171" s="331">
        <f t="shared" si="229"/>
        <v>0</v>
      </c>
      <c r="GY171" s="593">
        <f t="shared" ca="1" si="230"/>
        <v>202459.07074842232</v>
      </c>
      <c r="GZ171" s="420">
        <f t="shared" ca="1" si="64"/>
        <v>0</v>
      </c>
      <c r="HA171" s="416">
        <f t="shared" ca="1" si="154"/>
        <v>1150</v>
      </c>
      <c r="HB171" s="372">
        <f t="shared" ca="1" si="241"/>
        <v>-1150</v>
      </c>
      <c r="HC171" s="242">
        <v>30</v>
      </c>
      <c r="HD171" s="29">
        <f t="shared" si="156"/>
        <v>0</v>
      </c>
      <c r="HE171" s="29">
        <f t="shared" ca="1" si="242"/>
        <v>75053.10656249999</v>
      </c>
      <c r="HF171" s="29">
        <f t="shared" ca="1" si="65"/>
        <v>78.180319335937497</v>
      </c>
      <c r="HG171" s="29"/>
      <c r="HH171" s="24">
        <v>29</v>
      </c>
      <c r="HI171" s="243">
        <f t="shared" ca="1" si="243"/>
        <v>1150</v>
      </c>
      <c r="HJ171" s="243">
        <f t="shared" ca="1" si="248"/>
        <v>43987.606230468751</v>
      </c>
      <c r="HK171" s="243">
        <f t="shared" ca="1" si="159"/>
        <v>45.820423156738286</v>
      </c>
      <c r="HL171" s="33"/>
    </row>
    <row r="172" spans="3:220" ht="15" customHeight="1" thickTop="1" thickBot="1" x14ac:dyDescent="0.3">
      <c r="C172" s="242">
        <v>30</v>
      </c>
      <c r="D172" s="243">
        <f t="shared" si="8"/>
        <v>1155.6736805955547</v>
      </c>
      <c r="E172" s="865">
        <f t="shared" si="160"/>
        <v>100</v>
      </c>
      <c r="F172" s="866"/>
      <c r="G172" s="243">
        <f t="shared" si="66"/>
        <v>1055.6736805955547</v>
      </c>
      <c r="H172" s="859">
        <f t="shared" si="9"/>
        <v>627.25399591927953</v>
      </c>
      <c r="I172" s="860"/>
      <c r="J172" s="243">
        <f t="shared" si="10"/>
        <v>428.41968467627521</v>
      </c>
      <c r="K172" s="859">
        <f t="shared" si="67"/>
        <v>187747.77909110757</v>
      </c>
      <c r="L172" s="860"/>
      <c r="M172" s="860"/>
      <c r="N172" s="861"/>
      <c r="O172" s="248">
        <f t="shared" si="68"/>
        <v>187747.77909110757</v>
      </c>
      <c r="P172" s="248">
        <f t="shared" si="6"/>
        <v>0</v>
      </c>
      <c r="Q172" s="248">
        <f t="shared" si="11"/>
        <v>0</v>
      </c>
      <c r="R172" s="1015" t="str">
        <f t="shared" si="7"/>
        <v/>
      </c>
      <c r="S172" s="1015"/>
      <c r="U172">
        <v>30</v>
      </c>
      <c r="V172" s="42" t="s">
        <v>185</v>
      </c>
      <c r="W172" s="348"/>
      <c r="X172" s="349">
        <f>SUM(X170:X171)</f>
        <v>3640.23524793669</v>
      </c>
      <c r="Y172" s="854"/>
      <c r="Z172" s="855"/>
      <c r="AA172" s="279"/>
      <c r="AJ172" s="285">
        <f>$O$13</f>
        <v>6</v>
      </c>
      <c r="AK172" s="286">
        <f>AK140</f>
        <v>49559</v>
      </c>
      <c r="AL172" s="302">
        <f>$G$24</f>
        <v>3.0000000000000001E-3</v>
      </c>
      <c r="AM172" s="315">
        <f>$G$23</f>
        <v>0.03</v>
      </c>
      <c r="AN172" s="287">
        <f>$G$26</f>
        <v>2</v>
      </c>
      <c r="AO172" s="291" t="s">
        <v>158</v>
      </c>
      <c r="AP172" s="307"/>
      <c r="AQ172" s="478"/>
      <c r="AR172" s="242">
        <v>30</v>
      </c>
      <c r="AS172" s="331">
        <f t="shared" ca="1" si="25"/>
        <v>1231.970682334292</v>
      </c>
      <c r="AT172" s="566">
        <f t="shared" ca="1" si="74"/>
        <v>103.62049999999999</v>
      </c>
      <c r="AU172" s="331">
        <f t="shared" ca="1" si="26"/>
        <v>1128.350182334292</v>
      </c>
      <c r="AV172" s="329">
        <f t="shared" ca="1" si="27"/>
        <v>559.34471507936519</v>
      </c>
      <c r="AW172" s="331">
        <f t="shared" ca="1" si="28"/>
        <v>569.00546725492677</v>
      </c>
      <c r="AX172" s="331">
        <f t="shared" si="75"/>
        <v>0</v>
      </c>
      <c r="AY172" s="331">
        <f t="shared" si="176"/>
        <v>0</v>
      </c>
      <c r="AZ172" s="350">
        <f t="shared" ca="1" si="30"/>
        <v>191206.32541709882</v>
      </c>
      <c r="BA172" s="420">
        <f t="shared" ca="1" si="31"/>
        <v>0</v>
      </c>
      <c r="BB172" s="416">
        <f t="shared" ca="1" si="76"/>
        <v>1231.970682334292</v>
      </c>
      <c r="BC172" s="372">
        <f t="shared" ca="1" si="231"/>
        <v>-1231.970682334292</v>
      </c>
      <c r="BD172" s="242">
        <v>31</v>
      </c>
      <c r="BE172" s="29">
        <f t="shared" si="32"/>
        <v>0</v>
      </c>
      <c r="BF172" s="29">
        <f t="shared" ca="1" si="78"/>
        <v>80918.500078125013</v>
      </c>
      <c r="BG172" s="29">
        <f t="shared" ca="1" si="33"/>
        <v>84.290104248046887</v>
      </c>
      <c r="BH172" s="29"/>
      <c r="BI172" s="24">
        <v>30</v>
      </c>
      <c r="BJ172" s="243">
        <f t="shared" ca="1" si="222"/>
        <v>1231.970682334292</v>
      </c>
      <c r="BK172" s="243">
        <f t="shared" ca="1" si="161"/>
        <v>48715.359854406612</v>
      </c>
      <c r="BL172" s="243">
        <f t="shared" ca="1" si="79"/>
        <v>50.745166515006893</v>
      </c>
      <c r="BM172" s="33"/>
      <c r="BO172" s="672">
        <f>$O$13</f>
        <v>6</v>
      </c>
      <c r="BP172" s="286">
        <f>BP140</f>
        <v>11079</v>
      </c>
      <c r="BQ172" s="286">
        <f>$G$24</f>
        <v>3.0000000000000001E-3</v>
      </c>
      <c r="BR172" s="286">
        <f>$G$23</f>
        <v>0.03</v>
      </c>
      <c r="BS172" s="286">
        <f>$G$26</f>
        <v>2</v>
      </c>
      <c r="BT172" s="673" t="s">
        <v>158</v>
      </c>
      <c r="BU172" s="715"/>
      <c r="BV172" s="714"/>
      <c r="BW172" s="679">
        <v>30</v>
      </c>
      <c r="BX172" s="489">
        <f t="shared" ca="1" si="82"/>
        <v>1445.5025028809234</v>
      </c>
      <c r="BY172" s="489">
        <f t="shared" ca="1" si="41"/>
        <v>104.1015</v>
      </c>
      <c r="BZ172" s="489">
        <f t="shared" ca="1" si="42"/>
        <v>1341.4010028809234</v>
      </c>
      <c r="CA172" s="489">
        <f t="shared" ca="1" si="83"/>
        <v>546.05730686179652</v>
      </c>
      <c r="CB172" s="489">
        <f t="shared" ca="1" si="84"/>
        <v>795.34369601912692</v>
      </c>
      <c r="CC172" s="489">
        <f t="shared" si="85"/>
        <v>0</v>
      </c>
      <c r="CD172" s="489">
        <f t="shared" si="86"/>
        <v>0</v>
      </c>
      <c r="CE172" s="647">
        <f t="shared" ca="1" si="87"/>
        <v>186424.30437088254</v>
      </c>
      <c r="CF172" s="700">
        <f t="shared" ca="1" si="173"/>
        <v>0</v>
      </c>
      <c r="CG172" s="701">
        <f t="shared" ca="1" si="88"/>
        <v>1445.5025028809234</v>
      </c>
      <c r="CH172" s="710">
        <f t="shared" ca="1" si="232"/>
        <v>-1445.5025028809234</v>
      </c>
      <c r="CI172" s="679">
        <v>31</v>
      </c>
      <c r="CJ172" s="29">
        <f t="shared" si="43"/>
        <v>0</v>
      </c>
      <c r="CK172" s="29">
        <f t="shared" ca="1" si="233"/>
        <v>80918.500078125013</v>
      </c>
      <c r="CL172" s="29">
        <f t="shared" ca="1" si="44"/>
        <v>84.290104248046887</v>
      </c>
      <c r="CM172" s="29"/>
      <c r="CN172" s="29">
        <v>30</v>
      </c>
      <c r="CO172" s="29">
        <f t="shared" ca="1" si="223"/>
        <v>1445.5025028809234</v>
      </c>
      <c r="CP172" s="29">
        <f t="shared" ca="1" si="244"/>
        <v>55155.184526731624</v>
      </c>
      <c r="CQ172" s="29">
        <f t="shared" ca="1" si="92"/>
        <v>57.453317215345443</v>
      </c>
      <c r="CR172" s="292"/>
      <c r="CT172" s="285">
        <f>$O$13</f>
        <v>6</v>
      </c>
      <c r="CU172" s="286">
        <f>CU140</f>
        <v>165000</v>
      </c>
      <c r="CV172" s="510">
        <f>$G$24</f>
        <v>3.0000000000000001E-3</v>
      </c>
      <c r="CW172" s="510">
        <f>$G$23</f>
        <v>0.03</v>
      </c>
      <c r="CX172" s="287">
        <f>$G$26</f>
        <v>2</v>
      </c>
      <c r="CY172" s="291" t="s">
        <v>158</v>
      </c>
      <c r="CZ172" s="508"/>
      <c r="DA172" s="478"/>
      <c r="DB172" s="242">
        <v>30</v>
      </c>
      <c r="DC172" s="488">
        <f t="shared" ca="1" si="96"/>
        <v>1462.4506963735107</v>
      </c>
      <c r="DD172" s="489">
        <f t="shared" ca="1" si="46"/>
        <v>106.9885</v>
      </c>
      <c r="DE172" s="488">
        <f t="shared" ca="1" si="97"/>
        <v>1355.4621963735108</v>
      </c>
      <c r="DF172" s="489">
        <f t="shared" ca="1" si="98"/>
        <v>562.96948071239524</v>
      </c>
      <c r="DG172" s="488">
        <f t="shared" ca="1" si="99"/>
        <v>792.49271566111554</v>
      </c>
      <c r="DH172" s="488">
        <f t="shared" si="100"/>
        <v>0</v>
      </c>
      <c r="DI172" s="488">
        <f t="shared" si="101"/>
        <v>0</v>
      </c>
      <c r="DJ172" s="523">
        <f t="shared" ca="1" si="102"/>
        <v>192225.61495716008</v>
      </c>
      <c r="DK172" s="420">
        <f t="shared" ca="1" si="47"/>
        <v>0</v>
      </c>
      <c r="DL172" s="416">
        <f t="shared" ca="1" si="103"/>
        <v>1462.4506963735107</v>
      </c>
      <c r="DM172" s="372">
        <f t="shared" ca="1" si="234"/>
        <v>-1462.4506963735107</v>
      </c>
      <c r="DN172" s="242">
        <v>31</v>
      </c>
      <c r="DO172" s="29">
        <f t="shared" si="48"/>
        <v>0</v>
      </c>
      <c r="DP172" s="29">
        <f t="shared" ca="1" si="105"/>
        <v>75053.10656249999</v>
      </c>
      <c r="DQ172" s="29">
        <f t="shared" ca="1" si="49"/>
        <v>78.180319335937497</v>
      </c>
      <c r="DR172" s="29"/>
      <c r="DS172" s="24">
        <v>30</v>
      </c>
      <c r="DT172" s="243">
        <f t="shared" ca="1" si="224"/>
        <v>1462.4506963735107</v>
      </c>
      <c r="DU172" s="243">
        <f t="shared" ca="1" si="245"/>
        <v>54609.085297029305</v>
      </c>
      <c r="DV172" s="243">
        <f t="shared" ca="1" si="107"/>
        <v>56.884463851072191</v>
      </c>
      <c r="DW172" s="33"/>
      <c r="DY172" s="285">
        <f>$O$13</f>
        <v>6</v>
      </c>
      <c r="DZ172" s="286">
        <f>DZ140</f>
        <v>49559</v>
      </c>
      <c r="EA172" s="562">
        <f>$G$24</f>
        <v>3.0000000000000001E-3</v>
      </c>
      <c r="EB172" s="315">
        <f>$G$23</f>
        <v>0.03</v>
      </c>
      <c r="EC172" s="287">
        <f>$G$26</f>
        <v>2</v>
      </c>
      <c r="ED172" s="291" t="s">
        <v>158</v>
      </c>
      <c r="EE172" s="565"/>
      <c r="EF172" s="478"/>
      <c r="EG172" s="242">
        <v>30</v>
      </c>
      <c r="EH172" s="331">
        <f t="shared" ca="1" si="116"/>
        <v>1150</v>
      </c>
      <c r="EI172" s="599">
        <f t="shared" ca="1" si="235"/>
        <v>103.62049999999999</v>
      </c>
      <c r="EJ172" s="331">
        <f t="shared" ca="1" si="117"/>
        <v>1046.3795</v>
      </c>
      <c r="EK172" s="594">
        <f t="shared" ca="1" si="118"/>
        <v>566.56875522297059</v>
      </c>
      <c r="EL172" s="488">
        <f t="shared" ca="1" si="119"/>
        <v>479.81074477702941</v>
      </c>
      <c r="EM172" s="331">
        <f t="shared" si="120"/>
        <v>0</v>
      </c>
      <c r="EN172" s="331">
        <f t="shared" si="121"/>
        <v>0</v>
      </c>
      <c r="EO172" s="595">
        <f t="shared" ca="1" si="122"/>
        <v>193772.3339030986</v>
      </c>
      <c r="EP172" s="420">
        <f t="shared" ca="1" si="51"/>
        <v>0</v>
      </c>
      <c r="EQ172" s="416">
        <f t="shared" ca="1" si="123"/>
        <v>1150</v>
      </c>
      <c r="ER172" s="372">
        <f t="shared" ca="1" si="236"/>
        <v>-1150</v>
      </c>
      <c r="ES172" s="242">
        <v>31</v>
      </c>
      <c r="ET172" s="29">
        <f t="shared" si="125"/>
        <v>0</v>
      </c>
      <c r="EU172" s="29">
        <f t="shared" ca="1" si="193"/>
        <v>80918.500078125013</v>
      </c>
      <c r="EV172" s="29">
        <f t="shared" ca="1" si="52"/>
        <v>84.290104248046887</v>
      </c>
      <c r="EW172" s="29"/>
      <c r="EX172" s="24">
        <v>30</v>
      </c>
      <c r="EY172" s="243">
        <f t="shared" ca="1" si="225"/>
        <v>1150</v>
      </c>
      <c r="EZ172" s="243">
        <f t="shared" ca="1" si="246"/>
        <v>46230.540294674109</v>
      </c>
      <c r="FA172" s="243">
        <f t="shared" ca="1" si="128"/>
        <v>48.156812806952196</v>
      </c>
      <c r="FB172" s="33"/>
      <c r="FD172" s="285">
        <f>$O$13</f>
        <v>6</v>
      </c>
      <c r="FE172" s="286">
        <f>FE140</f>
        <v>11079</v>
      </c>
      <c r="FF172" s="535">
        <f>$G$24</f>
        <v>3.0000000000000001E-3</v>
      </c>
      <c r="FG172" s="535">
        <f>$G$23</f>
        <v>0.03</v>
      </c>
      <c r="FH172" s="287">
        <f>$G$26</f>
        <v>2</v>
      </c>
      <c r="FI172" s="291" t="s">
        <v>158</v>
      </c>
      <c r="FJ172" s="536"/>
      <c r="FK172" s="478"/>
      <c r="FL172" s="242">
        <v>30</v>
      </c>
      <c r="FM172" s="331">
        <f t="shared" ca="1" si="137"/>
        <v>1150</v>
      </c>
      <c r="FN172" s="600">
        <f t="shared" ca="1" si="237"/>
        <v>104.1015</v>
      </c>
      <c r="FO172" s="331">
        <f t="shared" ca="1" si="138"/>
        <v>1045.8985</v>
      </c>
      <c r="FP172" s="597">
        <f t="shared" ca="1" si="139"/>
        <v>572.09981233517749</v>
      </c>
      <c r="FQ172" s="488">
        <f t="shared" ca="1" si="140"/>
        <v>473.79868766482252</v>
      </c>
      <c r="FR172" s="331">
        <f t="shared" si="141"/>
        <v>0</v>
      </c>
      <c r="FS172" s="331">
        <f t="shared" si="142"/>
        <v>0</v>
      </c>
      <c r="FT172" s="596">
        <f t="shared" ca="1" si="143"/>
        <v>195674.70839868175</v>
      </c>
      <c r="FU172" s="420">
        <f t="shared" ca="1" si="54"/>
        <v>0</v>
      </c>
      <c r="FV172" s="416">
        <f t="shared" ca="1" si="144"/>
        <v>1150</v>
      </c>
      <c r="FW172" s="372">
        <f t="shared" ca="1" si="238"/>
        <v>-1150</v>
      </c>
      <c r="FX172" s="242">
        <v>31</v>
      </c>
      <c r="FY172" s="29">
        <f t="shared" si="146"/>
        <v>0</v>
      </c>
      <c r="FZ172" s="29">
        <f t="shared" ca="1" si="239"/>
        <v>80918.500078125013</v>
      </c>
      <c r="GA172" s="29">
        <f t="shared" ca="1" si="55"/>
        <v>84.290104248046887</v>
      </c>
      <c r="GB172" s="29"/>
      <c r="GC172" s="24">
        <v>30</v>
      </c>
      <c r="GD172" s="243">
        <f t="shared" ca="1" si="226"/>
        <v>1150</v>
      </c>
      <c r="GE172" s="243">
        <f t="shared" ca="1" si="247"/>
        <v>46197.464788424106</v>
      </c>
      <c r="GF172" s="243">
        <f t="shared" ca="1" si="149"/>
        <v>48.122359154608439</v>
      </c>
      <c r="GG172" s="33"/>
      <c r="GI172" s="285">
        <f>$O$13</f>
        <v>6</v>
      </c>
      <c r="GJ172" s="286">
        <f>GJ140</f>
        <v>165000</v>
      </c>
      <c r="GK172" s="535">
        <f>$G$24</f>
        <v>3.0000000000000001E-3</v>
      </c>
      <c r="GL172" s="535">
        <f>$G$23</f>
        <v>0.03</v>
      </c>
      <c r="GM172" s="287">
        <f>$G$26</f>
        <v>2</v>
      </c>
      <c r="GN172" s="291" t="s">
        <v>158</v>
      </c>
      <c r="GO172" s="536"/>
      <c r="GP172" s="478"/>
      <c r="GQ172" s="242">
        <v>30</v>
      </c>
      <c r="GR172" s="331">
        <f t="shared" ca="1" si="57"/>
        <v>1150</v>
      </c>
      <c r="GS172" s="600">
        <f t="shared" ca="1" si="240"/>
        <v>106.9885</v>
      </c>
      <c r="GT172" s="331">
        <f t="shared" ca="1" si="59"/>
        <v>1043.0115000000001</v>
      </c>
      <c r="GU172" s="591">
        <f t="shared" ca="1" si="153"/>
        <v>590.50562301623188</v>
      </c>
      <c r="GV172" s="488">
        <f t="shared" ca="1" si="227"/>
        <v>452.50587698376819</v>
      </c>
      <c r="GW172" s="331">
        <f t="shared" si="228"/>
        <v>0</v>
      </c>
      <c r="GX172" s="331">
        <f t="shared" si="229"/>
        <v>0</v>
      </c>
      <c r="GY172" s="593">
        <f t="shared" ca="1" si="230"/>
        <v>202006.56487143855</v>
      </c>
      <c r="GZ172" s="420">
        <f t="shared" ca="1" si="64"/>
        <v>0</v>
      </c>
      <c r="HA172" s="416">
        <f t="shared" ca="1" si="154"/>
        <v>1150</v>
      </c>
      <c r="HB172" s="372">
        <f t="shared" ca="1" si="241"/>
        <v>-1150</v>
      </c>
      <c r="HC172" s="242">
        <v>31</v>
      </c>
      <c r="HD172" s="29">
        <f t="shared" si="156"/>
        <v>0</v>
      </c>
      <c r="HE172" s="29">
        <f t="shared" ca="1" si="242"/>
        <v>75053.10656249999</v>
      </c>
      <c r="HF172" s="29">
        <f t="shared" ca="1" si="65"/>
        <v>78.180319335937497</v>
      </c>
      <c r="HG172" s="29"/>
      <c r="HH172" s="24">
        <v>30</v>
      </c>
      <c r="HI172" s="243">
        <f t="shared" ca="1" si="243"/>
        <v>1150</v>
      </c>
      <c r="HJ172" s="243">
        <f t="shared" ca="1" si="248"/>
        <v>45137.606230468751</v>
      </c>
      <c r="HK172" s="243">
        <f t="shared" ca="1" si="159"/>
        <v>47.018339823404951</v>
      </c>
      <c r="HL172" s="33"/>
    </row>
    <row r="173" spans="3:220" ht="28.8" thickTop="1" thickBot="1" x14ac:dyDescent="0.3">
      <c r="C173" s="330">
        <v>31</v>
      </c>
      <c r="D173" s="331">
        <f t="shared" si="8"/>
        <v>1155.6736805955547</v>
      </c>
      <c r="E173" s="865">
        <f t="shared" si="160"/>
        <v>100</v>
      </c>
      <c r="F173" s="866"/>
      <c r="G173" s="331">
        <f t="shared" si="66"/>
        <v>1055.6736805955547</v>
      </c>
      <c r="H173" s="859">
        <f t="shared" si="9"/>
        <v>625.82593030369196</v>
      </c>
      <c r="I173" s="860"/>
      <c r="J173" s="331">
        <f t="shared" si="10"/>
        <v>429.84775029186278</v>
      </c>
      <c r="K173" s="859">
        <f t="shared" si="67"/>
        <v>187317.9313408157</v>
      </c>
      <c r="L173" s="860"/>
      <c r="M173" s="860"/>
      <c r="N173" s="861"/>
      <c r="O173" s="332">
        <f t="shared" si="68"/>
        <v>187317.9313408157</v>
      </c>
      <c r="P173" s="332">
        <f t="shared" si="6"/>
        <v>0</v>
      </c>
      <c r="Q173" s="332">
        <f t="shared" si="11"/>
        <v>0</v>
      </c>
      <c r="R173" s="1015" t="str">
        <f t="shared" si="7"/>
        <v/>
      </c>
      <c r="S173" s="1015"/>
      <c r="T173" s="333"/>
      <c r="U173" s="333">
        <v>31</v>
      </c>
      <c r="V173" s="333"/>
      <c r="W173" s="334"/>
      <c r="X173" s="334"/>
      <c r="Y173" s="854"/>
      <c r="Z173" s="855"/>
      <c r="AA173" s="325"/>
      <c r="AB173" s="333"/>
      <c r="AC173" s="333"/>
      <c r="AD173" s="333"/>
      <c r="AE173" s="333"/>
      <c r="AF173" s="333"/>
      <c r="AG173" s="333"/>
      <c r="AH173" s="333"/>
      <c r="AI173" s="333"/>
      <c r="AJ173" s="486" t="s">
        <v>97</v>
      </c>
      <c r="AK173" s="303" t="s">
        <v>147</v>
      </c>
      <c r="AL173" s="283" t="s">
        <v>150</v>
      </c>
      <c r="AM173" s="312" t="s">
        <v>146</v>
      </c>
      <c r="AN173" s="283" t="s">
        <v>151</v>
      </c>
      <c r="AO173" s="303" t="s">
        <v>152</v>
      </c>
      <c r="AP173" s="284" t="s">
        <v>153</v>
      </c>
      <c r="AQ173" s="479"/>
      <c r="AR173" s="330">
        <v>31</v>
      </c>
      <c r="AS173" s="331">
        <f t="shared" ca="1" si="25"/>
        <v>1231.970682334292</v>
      </c>
      <c r="AT173" s="566">
        <f t="shared" ca="1" si="74"/>
        <v>103.62049999999999</v>
      </c>
      <c r="AU173" s="331">
        <f t="shared" ca="1" si="26"/>
        <v>1128.350182334292</v>
      </c>
      <c r="AV173" s="329">
        <f t="shared" ca="1" si="27"/>
        <v>557.6851157998716</v>
      </c>
      <c r="AW173" s="331">
        <f t="shared" ca="1" si="28"/>
        <v>570.66506653442036</v>
      </c>
      <c r="AX173" s="331">
        <f t="shared" si="75"/>
        <v>0</v>
      </c>
      <c r="AY173" s="331">
        <f t="shared" si="176"/>
        <v>0</v>
      </c>
      <c r="AZ173" s="350">
        <f t="shared" ca="1" si="30"/>
        <v>190635.6603505644</v>
      </c>
      <c r="BA173" s="420">
        <f t="shared" ca="1" si="31"/>
        <v>0</v>
      </c>
      <c r="BB173" s="416">
        <f t="shared" ca="1" si="76"/>
        <v>1231.970682334292</v>
      </c>
      <c r="BC173" s="372">
        <f t="shared" ca="1" si="231"/>
        <v>-1231.970682334292</v>
      </c>
      <c r="BD173" s="330">
        <v>32</v>
      </c>
      <c r="BE173" s="521">
        <f t="shared" si="32"/>
        <v>0</v>
      </c>
      <c r="BF173" s="521">
        <f t="shared" ca="1" si="78"/>
        <v>80918.500078125013</v>
      </c>
      <c r="BG173" s="521">
        <f t="shared" ca="1" si="33"/>
        <v>84.290104248046887</v>
      </c>
      <c r="BH173" s="436"/>
      <c r="BI173" s="437">
        <v>31</v>
      </c>
      <c r="BJ173" s="331">
        <f t="shared" ca="1" si="222"/>
        <v>1231.970682334292</v>
      </c>
      <c r="BK173" s="331">
        <f t="shared" ca="1" si="161"/>
        <v>49947.330536740905</v>
      </c>
      <c r="BL173" s="331">
        <f t="shared" ca="1" si="79"/>
        <v>52.028469309105112</v>
      </c>
      <c r="BM173" s="438"/>
      <c r="BO173" s="716" t="s">
        <v>97</v>
      </c>
      <c r="BP173" s="682" t="s">
        <v>147</v>
      </c>
      <c r="BQ173" s="683" t="s">
        <v>150</v>
      </c>
      <c r="BR173" s="684" t="s">
        <v>146</v>
      </c>
      <c r="BS173" s="683" t="s">
        <v>151</v>
      </c>
      <c r="BT173" s="682" t="s">
        <v>152</v>
      </c>
      <c r="BU173" s="685" t="s">
        <v>153</v>
      </c>
      <c r="BV173" s="717"/>
      <c r="BW173" s="718">
        <v>31</v>
      </c>
      <c r="BX173" s="489">
        <f t="shared" ca="1" si="82"/>
        <v>1445.5025028809234</v>
      </c>
      <c r="BY173" s="489">
        <f t="shared" ca="1" si="41"/>
        <v>104.1015</v>
      </c>
      <c r="BZ173" s="489">
        <f t="shared" ca="1" si="42"/>
        <v>1341.4010028809234</v>
      </c>
      <c r="CA173" s="489">
        <f t="shared" ca="1" si="83"/>
        <v>543.7375544150741</v>
      </c>
      <c r="CB173" s="489">
        <f t="shared" ca="1" si="84"/>
        <v>797.66344846584934</v>
      </c>
      <c r="CC173" s="489">
        <f t="shared" si="85"/>
        <v>0</v>
      </c>
      <c r="CD173" s="489">
        <f t="shared" si="86"/>
        <v>0</v>
      </c>
      <c r="CE173" s="647">
        <f t="shared" ca="1" si="87"/>
        <v>185626.6409224167</v>
      </c>
      <c r="CF173" s="700">
        <f t="shared" ca="1" si="173"/>
        <v>0</v>
      </c>
      <c r="CG173" s="701">
        <f t="shared" ca="1" si="88"/>
        <v>1445.5025028809234</v>
      </c>
      <c r="CH173" s="710">
        <f t="shared" ca="1" si="232"/>
        <v>-1445.5025028809234</v>
      </c>
      <c r="CI173" s="718">
        <v>32</v>
      </c>
      <c r="CJ173" s="649">
        <f t="shared" si="43"/>
        <v>0</v>
      </c>
      <c r="CK173" s="29">
        <f t="shared" ca="1" si="233"/>
        <v>80918.500078125013</v>
      </c>
      <c r="CL173" s="649">
        <f t="shared" ca="1" si="44"/>
        <v>84.290104248046887</v>
      </c>
      <c r="CM173" s="649"/>
      <c r="CN173" s="649">
        <v>31</v>
      </c>
      <c r="CO173" s="649">
        <f t="shared" ca="1" si="223"/>
        <v>1445.5025028809234</v>
      </c>
      <c r="CP173" s="649">
        <f t="shared" ca="1" si="244"/>
        <v>56600.687029612549</v>
      </c>
      <c r="CQ173" s="649">
        <f t="shared" ca="1" si="92"/>
        <v>58.959048989179742</v>
      </c>
      <c r="CR173" s="280"/>
      <c r="CT173" s="486" t="s">
        <v>97</v>
      </c>
      <c r="CU173" s="303" t="s">
        <v>147</v>
      </c>
      <c r="CV173" s="283" t="s">
        <v>150</v>
      </c>
      <c r="CW173" s="312" t="s">
        <v>146</v>
      </c>
      <c r="CX173" s="283" t="s">
        <v>151</v>
      </c>
      <c r="CY173" s="303" t="s">
        <v>152</v>
      </c>
      <c r="CZ173" s="284" t="s">
        <v>153</v>
      </c>
      <c r="DA173" s="479"/>
      <c r="DB173" s="330">
        <v>31</v>
      </c>
      <c r="DC173" s="488">
        <f t="shared" ca="1" si="96"/>
        <v>1462.4506963735107</v>
      </c>
      <c r="DD173" s="489">
        <f t="shared" ca="1" si="46"/>
        <v>106.9885</v>
      </c>
      <c r="DE173" s="488">
        <f t="shared" ca="1" si="97"/>
        <v>1355.4621963735108</v>
      </c>
      <c r="DF173" s="489">
        <f t="shared" ca="1" si="98"/>
        <v>560.65804362505025</v>
      </c>
      <c r="DG173" s="488">
        <f t="shared" ca="1" si="99"/>
        <v>794.80415274846052</v>
      </c>
      <c r="DH173" s="488">
        <f t="shared" si="100"/>
        <v>0</v>
      </c>
      <c r="DI173" s="488">
        <f t="shared" si="101"/>
        <v>0</v>
      </c>
      <c r="DJ173" s="523">
        <f t="shared" ca="1" si="102"/>
        <v>191430.81080441162</v>
      </c>
      <c r="DK173" s="420">
        <f t="shared" ca="1" si="47"/>
        <v>0</v>
      </c>
      <c r="DL173" s="416">
        <f t="shared" ca="1" si="103"/>
        <v>1462.4506963735107</v>
      </c>
      <c r="DM173" s="372">
        <f t="shared" ca="1" si="234"/>
        <v>-1462.4506963735107</v>
      </c>
      <c r="DN173" s="330">
        <v>32</v>
      </c>
      <c r="DO173" s="525">
        <f t="shared" si="48"/>
        <v>0</v>
      </c>
      <c r="DP173" s="524">
        <f t="shared" ca="1" si="105"/>
        <v>75053.10656249999</v>
      </c>
      <c r="DQ173" s="525">
        <f t="shared" ca="1" si="49"/>
        <v>78.180319335937497</v>
      </c>
      <c r="DR173" s="499"/>
      <c r="DS173" s="500">
        <v>31</v>
      </c>
      <c r="DT173" s="331">
        <f t="shared" ca="1" si="224"/>
        <v>1462.4506963735107</v>
      </c>
      <c r="DU173" s="331">
        <f t="shared" ca="1" si="245"/>
        <v>56071.535993402817</v>
      </c>
      <c r="DV173" s="331">
        <f t="shared" ca="1" si="107"/>
        <v>58.40784999312794</v>
      </c>
      <c r="DW173" s="501"/>
      <c r="DY173" s="486" t="s">
        <v>97</v>
      </c>
      <c r="DZ173" s="303" t="s">
        <v>147</v>
      </c>
      <c r="EA173" s="283" t="s">
        <v>150</v>
      </c>
      <c r="EB173" s="312" t="s">
        <v>146</v>
      </c>
      <c r="EC173" s="283" t="s">
        <v>151</v>
      </c>
      <c r="ED173" s="303" t="s">
        <v>152</v>
      </c>
      <c r="EE173" s="284" t="s">
        <v>153</v>
      </c>
      <c r="EF173" s="479"/>
      <c r="EG173" s="330">
        <v>31</v>
      </c>
      <c r="EH173" s="331">
        <f t="shared" ca="1" si="116"/>
        <v>1150</v>
      </c>
      <c r="EI173" s="599">
        <f t="shared" ca="1" si="235"/>
        <v>103.62049999999999</v>
      </c>
      <c r="EJ173" s="331">
        <f t="shared" ca="1" si="117"/>
        <v>1046.3795</v>
      </c>
      <c r="EK173" s="594">
        <f t="shared" ca="1" si="118"/>
        <v>565.16930721737094</v>
      </c>
      <c r="EL173" s="488">
        <f t="shared" ca="1" si="119"/>
        <v>481.21019278262906</v>
      </c>
      <c r="EM173" s="331">
        <f t="shared" si="120"/>
        <v>0</v>
      </c>
      <c r="EN173" s="331">
        <f t="shared" si="121"/>
        <v>0</v>
      </c>
      <c r="EO173" s="595">
        <f t="shared" ca="1" si="122"/>
        <v>193291.12371031597</v>
      </c>
      <c r="EP173" s="420">
        <f t="shared" ca="1" si="51"/>
        <v>0</v>
      </c>
      <c r="EQ173" s="416">
        <f t="shared" ca="1" si="123"/>
        <v>1150</v>
      </c>
      <c r="ER173" s="372">
        <f t="shared" ca="1" si="236"/>
        <v>-1150</v>
      </c>
      <c r="ES173" s="330">
        <v>32</v>
      </c>
      <c r="ET173" s="584">
        <f t="shared" si="125"/>
        <v>0</v>
      </c>
      <c r="EU173" s="583">
        <f t="shared" ca="1" si="193"/>
        <v>80918.500078125013</v>
      </c>
      <c r="EV173" s="584">
        <f t="shared" ca="1" si="52"/>
        <v>84.290104248046887</v>
      </c>
      <c r="EW173" s="526"/>
      <c r="EX173" s="527">
        <v>31</v>
      </c>
      <c r="EY173" s="331">
        <f t="shared" ca="1" si="225"/>
        <v>1150</v>
      </c>
      <c r="EZ173" s="243">
        <f t="shared" ca="1" si="246"/>
        <v>47380.540294674109</v>
      </c>
      <c r="FA173" s="331">
        <f t="shared" ca="1" si="128"/>
        <v>49.354729473618868</v>
      </c>
      <c r="FB173" s="528"/>
      <c r="FD173" s="486" t="s">
        <v>97</v>
      </c>
      <c r="FE173" s="303" t="s">
        <v>147</v>
      </c>
      <c r="FF173" s="283" t="s">
        <v>150</v>
      </c>
      <c r="FG173" s="312" t="s">
        <v>146</v>
      </c>
      <c r="FH173" s="283" t="s">
        <v>151</v>
      </c>
      <c r="FI173" s="303" t="s">
        <v>152</v>
      </c>
      <c r="FJ173" s="284" t="s">
        <v>153</v>
      </c>
      <c r="FK173" s="479"/>
      <c r="FL173" s="330">
        <v>31</v>
      </c>
      <c r="FM173" s="331">
        <f t="shared" ca="1" si="137"/>
        <v>1150</v>
      </c>
      <c r="FN173" s="600">
        <f t="shared" ca="1" si="237"/>
        <v>104.1015</v>
      </c>
      <c r="FO173" s="331">
        <f t="shared" ca="1" si="138"/>
        <v>1045.8985</v>
      </c>
      <c r="FP173" s="597">
        <f t="shared" ca="1" si="139"/>
        <v>570.71789949615516</v>
      </c>
      <c r="FQ173" s="488">
        <f t="shared" ca="1" si="140"/>
        <v>475.18060050384486</v>
      </c>
      <c r="FR173" s="331">
        <f t="shared" si="141"/>
        <v>0</v>
      </c>
      <c r="FS173" s="331">
        <f t="shared" si="142"/>
        <v>0</v>
      </c>
      <c r="FT173" s="596">
        <f t="shared" ca="1" si="143"/>
        <v>195199.52779817791</v>
      </c>
      <c r="FU173" s="420">
        <f t="shared" ca="1" si="54"/>
        <v>0</v>
      </c>
      <c r="FV173" s="416">
        <f t="shared" ca="1" si="144"/>
        <v>1150</v>
      </c>
      <c r="FW173" s="372">
        <f t="shared" ca="1" si="238"/>
        <v>-1150</v>
      </c>
      <c r="FX173" s="330">
        <v>32</v>
      </c>
      <c r="FY173" s="586">
        <f t="shared" si="146"/>
        <v>0</v>
      </c>
      <c r="FZ173" s="586">
        <f t="shared" ca="1" si="239"/>
        <v>80918.500078125013</v>
      </c>
      <c r="GA173" s="526">
        <f t="shared" ca="1" si="55"/>
        <v>84.290104248046887</v>
      </c>
      <c r="GB173" s="526"/>
      <c r="GC173" s="527">
        <v>31</v>
      </c>
      <c r="GD173" s="331">
        <f t="shared" ca="1" si="226"/>
        <v>1150</v>
      </c>
      <c r="GE173" s="243">
        <f t="shared" ca="1" si="247"/>
        <v>47347.464788424106</v>
      </c>
      <c r="GF173" s="331">
        <f t="shared" ca="1" si="149"/>
        <v>49.320275821275111</v>
      </c>
      <c r="GG173" s="528"/>
      <c r="GI173" s="486" t="s">
        <v>97</v>
      </c>
      <c r="GJ173" s="303" t="s">
        <v>147</v>
      </c>
      <c r="GK173" s="283" t="s">
        <v>150</v>
      </c>
      <c r="GL173" s="312" t="s">
        <v>146</v>
      </c>
      <c r="GM173" s="283" t="s">
        <v>151</v>
      </c>
      <c r="GN173" s="303" t="s">
        <v>152</v>
      </c>
      <c r="GO173" s="284" t="s">
        <v>153</v>
      </c>
      <c r="GP173" s="479"/>
      <c r="GQ173" s="330">
        <v>31</v>
      </c>
      <c r="GR173" s="331">
        <f t="shared" ca="1" si="57"/>
        <v>1150</v>
      </c>
      <c r="GS173" s="600">
        <f t="shared" ca="1" si="240"/>
        <v>106.9885</v>
      </c>
      <c r="GT173" s="331">
        <f t="shared" ca="1" si="59"/>
        <v>1043.0115000000001</v>
      </c>
      <c r="GU173" s="591">
        <f t="shared" ca="1" si="153"/>
        <v>589.18581420836244</v>
      </c>
      <c r="GV173" s="488">
        <f t="shared" ca="1" si="227"/>
        <v>453.82568579163762</v>
      </c>
      <c r="GW173" s="331">
        <f t="shared" si="228"/>
        <v>0</v>
      </c>
      <c r="GX173" s="331">
        <f t="shared" si="229"/>
        <v>0</v>
      </c>
      <c r="GY173" s="593">
        <f t="shared" ca="1" si="230"/>
        <v>201552.7391856469</v>
      </c>
      <c r="GZ173" s="420">
        <f t="shared" ca="1" si="64"/>
        <v>0</v>
      </c>
      <c r="HA173" s="416">
        <f t="shared" ca="1" si="154"/>
        <v>1150</v>
      </c>
      <c r="HB173" s="372">
        <f t="shared" ca="1" si="241"/>
        <v>-1150</v>
      </c>
      <c r="HC173" s="330">
        <v>32</v>
      </c>
      <c r="HD173" s="587">
        <f t="shared" si="156"/>
        <v>0</v>
      </c>
      <c r="HE173" s="585">
        <f t="shared" ca="1" si="242"/>
        <v>75053.10656249999</v>
      </c>
      <c r="HF173" s="526">
        <f t="shared" ca="1" si="65"/>
        <v>78.180319335937497</v>
      </c>
      <c r="HG173" s="526"/>
      <c r="HH173" s="527">
        <v>31</v>
      </c>
      <c r="HI173" s="331">
        <f t="shared" ca="1" si="243"/>
        <v>1150</v>
      </c>
      <c r="HJ173" s="331">
        <f t="shared" ca="1" si="248"/>
        <v>46287.606230468751</v>
      </c>
      <c r="HK173" s="331">
        <f t="shared" ca="1" si="159"/>
        <v>48.216256490071622</v>
      </c>
      <c r="HL173" s="528"/>
    </row>
    <row r="174" spans="3:220" ht="15" customHeight="1" thickTop="1" x14ac:dyDescent="0.25">
      <c r="C174" s="242">
        <v>32</v>
      </c>
      <c r="D174" s="243">
        <f t="shared" si="8"/>
        <v>1155.6736805955547</v>
      </c>
      <c r="E174" s="865">
        <f t="shared" si="160"/>
        <v>100</v>
      </c>
      <c r="F174" s="866"/>
      <c r="G174" s="243">
        <f t="shared" si="66"/>
        <v>1055.6736805955547</v>
      </c>
      <c r="H174" s="859">
        <f t="shared" si="9"/>
        <v>624.39310446938566</v>
      </c>
      <c r="I174" s="860"/>
      <c r="J174" s="243">
        <f t="shared" si="10"/>
        <v>431.28057612616908</v>
      </c>
      <c r="K174" s="859">
        <f t="shared" si="67"/>
        <v>186886.65076468955</v>
      </c>
      <c r="L174" s="860"/>
      <c r="M174" s="860"/>
      <c r="N174" s="861"/>
      <c r="O174" s="248">
        <f t="shared" si="68"/>
        <v>186886.65076468955</v>
      </c>
      <c r="P174" s="248">
        <f t="shared" si="6"/>
        <v>0</v>
      </c>
      <c r="Q174" s="248">
        <f t="shared" si="11"/>
        <v>0</v>
      </c>
      <c r="R174" s="1015" t="str">
        <f t="shared" si="7"/>
        <v/>
      </c>
      <c r="S174" s="1015"/>
      <c r="U174">
        <v>32</v>
      </c>
      <c r="W174" s="278"/>
      <c r="X174" s="278"/>
      <c r="Y174" s="854"/>
      <c r="Z174" s="855"/>
      <c r="AA174" s="279"/>
      <c r="AJ174" s="282">
        <v>0</v>
      </c>
      <c r="AK174" s="111"/>
      <c r="AL174" s="111"/>
      <c r="AM174" s="111"/>
      <c r="AN174" s="111"/>
      <c r="AO174" s="111"/>
      <c r="AP174" s="294">
        <f>AK172</f>
        <v>49559</v>
      </c>
      <c r="AQ174" s="480"/>
      <c r="AR174" s="242">
        <v>32</v>
      </c>
      <c r="AS174" s="331">
        <f t="shared" ca="1" si="25"/>
        <v>1231.970682334292</v>
      </c>
      <c r="AT174" s="566">
        <f t="shared" ca="1" si="74"/>
        <v>103.62049999999999</v>
      </c>
      <c r="AU174" s="331">
        <f t="shared" ca="1" si="26"/>
        <v>1128.350182334292</v>
      </c>
      <c r="AV174" s="329">
        <f t="shared" ca="1" si="27"/>
        <v>556.02067602247951</v>
      </c>
      <c r="AW174" s="331">
        <f t="shared" ca="1" si="28"/>
        <v>572.32950631181245</v>
      </c>
      <c r="AX174" s="331">
        <f t="shared" si="75"/>
        <v>0</v>
      </c>
      <c r="AY174" s="331">
        <f t="shared" si="176"/>
        <v>0</v>
      </c>
      <c r="AZ174" s="350">
        <f t="shared" ca="1" si="30"/>
        <v>190063.3308442526</v>
      </c>
      <c r="BA174" s="420">
        <f t="shared" ca="1" si="31"/>
        <v>0</v>
      </c>
      <c r="BB174" s="416">
        <f t="shared" ca="1" si="76"/>
        <v>1231.970682334292</v>
      </c>
      <c r="BC174" s="372">
        <f t="shared" ca="1" si="231"/>
        <v>-1231.970682334292</v>
      </c>
      <c r="BD174" s="242">
        <v>33</v>
      </c>
      <c r="BE174" s="29">
        <f t="shared" si="32"/>
        <v>0</v>
      </c>
      <c r="BF174" s="29">
        <f t="shared" ca="1" si="78"/>
        <v>80918.500078125013</v>
      </c>
      <c r="BG174" s="29">
        <f t="shared" ca="1" si="33"/>
        <v>84.290104248046887</v>
      </c>
      <c r="BH174" s="29"/>
      <c r="BI174" s="24">
        <v>32</v>
      </c>
      <c r="BJ174" s="243">
        <f t="shared" ca="1" si="222"/>
        <v>1231.970682334292</v>
      </c>
      <c r="BK174" s="243">
        <f t="shared" ca="1" si="161"/>
        <v>51179.301219075198</v>
      </c>
      <c r="BL174" s="243">
        <f t="shared" ca="1" si="79"/>
        <v>53.311772103203339</v>
      </c>
      <c r="BM174" s="33"/>
      <c r="BO174" s="696">
        <v>0</v>
      </c>
      <c r="BP174" s="396"/>
      <c r="BQ174" s="396"/>
      <c r="BR174" s="396"/>
      <c r="BS174" s="396"/>
      <c r="BT174" s="396"/>
      <c r="BU174" s="294">
        <f>BP172</f>
        <v>11079</v>
      </c>
      <c r="BV174" s="480"/>
      <c r="BW174" s="679">
        <v>32</v>
      </c>
      <c r="BX174" s="489">
        <f t="shared" ca="1" si="82"/>
        <v>1445.5025028809234</v>
      </c>
      <c r="BY174" s="489">
        <f t="shared" ca="1" si="41"/>
        <v>104.1015</v>
      </c>
      <c r="BZ174" s="489">
        <f t="shared" ca="1" si="42"/>
        <v>1341.4010028809234</v>
      </c>
      <c r="CA174" s="489">
        <f t="shared" ca="1" si="83"/>
        <v>541.41103602371538</v>
      </c>
      <c r="CB174" s="489">
        <f t="shared" ca="1" si="84"/>
        <v>799.98996685720806</v>
      </c>
      <c r="CC174" s="489">
        <f t="shared" si="85"/>
        <v>0</v>
      </c>
      <c r="CD174" s="489">
        <f t="shared" si="86"/>
        <v>0</v>
      </c>
      <c r="CE174" s="647">
        <f t="shared" ca="1" si="87"/>
        <v>184826.65095555948</v>
      </c>
      <c r="CF174" s="700">
        <f t="shared" ca="1" si="173"/>
        <v>0</v>
      </c>
      <c r="CG174" s="701">
        <f t="shared" ca="1" si="88"/>
        <v>1445.5025028809234</v>
      </c>
      <c r="CH174" s="710">
        <f t="shared" ca="1" si="232"/>
        <v>-1445.5025028809234</v>
      </c>
      <c r="CI174" s="679">
        <v>33</v>
      </c>
      <c r="CJ174" s="29">
        <f t="shared" si="43"/>
        <v>0</v>
      </c>
      <c r="CK174" s="29">
        <f t="shared" ca="1" si="233"/>
        <v>80918.500078125013</v>
      </c>
      <c r="CL174" s="29">
        <f t="shared" ca="1" si="44"/>
        <v>84.290104248046887</v>
      </c>
      <c r="CM174" s="29"/>
      <c r="CN174" s="29">
        <v>32</v>
      </c>
      <c r="CO174" s="29">
        <f t="shared" ca="1" si="223"/>
        <v>1445.5025028809234</v>
      </c>
      <c r="CP174" s="29">
        <f t="shared" ca="1" si="244"/>
        <v>58046.189532493474</v>
      </c>
      <c r="CQ174" s="29">
        <f t="shared" ca="1" si="92"/>
        <v>60.464780763014041</v>
      </c>
      <c r="CR174" s="292"/>
      <c r="CT174" s="282">
        <v>0</v>
      </c>
      <c r="CU174" s="111"/>
      <c r="CV174" s="111"/>
      <c r="CW174" s="111"/>
      <c r="CX174" s="111"/>
      <c r="CY174" s="111"/>
      <c r="CZ174" s="294">
        <f>CU172</f>
        <v>165000</v>
      </c>
      <c r="DA174" s="480"/>
      <c r="DB174" s="242">
        <v>32</v>
      </c>
      <c r="DC174" s="488">
        <f t="shared" ca="1" si="96"/>
        <v>1462.4506963735107</v>
      </c>
      <c r="DD174" s="489">
        <f t="shared" ca="1" si="46"/>
        <v>106.9885</v>
      </c>
      <c r="DE174" s="488">
        <f t="shared" ca="1" si="97"/>
        <v>1355.4621963735108</v>
      </c>
      <c r="DF174" s="489">
        <f t="shared" ca="1" si="98"/>
        <v>558.33986484620061</v>
      </c>
      <c r="DG174" s="488">
        <f t="shared" ca="1" si="99"/>
        <v>797.12233152731017</v>
      </c>
      <c r="DH174" s="488">
        <f t="shared" si="100"/>
        <v>0</v>
      </c>
      <c r="DI174" s="488">
        <f t="shared" si="101"/>
        <v>0</v>
      </c>
      <c r="DJ174" s="523">
        <f t="shared" ca="1" si="102"/>
        <v>190633.6884728843</v>
      </c>
      <c r="DK174" s="420">
        <f t="shared" ca="1" si="47"/>
        <v>0</v>
      </c>
      <c r="DL174" s="416">
        <f t="shared" ca="1" si="103"/>
        <v>1462.4506963735107</v>
      </c>
      <c r="DM174" s="372">
        <f t="shared" ca="1" si="234"/>
        <v>-1462.4506963735107</v>
      </c>
      <c r="DN174" s="242">
        <v>33</v>
      </c>
      <c r="DO174" s="29">
        <f t="shared" si="48"/>
        <v>0</v>
      </c>
      <c r="DP174" s="29">
        <f t="shared" ca="1" si="105"/>
        <v>75053.10656249999</v>
      </c>
      <c r="DQ174" s="29">
        <f t="shared" ca="1" si="49"/>
        <v>78.180319335937497</v>
      </c>
      <c r="DR174" s="29"/>
      <c r="DS174" s="24">
        <v>32</v>
      </c>
      <c r="DT174" s="243">
        <f t="shared" ca="1" si="224"/>
        <v>1462.4506963735107</v>
      </c>
      <c r="DU174" s="243">
        <f t="shared" ca="1" si="245"/>
        <v>57533.986689776328</v>
      </c>
      <c r="DV174" s="243">
        <f t="shared" ca="1" si="107"/>
        <v>59.931236135183674</v>
      </c>
      <c r="DW174" s="33"/>
      <c r="DY174" s="282">
        <v>0</v>
      </c>
      <c r="DZ174" s="111"/>
      <c r="EA174" s="111"/>
      <c r="EB174" s="111"/>
      <c r="EC174" s="111"/>
      <c r="ED174" s="111"/>
      <c r="EE174" s="294">
        <f>DZ172</f>
        <v>49559</v>
      </c>
      <c r="EF174" s="480"/>
      <c r="EG174" s="242">
        <v>32</v>
      </c>
      <c r="EH174" s="331">
        <f t="shared" ca="1" si="116"/>
        <v>1150</v>
      </c>
      <c r="EI174" s="599">
        <f t="shared" ca="1" si="235"/>
        <v>103.62049999999999</v>
      </c>
      <c r="EJ174" s="331">
        <f t="shared" ca="1" si="117"/>
        <v>1046.3795</v>
      </c>
      <c r="EK174" s="594">
        <f t="shared" ca="1" si="118"/>
        <v>563.76577748842158</v>
      </c>
      <c r="EL174" s="488">
        <f t="shared" ca="1" si="119"/>
        <v>482.61372251157843</v>
      </c>
      <c r="EM174" s="331">
        <f t="shared" si="120"/>
        <v>0</v>
      </c>
      <c r="EN174" s="331">
        <f t="shared" si="121"/>
        <v>0</v>
      </c>
      <c r="EO174" s="595">
        <f t="shared" ca="1" si="122"/>
        <v>192808.5099878044</v>
      </c>
      <c r="EP174" s="420">
        <f t="shared" ca="1" si="51"/>
        <v>0</v>
      </c>
      <c r="EQ174" s="416">
        <f t="shared" ca="1" si="123"/>
        <v>1150</v>
      </c>
      <c r="ER174" s="372">
        <f t="shared" ca="1" si="236"/>
        <v>-1150</v>
      </c>
      <c r="ES174" s="242">
        <v>33</v>
      </c>
      <c r="ET174" s="29">
        <f t="shared" si="125"/>
        <v>0</v>
      </c>
      <c r="EU174" s="29">
        <f t="shared" ca="1" si="193"/>
        <v>80918.500078125013</v>
      </c>
      <c r="EV174" s="29">
        <f t="shared" ca="1" si="52"/>
        <v>84.290104248046887</v>
      </c>
      <c r="EW174" s="29"/>
      <c r="EX174" s="24">
        <v>32</v>
      </c>
      <c r="EY174" s="243">
        <f t="shared" ca="1" si="225"/>
        <v>1150</v>
      </c>
      <c r="EZ174" s="243">
        <f t="shared" ca="1" si="246"/>
        <v>48530.540294674109</v>
      </c>
      <c r="FA174" s="243">
        <f t="shared" ca="1" si="128"/>
        <v>50.552646140285532</v>
      </c>
      <c r="FB174" s="33"/>
      <c r="FD174" s="282">
        <v>0</v>
      </c>
      <c r="FE174" s="111"/>
      <c r="FF174" s="111"/>
      <c r="FG174" s="111"/>
      <c r="FH174" s="111"/>
      <c r="FI174" s="111"/>
      <c r="FJ174" s="294">
        <f>FE172</f>
        <v>11079</v>
      </c>
      <c r="FK174" s="480"/>
      <c r="FL174" s="242">
        <v>32</v>
      </c>
      <c r="FM174" s="331">
        <f t="shared" ca="1" si="137"/>
        <v>1150</v>
      </c>
      <c r="FN174" s="600">
        <f t="shared" ca="1" si="237"/>
        <v>104.1015</v>
      </c>
      <c r="FO174" s="331">
        <f t="shared" ca="1" si="138"/>
        <v>1045.8985</v>
      </c>
      <c r="FP174" s="597">
        <f t="shared" ca="1" si="139"/>
        <v>569.33195607801895</v>
      </c>
      <c r="FQ174" s="488">
        <f t="shared" ca="1" si="140"/>
        <v>476.56654392198107</v>
      </c>
      <c r="FR174" s="331">
        <f t="shared" si="141"/>
        <v>0</v>
      </c>
      <c r="FS174" s="331">
        <f t="shared" si="142"/>
        <v>0</v>
      </c>
      <c r="FT174" s="596">
        <f t="shared" ca="1" si="143"/>
        <v>194722.96125425593</v>
      </c>
      <c r="FU174" s="420">
        <f t="shared" ca="1" si="54"/>
        <v>0</v>
      </c>
      <c r="FV174" s="416">
        <f t="shared" ca="1" si="144"/>
        <v>1150</v>
      </c>
      <c r="FW174" s="372">
        <f t="shared" ca="1" si="238"/>
        <v>-1150</v>
      </c>
      <c r="FX174" s="242">
        <v>33</v>
      </c>
      <c r="FY174" s="29">
        <f t="shared" si="146"/>
        <v>0</v>
      </c>
      <c r="FZ174" s="29">
        <f t="shared" ca="1" si="239"/>
        <v>80918.500078125013</v>
      </c>
      <c r="GA174" s="29">
        <f t="shared" ca="1" si="55"/>
        <v>84.290104248046887</v>
      </c>
      <c r="GB174" s="29"/>
      <c r="GC174" s="24">
        <v>32</v>
      </c>
      <c r="GD174" s="243">
        <f t="shared" ca="1" si="226"/>
        <v>1150</v>
      </c>
      <c r="GE174" s="243">
        <f t="shared" ca="1" si="247"/>
        <v>48497.464788424106</v>
      </c>
      <c r="GF174" s="243">
        <f t="shared" ca="1" si="149"/>
        <v>50.518192487941775</v>
      </c>
      <c r="GG174" s="33"/>
      <c r="GI174" s="282">
        <v>0</v>
      </c>
      <c r="GJ174" s="111"/>
      <c r="GK174" s="111"/>
      <c r="GL174" s="111"/>
      <c r="GM174" s="111"/>
      <c r="GN174" s="111"/>
      <c r="GO174" s="294">
        <f>GJ172</f>
        <v>165000</v>
      </c>
      <c r="GP174" s="480"/>
      <c r="GQ174" s="242">
        <v>32</v>
      </c>
      <c r="GR174" s="331">
        <f t="shared" ca="1" si="57"/>
        <v>1150</v>
      </c>
      <c r="GS174" s="600">
        <f t="shared" ca="1" si="240"/>
        <v>106.9885</v>
      </c>
      <c r="GT174" s="331">
        <f t="shared" ca="1" si="59"/>
        <v>1043.0115000000001</v>
      </c>
      <c r="GU174" s="591">
        <f t="shared" ca="1" si="153"/>
        <v>587.8621559581369</v>
      </c>
      <c r="GV174" s="488">
        <f t="shared" ca="1" si="227"/>
        <v>455.14934404186317</v>
      </c>
      <c r="GW174" s="331">
        <f t="shared" si="228"/>
        <v>0</v>
      </c>
      <c r="GX174" s="331">
        <f t="shared" si="229"/>
        <v>0</v>
      </c>
      <c r="GY174" s="593">
        <f t="shared" ca="1" si="230"/>
        <v>201097.58984160505</v>
      </c>
      <c r="GZ174" s="420">
        <f t="shared" ca="1" si="64"/>
        <v>0</v>
      </c>
      <c r="HA174" s="416">
        <f t="shared" ca="1" si="154"/>
        <v>1150</v>
      </c>
      <c r="HB174" s="372">
        <f t="shared" ca="1" si="241"/>
        <v>-1150</v>
      </c>
      <c r="HC174" s="242">
        <v>33</v>
      </c>
      <c r="HD174" s="29">
        <f t="shared" si="156"/>
        <v>0</v>
      </c>
      <c r="HE174" s="29">
        <f t="shared" ca="1" si="242"/>
        <v>75053.10656249999</v>
      </c>
      <c r="HF174" s="29">
        <f t="shared" ca="1" si="65"/>
        <v>78.180319335937497</v>
      </c>
      <c r="HG174" s="29"/>
      <c r="HH174" s="24">
        <v>32</v>
      </c>
      <c r="HI174" s="243">
        <f t="shared" ca="1" si="243"/>
        <v>1150</v>
      </c>
      <c r="HJ174" s="243">
        <f t="shared" ca="1" si="248"/>
        <v>47437.606230468751</v>
      </c>
      <c r="HK174" s="243">
        <f t="shared" ca="1" si="159"/>
        <v>49.414173156738286</v>
      </c>
      <c r="HL174" s="33"/>
    </row>
    <row r="175" spans="3:220" ht="15" customHeight="1" x14ac:dyDescent="0.25">
      <c r="C175" s="242">
        <v>33</v>
      </c>
      <c r="D175" s="243">
        <f t="shared" si="8"/>
        <v>1155.6736805955547</v>
      </c>
      <c r="E175" s="865">
        <f t="shared" si="160"/>
        <v>100</v>
      </c>
      <c r="F175" s="866"/>
      <c r="G175" s="243">
        <f t="shared" si="66"/>
        <v>1055.6736805955547</v>
      </c>
      <c r="H175" s="859">
        <f t="shared" si="9"/>
        <v>622.95550254896523</v>
      </c>
      <c r="I175" s="860"/>
      <c r="J175" s="243">
        <f t="shared" si="10"/>
        <v>432.71817804658951</v>
      </c>
      <c r="K175" s="859">
        <f t="shared" si="67"/>
        <v>186453.93258664297</v>
      </c>
      <c r="L175" s="860"/>
      <c r="M175" s="860"/>
      <c r="N175" s="861"/>
      <c r="O175" s="248">
        <f t="shared" si="68"/>
        <v>186453.93258664297</v>
      </c>
      <c r="P175" s="248">
        <f t="shared" si="6"/>
        <v>0</v>
      </c>
      <c r="Q175" s="248">
        <f t="shared" si="11"/>
        <v>0</v>
      </c>
      <c r="R175" s="1015" t="str">
        <f t="shared" si="7"/>
        <v/>
      </c>
      <c r="S175" s="1015"/>
      <c r="U175">
        <v>33</v>
      </c>
      <c r="W175" s="278"/>
      <c r="X175" s="278"/>
      <c r="Y175" s="854"/>
      <c r="Z175" s="855"/>
      <c r="AA175" s="279"/>
      <c r="AJ175" s="242">
        <f t="shared" ref="AJ175:AJ198" si="249">IF(U143&gt;$AJ$140,0,U143)</f>
        <v>1</v>
      </c>
      <c r="AK175" s="29">
        <f t="shared" ref="AK175:AK198" si="250">IF(U143&gt;$AJ$140,0,AL175+AM175)</f>
        <v>24.779499999999999</v>
      </c>
      <c r="AL175" s="29">
        <f t="shared" ref="AL175:AL198" si="251">IF(U143&gt;$AJ$140,0,($AK$140*$AL$140/12)*$AN$140)</f>
        <v>24.779499999999999</v>
      </c>
      <c r="AM175" s="29">
        <f t="shared" ref="AM175:AM198" si="252">IF(AJ175=$AJ$172,AO175+AN175,0)</f>
        <v>0</v>
      </c>
      <c r="AN175" s="29">
        <f t="shared" ref="AN175:AN186" si="253">IF(U143&gt;$AJ$172,0,AP174*$AM$172/12*AJ175)</f>
        <v>123.89749999999999</v>
      </c>
      <c r="AO175" s="29">
        <f t="shared" ref="AO175:AO198" si="254">IF(AJ143=$AJ$140,AP174,0)</f>
        <v>0</v>
      </c>
      <c r="AP175" s="292">
        <f t="shared" ref="AP175:AP185" si="255">IF(U143&gt;$AJ$140,0,AP142-AO143)</f>
        <v>49559</v>
      </c>
      <c r="AQ175" s="480"/>
      <c r="AR175" s="242">
        <v>33</v>
      </c>
      <c r="AS175" s="331">
        <f t="shared" ca="1" si="25"/>
        <v>1231.970682334292</v>
      </c>
      <c r="AT175" s="566">
        <f t="shared" ca="1" si="74"/>
        <v>103.62049999999999</v>
      </c>
      <c r="AU175" s="331">
        <f t="shared" ca="1" si="26"/>
        <v>1128.350182334292</v>
      </c>
      <c r="AV175" s="329">
        <f t="shared" ca="1" si="27"/>
        <v>554.35138162907015</v>
      </c>
      <c r="AW175" s="331">
        <f t="shared" ca="1" si="28"/>
        <v>573.99880070522181</v>
      </c>
      <c r="AX175" s="331">
        <f t="shared" si="75"/>
        <v>0</v>
      </c>
      <c r="AY175" s="331">
        <f t="shared" si="176"/>
        <v>0</v>
      </c>
      <c r="AZ175" s="350">
        <f t="shared" ca="1" si="30"/>
        <v>189489.33204354739</v>
      </c>
      <c r="BA175" s="420">
        <f t="shared" ca="1" si="31"/>
        <v>0</v>
      </c>
      <c r="BB175" s="416">
        <f t="shared" ca="1" si="76"/>
        <v>1231.970682334292</v>
      </c>
      <c r="BC175" s="372">
        <f t="shared" ca="1" si="231"/>
        <v>-1231.970682334292</v>
      </c>
      <c r="BD175" s="242">
        <v>34</v>
      </c>
      <c r="BE175" s="29">
        <f t="shared" si="32"/>
        <v>0</v>
      </c>
      <c r="BF175" s="29">
        <f t="shared" ca="1" si="78"/>
        <v>80918.500078125013</v>
      </c>
      <c r="BG175" s="29">
        <f t="shared" ca="1" si="33"/>
        <v>84.290104248046887</v>
      </c>
      <c r="BH175" s="29"/>
      <c r="BI175" s="24">
        <v>33</v>
      </c>
      <c r="BJ175" s="243">
        <f t="shared" ca="1" si="222"/>
        <v>1231.970682334292</v>
      </c>
      <c r="BK175" s="243">
        <f t="shared" ca="1" si="161"/>
        <v>52411.271901409491</v>
      </c>
      <c r="BL175" s="243">
        <f t="shared" ca="1" si="79"/>
        <v>54.595074897301551</v>
      </c>
      <c r="BM175" s="33"/>
      <c r="BO175" s="679">
        <f>IF(U143&gt;$BO$140,0,U143)</f>
        <v>1</v>
      </c>
      <c r="BP175" s="29">
        <f t="shared" ref="BP175:BP180" si="256">IF(U143&gt;$BO$140,0,BQ175+BR175)</f>
        <v>5.5395000000000003</v>
      </c>
      <c r="BQ175" s="29">
        <f t="shared" ref="BQ175:BQ180" si="257">IF(U143&gt;$BO$140,0,($BP$140*$BQ$140/12)*$BS$140)</f>
        <v>5.5395000000000003</v>
      </c>
      <c r="BR175" s="29">
        <f t="shared" ref="BR175:BR180" si="258">IF(BO175=$BO$172,BT175+BS175,0)</f>
        <v>0</v>
      </c>
      <c r="BS175" s="29">
        <f>IF(U143&gt;$BO$172,0,BU174*$BR$172/12*BO175)</f>
        <v>27.697500000000002</v>
      </c>
      <c r="BT175" s="29">
        <f t="shared" ref="BT175:BT180" si="259">IF(BO143=$BO$140,BU174,0)</f>
        <v>0</v>
      </c>
      <c r="BU175" s="292">
        <f>IF(U143&gt;$BO$140,0,BU142-BT143)</f>
        <v>11079</v>
      </c>
      <c r="BV175" s="480"/>
      <c r="BW175" s="679">
        <v>33</v>
      </c>
      <c r="BX175" s="489">
        <f t="shared" ca="1" si="82"/>
        <v>1445.5025028809234</v>
      </c>
      <c r="BY175" s="489">
        <f t="shared" ca="1" si="41"/>
        <v>104.1015</v>
      </c>
      <c r="BZ175" s="489">
        <f t="shared" ca="1" si="42"/>
        <v>1341.4010028809234</v>
      </c>
      <c r="CA175" s="489">
        <f t="shared" ca="1" si="83"/>
        <v>539.07773195371522</v>
      </c>
      <c r="CB175" s="489">
        <f t="shared" ca="1" si="84"/>
        <v>802.32327092720823</v>
      </c>
      <c r="CC175" s="489">
        <f t="shared" si="85"/>
        <v>0</v>
      </c>
      <c r="CD175" s="489">
        <f t="shared" si="86"/>
        <v>0</v>
      </c>
      <c r="CE175" s="647">
        <f t="shared" ca="1" si="87"/>
        <v>184024.32768463227</v>
      </c>
      <c r="CF175" s="700">
        <f t="shared" ca="1" si="173"/>
        <v>0</v>
      </c>
      <c r="CG175" s="701">
        <f t="shared" ca="1" si="88"/>
        <v>1445.5025028809234</v>
      </c>
      <c r="CH175" s="710">
        <f t="shared" ca="1" si="232"/>
        <v>-1445.5025028809234</v>
      </c>
      <c r="CI175" s="679">
        <v>34</v>
      </c>
      <c r="CJ175" s="29">
        <f t="shared" si="43"/>
        <v>0</v>
      </c>
      <c r="CK175" s="29">
        <f t="shared" ca="1" si="233"/>
        <v>80918.500078125013</v>
      </c>
      <c r="CL175" s="29">
        <f t="shared" ca="1" si="44"/>
        <v>84.290104248046887</v>
      </c>
      <c r="CM175" s="29"/>
      <c r="CN175" s="29">
        <v>33</v>
      </c>
      <c r="CO175" s="29">
        <f t="shared" ca="1" si="223"/>
        <v>1445.5025028809234</v>
      </c>
      <c r="CP175" s="29">
        <f t="shared" ca="1" si="244"/>
        <v>59491.692035374399</v>
      </c>
      <c r="CQ175" s="29">
        <f t="shared" ca="1" si="92"/>
        <v>61.970512536848332</v>
      </c>
      <c r="CR175" s="292"/>
      <c r="CT175" s="242">
        <f>IF(U143&gt;$CT$140,0,U143)</f>
        <v>1</v>
      </c>
      <c r="CU175" s="29">
        <f>IF(U143&gt;$CT$140,0,CV175+CW175)</f>
        <v>82.5</v>
      </c>
      <c r="CV175" s="29">
        <f>IF(U143&gt;$CT$140,0,($CU$140*$CV$140/12)*$CX$140)</f>
        <v>82.5</v>
      </c>
      <c r="CW175" s="29">
        <f>IF(CT175=$CT$172,CY175+CX175,0)</f>
        <v>0</v>
      </c>
      <c r="CX175" s="29">
        <f>IF(U143&gt;$CT$172,0,CZ174*$CW$172/12*CT175)</f>
        <v>412.5</v>
      </c>
      <c r="CY175" s="29">
        <f>IF(CT143=$CT$140,CZ174,0)</f>
        <v>0</v>
      </c>
      <c r="CZ175" s="292">
        <f>IF(U143&gt;$CT$140,0,CZ142-CY143)</f>
        <v>165000</v>
      </c>
      <c r="DA175" s="480"/>
      <c r="DB175" s="242">
        <v>33</v>
      </c>
      <c r="DC175" s="488">
        <f t="shared" ca="1" si="96"/>
        <v>1462.4506963735107</v>
      </c>
      <c r="DD175" s="489">
        <f t="shared" ca="1" si="46"/>
        <v>106.9885</v>
      </c>
      <c r="DE175" s="488">
        <f t="shared" ca="1" si="97"/>
        <v>1355.4621963735108</v>
      </c>
      <c r="DF175" s="489">
        <f t="shared" ca="1" si="98"/>
        <v>556.01492471257927</v>
      </c>
      <c r="DG175" s="488">
        <f t="shared" ca="1" si="99"/>
        <v>799.44727166093151</v>
      </c>
      <c r="DH175" s="488">
        <f t="shared" si="100"/>
        <v>0</v>
      </c>
      <c r="DI175" s="488">
        <f t="shared" si="101"/>
        <v>0</v>
      </c>
      <c r="DJ175" s="523">
        <f t="shared" ca="1" si="102"/>
        <v>189834.24120122337</v>
      </c>
      <c r="DK175" s="420">
        <f t="shared" ca="1" si="47"/>
        <v>0</v>
      </c>
      <c r="DL175" s="416">
        <f t="shared" ca="1" si="103"/>
        <v>1462.4506963735107</v>
      </c>
      <c r="DM175" s="372">
        <f t="shared" ca="1" si="234"/>
        <v>-1462.4506963735107</v>
      </c>
      <c r="DN175" s="242">
        <v>34</v>
      </c>
      <c r="DO175" s="29">
        <f t="shared" si="48"/>
        <v>0</v>
      </c>
      <c r="DP175" s="29">
        <f t="shared" ca="1" si="105"/>
        <v>75053.10656249999</v>
      </c>
      <c r="DQ175" s="29">
        <f t="shared" ca="1" si="49"/>
        <v>78.180319335937497</v>
      </c>
      <c r="DR175" s="29"/>
      <c r="DS175" s="24">
        <v>33</v>
      </c>
      <c r="DT175" s="243">
        <f t="shared" ca="1" si="224"/>
        <v>1462.4506963735107</v>
      </c>
      <c r="DU175" s="243">
        <f t="shared" ca="1" si="245"/>
        <v>58996.437386149839</v>
      </c>
      <c r="DV175" s="243">
        <f t="shared" ca="1" si="107"/>
        <v>61.454622277239423</v>
      </c>
      <c r="DW175" s="33"/>
      <c r="DY175" s="242">
        <f>IF(U143&gt;$DY$140,0,U143)</f>
        <v>1</v>
      </c>
      <c r="DZ175" s="29">
        <f>IF(U143&gt;$DY$140,0,EA175+EB175)</f>
        <v>24.779499999999999</v>
      </c>
      <c r="EA175" s="29">
        <f>IF(U143&gt;$DY$140,0,($DZ$140*$EA$140/12)*$EC$140)</f>
        <v>24.779499999999999</v>
      </c>
      <c r="EB175" s="29">
        <f>IF(DY175=$DY$172,ED175+EC175,0)</f>
        <v>0</v>
      </c>
      <c r="EC175" s="29">
        <f>IF(U143&gt;$DY$172,0,EE174*$EB$172/12*DY175)</f>
        <v>123.89749999999999</v>
      </c>
      <c r="ED175" s="29">
        <f>IF(U143=$DY$140,EE174,0)</f>
        <v>0</v>
      </c>
      <c r="EE175" s="292">
        <f>IF(U143&gt;$DY$140,0,EE142-ED143)</f>
        <v>49559</v>
      </c>
      <c r="EF175" s="480"/>
      <c r="EG175" s="242">
        <v>33</v>
      </c>
      <c r="EH175" s="331">
        <f t="shared" ca="1" si="116"/>
        <v>1150</v>
      </c>
      <c r="EI175" s="599">
        <f t="shared" ca="1" si="235"/>
        <v>103.62049999999999</v>
      </c>
      <c r="EJ175" s="331">
        <f t="shared" ca="1" si="117"/>
        <v>1046.3795</v>
      </c>
      <c r="EK175" s="594">
        <f t="shared" ca="1" si="118"/>
        <v>562.35815413109628</v>
      </c>
      <c r="EL175" s="488">
        <f t="shared" ca="1" si="119"/>
        <v>484.02134586890372</v>
      </c>
      <c r="EM175" s="331">
        <f t="shared" si="120"/>
        <v>0</v>
      </c>
      <c r="EN175" s="331">
        <f t="shared" si="121"/>
        <v>0</v>
      </c>
      <c r="EO175" s="595">
        <f t="shared" ca="1" si="122"/>
        <v>192324.48864193549</v>
      </c>
      <c r="EP175" s="420">
        <f t="shared" ca="1" si="51"/>
        <v>0</v>
      </c>
      <c r="EQ175" s="416">
        <f t="shared" ca="1" si="123"/>
        <v>1150</v>
      </c>
      <c r="ER175" s="372">
        <f t="shared" ca="1" si="236"/>
        <v>-1150</v>
      </c>
      <c r="ES175" s="242">
        <v>34</v>
      </c>
      <c r="ET175" s="29">
        <f t="shared" si="125"/>
        <v>0</v>
      </c>
      <c r="EU175" s="29">
        <f t="shared" ca="1" si="193"/>
        <v>80918.500078125013</v>
      </c>
      <c r="EV175" s="29">
        <f t="shared" ca="1" si="52"/>
        <v>84.290104248046887</v>
      </c>
      <c r="EW175" s="29"/>
      <c r="EX175" s="24">
        <v>33</v>
      </c>
      <c r="EY175" s="243">
        <f t="shared" ca="1" si="225"/>
        <v>1150</v>
      </c>
      <c r="EZ175" s="243">
        <f t="shared" ca="1" si="246"/>
        <v>49680.540294674109</v>
      </c>
      <c r="FA175" s="243">
        <f t="shared" ca="1" si="128"/>
        <v>51.750562806952196</v>
      </c>
      <c r="FB175" s="33"/>
      <c r="FD175" s="242">
        <f>IF(U143&gt;$FD$140,0,U143)</f>
        <v>1</v>
      </c>
      <c r="FE175" s="29">
        <f>IF(U143&gt;$FD$140,0,FF175+FG175)</f>
        <v>5.5395000000000003</v>
      </c>
      <c r="FF175" s="29">
        <f>IF(U143&gt;$FD$140,0,($FE$140*$FF$140/12)*$FH$140)</f>
        <v>5.5395000000000003</v>
      </c>
      <c r="FG175" s="29">
        <f>IF(FD175=$FD$172,FI175+FH175,0)</f>
        <v>0</v>
      </c>
      <c r="FH175" s="29">
        <f>IF(U143&gt;$FD$172,0,FJ174*$FG$172/12*FD175)</f>
        <v>27.697500000000002</v>
      </c>
      <c r="FI175" s="29">
        <f>IF(FD143=$FD$140,FJ174,0)</f>
        <v>0</v>
      </c>
      <c r="FJ175" s="292">
        <f>IF(U143&gt;$FD$140,0,FJ142-FI143)</f>
        <v>11079</v>
      </c>
      <c r="FK175" s="480"/>
      <c r="FL175" s="242">
        <v>33</v>
      </c>
      <c r="FM175" s="331">
        <f t="shared" ca="1" si="137"/>
        <v>1150</v>
      </c>
      <c r="FN175" s="600">
        <f t="shared" ca="1" si="237"/>
        <v>104.1015</v>
      </c>
      <c r="FO175" s="331">
        <f t="shared" ca="1" si="138"/>
        <v>1045.8985</v>
      </c>
      <c r="FP175" s="597">
        <f t="shared" ca="1" si="139"/>
        <v>567.9419703249132</v>
      </c>
      <c r="FQ175" s="488">
        <f t="shared" ca="1" si="140"/>
        <v>477.95652967508681</v>
      </c>
      <c r="FR175" s="331">
        <f t="shared" si="141"/>
        <v>0</v>
      </c>
      <c r="FS175" s="331">
        <f t="shared" si="142"/>
        <v>0</v>
      </c>
      <c r="FT175" s="596">
        <f t="shared" ca="1" si="143"/>
        <v>194245.00472458085</v>
      </c>
      <c r="FU175" s="420">
        <f t="shared" ca="1" si="54"/>
        <v>0</v>
      </c>
      <c r="FV175" s="416">
        <f t="shared" ca="1" si="144"/>
        <v>1150</v>
      </c>
      <c r="FW175" s="372">
        <f t="shared" ca="1" si="238"/>
        <v>-1150</v>
      </c>
      <c r="FX175" s="242">
        <v>34</v>
      </c>
      <c r="FY175" s="29">
        <f t="shared" si="146"/>
        <v>0</v>
      </c>
      <c r="FZ175" s="29">
        <f t="shared" ca="1" si="239"/>
        <v>80918.500078125013</v>
      </c>
      <c r="GA175" s="29">
        <f t="shared" ca="1" si="55"/>
        <v>84.290104248046887</v>
      </c>
      <c r="GB175" s="29"/>
      <c r="GC175" s="24">
        <v>33</v>
      </c>
      <c r="GD175" s="243">
        <f t="shared" ca="1" si="226"/>
        <v>1150</v>
      </c>
      <c r="GE175" s="243">
        <f t="shared" ca="1" si="247"/>
        <v>49647.464788424106</v>
      </c>
      <c r="GF175" s="243">
        <f t="shared" ca="1" si="149"/>
        <v>51.716109154608453</v>
      </c>
      <c r="GG175" s="33"/>
      <c r="GI175" s="242">
        <f>IF(U143&gt;$CT$140,0,U143)</f>
        <v>1</v>
      </c>
      <c r="GJ175" s="29">
        <f>IF(U143&gt;$GI$140,0,GK175+GL175)</f>
        <v>82.5</v>
      </c>
      <c r="GK175" s="29">
        <f>IF(U143&gt;$GI$140,0,($GJ$140*$GK$140/12)*$GM$140)</f>
        <v>82.5</v>
      </c>
      <c r="GL175" s="29">
        <f>IF(GI175=$GI$172,GN175+GM175,0)</f>
        <v>0</v>
      </c>
      <c r="GM175" s="29">
        <f>IF(U143&gt;$GI$172,0,GO174*$GL$172/12*GI175)</f>
        <v>412.5</v>
      </c>
      <c r="GN175" s="29">
        <f>IF(GI143=$GI$140,GO174,0)</f>
        <v>0</v>
      </c>
      <c r="GO175" s="292">
        <f>IF(U143&gt;$GI$140,0,GO142-GN143)</f>
        <v>165000</v>
      </c>
      <c r="GP175" s="480"/>
      <c r="GQ175" s="242">
        <v>33</v>
      </c>
      <c r="GR175" s="331">
        <f t="shared" ca="1" si="57"/>
        <v>1150</v>
      </c>
      <c r="GS175" s="600">
        <f t="shared" ca="1" si="240"/>
        <v>106.9885</v>
      </c>
      <c r="GT175" s="331">
        <f t="shared" ca="1" si="59"/>
        <v>1043.0115000000001</v>
      </c>
      <c r="GU175" s="591">
        <f t="shared" ca="1" si="153"/>
        <v>586.53463703801481</v>
      </c>
      <c r="GV175" s="488">
        <f t="shared" ca="1" si="227"/>
        <v>456.47686296198526</v>
      </c>
      <c r="GW175" s="331">
        <f t="shared" si="228"/>
        <v>0</v>
      </c>
      <c r="GX175" s="331">
        <f t="shared" si="229"/>
        <v>0</v>
      </c>
      <c r="GY175" s="593">
        <f t="shared" ca="1" si="230"/>
        <v>200641.11297864307</v>
      </c>
      <c r="GZ175" s="420">
        <f t="shared" ca="1" si="64"/>
        <v>0</v>
      </c>
      <c r="HA175" s="416">
        <f t="shared" ca="1" si="154"/>
        <v>1150</v>
      </c>
      <c r="HB175" s="372">
        <f t="shared" ca="1" si="241"/>
        <v>-1150</v>
      </c>
      <c r="HC175" s="242">
        <v>34</v>
      </c>
      <c r="HD175" s="29">
        <f t="shared" si="156"/>
        <v>0</v>
      </c>
      <c r="HE175" s="29">
        <f t="shared" ca="1" si="242"/>
        <v>75053.10656249999</v>
      </c>
      <c r="HF175" s="29">
        <f t="shared" ca="1" si="65"/>
        <v>78.180319335937497</v>
      </c>
      <c r="HG175" s="29"/>
      <c r="HH175" s="24">
        <v>33</v>
      </c>
      <c r="HI175" s="243">
        <f t="shared" ca="1" si="243"/>
        <v>1150</v>
      </c>
      <c r="HJ175" s="243">
        <f t="shared" ca="1" si="248"/>
        <v>48587.606230468751</v>
      </c>
      <c r="HK175" s="243">
        <f t="shared" ca="1" si="159"/>
        <v>50.612089823404951</v>
      </c>
      <c r="HL175" s="33"/>
    </row>
    <row r="176" spans="3:220" ht="15" customHeight="1" x14ac:dyDescent="0.25">
      <c r="C176" s="242">
        <v>34</v>
      </c>
      <c r="D176" s="243">
        <f t="shared" si="8"/>
        <v>1155.6736805955547</v>
      </c>
      <c r="E176" s="865">
        <f t="shared" si="160"/>
        <v>100</v>
      </c>
      <c r="F176" s="866"/>
      <c r="G176" s="243">
        <f t="shared" si="66"/>
        <v>1055.6736805955547</v>
      </c>
      <c r="H176" s="859">
        <f t="shared" si="9"/>
        <v>621.51310862214325</v>
      </c>
      <c r="I176" s="860"/>
      <c r="J176" s="243">
        <f t="shared" si="10"/>
        <v>434.16057197341149</v>
      </c>
      <c r="K176" s="859">
        <f t="shared" si="67"/>
        <v>186019.77201466955</v>
      </c>
      <c r="L176" s="860"/>
      <c r="M176" s="860"/>
      <c r="N176" s="861"/>
      <c r="O176" s="248">
        <f t="shared" si="68"/>
        <v>186019.77201466955</v>
      </c>
      <c r="P176" s="248">
        <f t="shared" si="6"/>
        <v>0</v>
      </c>
      <c r="Q176" s="248">
        <f t="shared" si="11"/>
        <v>0</v>
      </c>
      <c r="R176" s="1015" t="str">
        <f t="shared" si="7"/>
        <v/>
      </c>
      <c r="S176" s="1015"/>
      <c r="U176">
        <v>34</v>
      </c>
      <c r="W176" s="278"/>
      <c r="X176" s="278"/>
      <c r="Y176" s="854"/>
      <c r="Z176" s="855"/>
      <c r="AA176" s="279"/>
      <c r="AJ176" s="242">
        <f t="shared" si="249"/>
        <v>2</v>
      </c>
      <c r="AK176" s="29">
        <f t="shared" si="250"/>
        <v>24.779499999999999</v>
      </c>
      <c r="AL176" s="29">
        <f t="shared" si="251"/>
        <v>24.779499999999999</v>
      </c>
      <c r="AM176" s="29">
        <f t="shared" si="252"/>
        <v>0</v>
      </c>
      <c r="AN176" s="29">
        <f t="shared" si="253"/>
        <v>247.79499999999999</v>
      </c>
      <c r="AO176" s="29">
        <f t="shared" si="254"/>
        <v>0</v>
      </c>
      <c r="AP176" s="292">
        <f t="shared" si="255"/>
        <v>49559</v>
      </c>
      <c r="AQ176" s="480"/>
      <c r="AR176" s="242">
        <v>34</v>
      </c>
      <c r="AS176" s="331">
        <f t="shared" ca="1" si="25"/>
        <v>1231.970682334292</v>
      </c>
      <c r="AT176" s="566">
        <f t="shared" ca="1" si="74"/>
        <v>103.62049999999999</v>
      </c>
      <c r="AU176" s="331">
        <f t="shared" ca="1" si="26"/>
        <v>1128.350182334292</v>
      </c>
      <c r="AV176" s="329">
        <f t="shared" ca="1" si="27"/>
        <v>552.67721846034658</v>
      </c>
      <c r="AW176" s="331">
        <f t="shared" ca="1" si="28"/>
        <v>575.67296387394538</v>
      </c>
      <c r="AX176" s="331">
        <f t="shared" si="75"/>
        <v>0</v>
      </c>
      <c r="AY176" s="331">
        <f t="shared" si="176"/>
        <v>0</v>
      </c>
      <c r="AZ176" s="350">
        <f t="shared" ca="1" si="30"/>
        <v>188913.65907967344</v>
      </c>
      <c r="BA176" s="420">
        <f t="shared" ca="1" si="31"/>
        <v>0</v>
      </c>
      <c r="BB176" s="416">
        <f t="shared" ca="1" si="76"/>
        <v>1231.970682334292</v>
      </c>
      <c r="BC176" s="372">
        <f t="shared" ca="1" si="231"/>
        <v>-1231.970682334292</v>
      </c>
      <c r="BD176" s="242">
        <v>35</v>
      </c>
      <c r="BE176" s="29">
        <f t="shared" si="32"/>
        <v>0</v>
      </c>
      <c r="BF176" s="29">
        <f t="shared" ca="1" si="78"/>
        <v>80918.500078125013</v>
      </c>
      <c r="BG176" s="29">
        <f t="shared" ca="1" si="33"/>
        <v>84.290104248046887</v>
      </c>
      <c r="BH176" s="29"/>
      <c r="BI176" s="24">
        <v>34</v>
      </c>
      <c r="BJ176" s="243">
        <f t="shared" ca="1" si="222"/>
        <v>1231.970682334292</v>
      </c>
      <c r="BK176" s="243">
        <f t="shared" ca="1" si="161"/>
        <v>53643.242583743784</v>
      </c>
      <c r="BL176" s="243">
        <f t="shared" ca="1" si="79"/>
        <v>55.878377691399777</v>
      </c>
      <c r="BM176" s="33"/>
      <c r="BO176" s="679">
        <f t="shared" ref="BO176:BO198" si="260">IF(U144&gt;$BO$140,0,U144)</f>
        <v>2</v>
      </c>
      <c r="BP176" s="29">
        <f t="shared" si="256"/>
        <v>5.5395000000000003</v>
      </c>
      <c r="BQ176" s="29">
        <f t="shared" si="257"/>
        <v>5.5395000000000003</v>
      </c>
      <c r="BR176" s="29">
        <f t="shared" si="258"/>
        <v>0</v>
      </c>
      <c r="BS176" s="29">
        <f>IF(U144&gt;$AJ$172,0,BU175*$BR$172/12*BO176)</f>
        <v>55.395000000000003</v>
      </c>
      <c r="BT176" s="29">
        <f t="shared" si="259"/>
        <v>0</v>
      </c>
      <c r="BU176" s="292">
        <f t="shared" ref="BU176:BU185" si="261">IF(U144&gt;$BO$140,0,BU143-BT144)</f>
        <v>11079</v>
      </c>
      <c r="BV176" s="480"/>
      <c r="BW176" s="679">
        <v>34</v>
      </c>
      <c r="BX176" s="489">
        <f t="shared" ca="1" si="82"/>
        <v>1445.5025028809234</v>
      </c>
      <c r="BY176" s="489">
        <f t="shared" ca="1" si="41"/>
        <v>104.1015</v>
      </c>
      <c r="BZ176" s="489">
        <f t="shared" ca="1" si="42"/>
        <v>1341.4010028809234</v>
      </c>
      <c r="CA176" s="489">
        <f t="shared" ca="1" si="83"/>
        <v>536.73762241351085</v>
      </c>
      <c r="CB176" s="489">
        <f t="shared" ca="1" si="84"/>
        <v>804.66338046741259</v>
      </c>
      <c r="CC176" s="489">
        <f t="shared" si="85"/>
        <v>0</v>
      </c>
      <c r="CD176" s="489">
        <f t="shared" si="86"/>
        <v>0</v>
      </c>
      <c r="CE176" s="647">
        <f t="shared" ca="1" si="87"/>
        <v>183219.66430416485</v>
      </c>
      <c r="CF176" s="700">
        <f t="shared" ca="1" si="173"/>
        <v>0</v>
      </c>
      <c r="CG176" s="701">
        <f t="shared" ca="1" si="88"/>
        <v>1445.5025028809234</v>
      </c>
      <c r="CH176" s="710">
        <f t="shared" ca="1" si="232"/>
        <v>-1445.5025028809234</v>
      </c>
      <c r="CI176" s="679">
        <v>35</v>
      </c>
      <c r="CJ176" s="29">
        <f t="shared" si="43"/>
        <v>0</v>
      </c>
      <c r="CK176" s="29">
        <f t="shared" ca="1" si="233"/>
        <v>80918.500078125013</v>
      </c>
      <c r="CL176" s="29">
        <f t="shared" ca="1" si="44"/>
        <v>84.290104248046887</v>
      </c>
      <c r="CM176" s="29"/>
      <c r="CN176" s="29">
        <v>34</v>
      </c>
      <c r="CO176" s="29">
        <f t="shared" ca="1" si="223"/>
        <v>1445.5025028809234</v>
      </c>
      <c r="CP176" s="29">
        <f t="shared" ca="1" si="244"/>
        <v>60937.194538255324</v>
      </c>
      <c r="CQ176" s="29">
        <f t="shared" ca="1" si="92"/>
        <v>63.476244310682631</v>
      </c>
      <c r="CR176" s="292"/>
      <c r="CT176" s="242">
        <f t="shared" ref="CT176:CT198" si="262">IF(U144&gt;$CT$140,0,U144)</f>
        <v>2</v>
      </c>
      <c r="CU176" s="29">
        <f t="shared" ref="CU176:CU198" si="263">IF(U144&gt;$CT$140,0,CV176+CW176)</f>
        <v>82.5</v>
      </c>
      <c r="CV176" s="29">
        <f t="shared" ref="CV176:CV198" si="264">IF(U144&gt;$CT$140,0,($CU$140*$CV$140/12)*$CX$140)</f>
        <v>82.5</v>
      </c>
      <c r="CW176" s="29">
        <f t="shared" ref="CW176:CW198" si="265">IF(CT176=$CT$172,CY176+CX176,0)</f>
        <v>0</v>
      </c>
      <c r="CX176" s="29">
        <f t="shared" ref="CX176:CX186" si="266">IF(U144&gt;$CT$172,0,CZ175*$CW$172/12*CT176)</f>
        <v>825</v>
      </c>
      <c r="CY176" s="29">
        <f t="shared" ref="CY176:CY185" si="267">IF(CT144=$CT$140,CZ175,0)</f>
        <v>0</v>
      </c>
      <c r="CZ176" s="292">
        <f t="shared" ref="CZ176:CZ198" si="268">IF(U144&gt;$CT$140,0,CZ143-CY144)</f>
        <v>165000</v>
      </c>
      <c r="DA176" s="480"/>
      <c r="DB176" s="242">
        <v>34</v>
      </c>
      <c r="DC176" s="488">
        <f t="shared" ca="1" si="96"/>
        <v>1462.4506963735107</v>
      </c>
      <c r="DD176" s="489">
        <f t="shared" ca="1" si="46"/>
        <v>106.9885</v>
      </c>
      <c r="DE176" s="488">
        <f t="shared" ca="1" si="97"/>
        <v>1355.4621963735108</v>
      </c>
      <c r="DF176" s="489">
        <f t="shared" ca="1" si="98"/>
        <v>553.68320350356828</v>
      </c>
      <c r="DG176" s="488">
        <f t="shared" ca="1" si="99"/>
        <v>801.7789928699425</v>
      </c>
      <c r="DH176" s="488">
        <f t="shared" si="100"/>
        <v>0</v>
      </c>
      <c r="DI176" s="488">
        <f t="shared" si="101"/>
        <v>0</v>
      </c>
      <c r="DJ176" s="523">
        <f t="shared" ca="1" si="102"/>
        <v>189032.46220835342</v>
      </c>
      <c r="DK176" s="420">
        <f t="shared" ca="1" si="47"/>
        <v>0</v>
      </c>
      <c r="DL176" s="416">
        <f t="shared" ca="1" si="103"/>
        <v>1462.4506963735107</v>
      </c>
      <c r="DM176" s="372">
        <f t="shared" ca="1" si="234"/>
        <v>-1462.4506963735107</v>
      </c>
      <c r="DN176" s="242">
        <v>35</v>
      </c>
      <c r="DO176" s="29">
        <f t="shared" si="48"/>
        <v>0</v>
      </c>
      <c r="DP176" s="29">
        <f t="shared" ca="1" si="105"/>
        <v>75053.10656249999</v>
      </c>
      <c r="DQ176" s="29">
        <f t="shared" ca="1" si="49"/>
        <v>78.180319335937497</v>
      </c>
      <c r="DR176" s="29"/>
      <c r="DS176" s="24">
        <v>34</v>
      </c>
      <c r="DT176" s="243">
        <f t="shared" ca="1" si="224"/>
        <v>1462.4506963735107</v>
      </c>
      <c r="DU176" s="243">
        <f t="shared" ca="1" si="245"/>
        <v>60458.88808252335</v>
      </c>
      <c r="DV176" s="243">
        <f t="shared" ca="1" si="107"/>
        <v>62.978008419295158</v>
      </c>
      <c r="DW176" s="33"/>
      <c r="DY176" s="242">
        <f t="shared" ref="DY176:DY198" si="269">IF(U144&gt;$DY$140,0,U144)</f>
        <v>2</v>
      </c>
      <c r="DZ176" s="29">
        <f t="shared" ref="DZ176:DZ198" si="270">IF(U144&gt;$DY$140,0,EA176+EB176)</f>
        <v>24.779499999999999</v>
      </c>
      <c r="EA176" s="29">
        <f t="shared" ref="EA176:EA198" si="271">IF(U144&gt;$DY$140,0,($DZ$140*$EA$140/12)*$EC$140)</f>
        <v>24.779499999999999</v>
      </c>
      <c r="EB176" s="29">
        <f t="shared" ref="EB176:EB198" si="272">IF(DY176=$DY$172,ED176+EC176,0)</f>
        <v>0</v>
      </c>
      <c r="EC176" s="29">
        <f t="shared" ref="EC176:EC186" si="273">IF(U144&gt;$DY$172,0,EE175*$EB$172/12*DY176)</f>
        <v>247.79499999999999</v>
      </c>
      <c r="ED176" s="29">
        <f t="shared" ref="ED176:ED198" si="274">IF(U144=$DY$140,EE175,0)</f>
        <v>0</v>
      </c>
      <c r="EE176" s="292">
        <f t="shared" ref="EE176:EE185" si="275">IF(U144&gt;$DY$140,0,EE143-ED144)</f>
        <v>49559</v>
      </c>
      <c r="EF176" s="480"/>
      <c r="EG176" s="242">
        <v>34</v>
      </c>
      <c r="EH176" s="331">
        <f t="shared" ca="1" si="116"/>
        <v>1150</v>
      </c>
      <c r="EI176" s="599">
        <f t="shared" ca="1" si="235"/>
        <v>103.62049999999999</v>
      </c>
      <c r="EJ176" s="331">
        <f t="shared" ca="1" si="117"/>
        <v>1046.3795</v>
      </c>
      <c r="EK176" s="594">
        <f t="shared" ca="1" si="118"/>
        <v>560.94642520564526</v>
      </c>
      <c r="EL176" s="488">
        <f t="shared" ca="1" si="119"/>
        <v>485.43307479435475</v>
      </c>
      <c r="EM176" s="331">
        <f t="shared" si="120"/>
        <v>0</v>
      </c>
      <c r="EN176" s="331">
        <f t="shared" si="121"/>
        <v>0</v>
      </c>
      <c r="EO176" s="595">
        <f t="shared" ca="1" si="122"/>
        <v>191839.05556714113</v>
      </c>
      <c r="EP176" s="420">
        <f t="shared" ca="1" si="51"/>
        <v>0</v>
      </c>
      <c r="EQ176" s="416">
        <f t="shared" ca="1" si="123"/>
        <v>1150</v>
      </c>
      <c r="ER176" s="372">
        <f t="shared" ca="1" si="236"/>
        <v>-1150</v>
      </c>
      <c r="ES176" s="242">
        <v>35</v>
      </c>
      <c r="ET176" s="29">
        <f t="shared" si="125"/>
        <v>0</v>
      </c>
      <c r="EU176" s="29">
        <f t="shared" ca="1" si="193"/>
        <v>80918.500078125013</v>
      </c>
      <c r="EV176" s="29">
        <f t="shared" ca="1" si="52"/>
        <v>84.290104248046887</v>
      </c>
      <c r="EW176" s="29"/>
      <c r="EX176" s="24">
        <v>34</v>
      </c>
      <c r="EY176" s="243">
        <f t="shared" ca="1" si="225"/>
        <v>1150</v>
      </c>
      <c r="EZ176" s="243">
        <f t="shared" ca="1" si="246"/>
        <v>50830.540294674109</v>
      </c>
      <c r="FA176" s="243">
        <f t="shared" ca="1" si="128"/>
        <v>52.948479473618868</v>
      </c>
      <c r="FB176" s="33"/>
      <c r="FD176" s="242">
        <f t="shared" ref="FD176:FD198" si="276">IF(U144&gt;$FD$140,0,U144)</f>
        <v>2</v>
      </c>
      <c r="FE176" s="29">
        <f t="shared" ref="FE176:FE198" si="277">IF(U144&gt;$FD$140,0,FF176+FG176)</f>
        <v>5.5395000000000003</v>
      </c>
      <c r="FF176" s="29">
        <f t="shared" ref="FF176:FF198" si="278">IF(U144&gt;$FD$140,0,($FE$140*$FF$140/12)*$FH$140)</f>
        <v>5.5395000000000003</v>
      </c>
      <c r="FG176" s="29">
        <f t="shared" ref="FG176:FG198" si="279">IF(FD176=$FD$172,FI176+FH176,0)</f>
        <v>0</v>
      </c>
      <c r="FH176" s="29">
        <f t="shared" ref="FH176:FH186" si="280">IF(U144&gt;$FD$172,0,FJ175*$FG$172/12*FD176)</f>
        <v>55.395000000000003</v>
      </c>
      <c r="FI176" s="29">
        <f t="shared" ref="FI176:FI198" si="281">IF(FD144=$FD$140,FJ175,0)</f>
        <v>0</v>
      </c>
      <c r="FJ176" s="292">
        <f t="shared" ref="FJ176:FJ185" si="282">IF(U144&gt;$FD$140,0,FJ143-FI144)</f>
        <v>11079</v>
      </c>
      <c r="FK176" s="480"/>
      <c r="FL176" s="242">
        <v>34</v>
      </c>
      <c r="FM176" s="331">
        <f t="shared" ca="1" si="137"/>
        <v>1150</v>
      </c>
      <c r="FN176" s="600">
        <f t="shared" ca="1" si="237"/>
        <v>104.1015</v>
      </c>
      <c r="FO176" s="331">
        <f t="shared" ca="1" si="138"/>
        <v>1045.8985</v>
      </c>
      <c r="FP176" s="597">
        <f t="shared" ca="1" si="139"/>
        <v>566.54793044669418</v>
      </c>
      <c r="FQ176" s="488">
        <f t="shared" ca="1" si="140"/>
        <v>479.35056955330583</v>
      </c>
      <c r="FR176" s="331">
        <f t="shared" si="141"/>
        <v>0</v>
      </c>
      <c r="FS176" s="331">
        <f t="shared" si="142"/>
        <v>0</v>
      </c>
      <c r="FT176" s="596">
        <f t="shared" ca="1" si="143"/>
        <v>193765.65415502756</v>
      </c>
      <c r="FU176" s="420">
        <f t="shared" ca="1" si="54"/>
        <v>0</v>
      </c>
      <c r="FV176" s="416">
        <f t="shared" ca="1" si="144"/>
        <v>1150</v>
      </c>
      <c r="FW176" s="372">
        <f t="shared" ca="1" si="238"/>
        <v>-1150</v>
      </c>
      <c r="FX176" s="242">
        <v>35</v>
      </c>
      <c r="FY176" s="29">
        <f t="shared" si="146"/>
        <v>0</v>
      </c>
      <c r="FZ176" s="29">
        <f t="shared" ca="1" si="239"/>
        <v>80918.500078125013</v>
      </c>
      <c r="GA176" s="29">
        <f t="shared" ca="1" si="55"/>
        <v>84.290104248046887</v>
      </c>
      <c r="GB176" s="29"/>
      <c r="GC176" s="24">
        <v>34</v>
      </c>
      <c r="GD176" s="243">
        <f t="shared" ca="1" si="226"/>
        <v>1150</v>
      </c>
      <c r="GE176" s="243">
        <f t="shared" ca="1" si="247"/>
        <v>50797.464788424106</v>
      </c>
      <c r="GF176" s="243">
        <f t="shared" ca="1" si="149"/>
        <v>52.914025821275118</v>
      </c>
      <c r="GG176" s="33"/>
      <c r="GI176" s="242">
        <f t="shared" ref="GI176:GI198" si="283">IF(U144&gt;$CT$140,0,U144)</f>
        <v>2</v>
      </c>
      <c r="GJ176" s="29">
        <f t="shared" ref="GJ176:GJ198" si="284">IF(U144&gt;$GI$140,0,GK176+GL176)</f>
        <v>82.5</v>
      </c>
      <c r="GK176" s="29">
        <f t="shared" ref="GK176:GK198" si="285">IF(U144&gt;$GI$140,0,($GJ$140*$GK$140/12)*$GM$140)</f>
        <v>82.5</v>
      </c>
      <c r="GL176" s="29">
        <f t="shared" ref="GL176:GL198" si="286">IF(GI176=$GI$172,GN176+GM176,0)</f>
        <v>0</v>
      </c>
      <c r="GM176" s="29">
        <f t="shared" ref="GM176:GM186" si="287">IF(U144&gt;$GI$172,0,GO175*$GL$172/12*GI176)</f>
        <v>825</v>
      </c>
      <c r="GN176" s="29">
        <f t="shared" ref="GN176:GN198" si="288">IF(GI144=$GI$140,GO175,0)</f>
        <v>0</v>
      </c>
      <c r="GO176" s="292">
        <f t="shared" ref="GO176:GO185" si="289">IF(U144&gt;$GI$140,0,GO143-GN144)</f>
        <v>165000</v>
      </c>
      <c r="GP176" s="480"/>
      <c r="GQ176" s="242">
        <v>34</v>
      </c>
      <c r="GR176" s="331">
        <f t="shared" ca="1" si="57"/>
        <v>1150</v>
      </c>
      <c r="GS176" s="600">
        <f t="shared" ca="1" si="240"/>
        <v>106.9885</v>
      </c>
      <c r="GT176" s="331">
        <f t="shared" ca="1" si="59"/>
        <v>1043.0115000000001</v>
      </c>
      <c r="GU176" s="591">
        <f t="shared" ca="1" si="153"/>
        <v>585.20324618770894</v>
      </c>
      <c r="GV176" s="488">
        <f t="shared" ca="1" si="227"/>
        <v>457.80825381229113</v>
      </c>
      <c r="GW176" s="331">
        <f t="shared" si="228"/>
        <v>0</v>
      </c>
      <c r="GX176" s="331">
        <f t="shared" si="229"/>
        <v>0</v>
      </c>
      <c r="GY176" s="593">
        <f t="shared" ca="1" si="230"/>
        <v>200183.30472483078</v>
      </c>
      <c r="GZ176" s="420">
        <f t="shared" ca="1" si="64"/>
        <v>0</v>
      </c>
      <c r="HA176" s="416">
        <f t="shared" ca="1" si="154"/>
        <v>1150</v>
      </c>
      <c r="HB176" s="372">
        <f t="shared" ca="1" si="241"/>
        <v>-1150</v>
      </c>
      <c r="HC176" s="242">
        <v>35</v>
      </c>
      <c r="HD176" s="29">
        <f t="shared" si="156"/>
        <v>0</v>
      </c>
      <c r="HE176" s="29">
        <f t="shared" ca="1" si="242"/>
        <v>75053.10656249999</v>
      </c>
      <c r="HF176" s="29">
        <f t="shared" ca="1" si="65"/>
        <v>78.180319335937497</v>
      </c>
      <c r="HG176" s="29"/>
      <c r="HH176" s="24">
        <v>34</v>
      </c>
      <c r="HI176" s="243">
        <f t="shared" ca="1" si="243"/>
        <v>1150</v>
      </c>
      <c r="HJ176" s="243">
        <f t="shared" ca="1" si="248"/>
        <v>49737.606230468751</v>
      </c>
      <c r="HK176" s="243">
        <f t="shared" ca="1" si="159"/>
        <v>51.810006490071622</v>
      </c>
      <c r="HL176" s="33"/>
    </row>
    <row r="177" spans="3:220" ht="15" customHeight="1" x14ac:dyDescent="0.25">
      <c r="C177" s="242">
        <v>35</v>
      </c>
      <c r="D177" s="243">
        <f t="shared" si="8"/>
        <v>1155.6736805955547</v>
      </c>
      <c r="E177" s="865">
        <f t="shared" si="160"/>
        <v>100</v>
      </c>
      <c r="F177" s="866"/>
      <c r="G177" s="243">
        <f t="shared" si="66"/>
        <v>1055.6736805955547</v>
      </c>
      <c r="H177" s="859">
        <f t="shared" si="9"/>
        <v>620.06590671556512</v>
      </c>
      <c r="I177" s="860"/>
      <c r="J177" s="243">
        <f t="shared" si="10"/>
        <v>435.60777387998962</v>
      </c>
      <c r="K177" s="859">
        <f t="shared" si="67"/>
        <v>185584.16424078957</v>
      </c>
      <c r="L177" s="860"/>
      <c r="M177" s="860"/>
      <c r="N177" s="861"/>
      <c r="O177" s="248">
        <f t="shared" si="68"/>
        <v>185584.16424078957</v>
      </c>
      <c r="P177" s="248">
        <f t="shared" si="6"/>
        <v>0</v>
      </c>
      <c r="Q177" s="248">
        <f t="shared" si="11"/>
        <v>0</v>
      </c>
      <c r="R177" s="1015" t="str">
        <f t="shared" si="7"/>
        <v/>
      </c>
      <c r="S177" s="1015"/>
      <c r="U177">
        <v>35</v>
      </c>
      <c r="W177" s="278"/>
      <c r="X177" s="278"/>
      <c r="Y177" s="854"/>
      <c r="Z177" s="855"/>
      <c r="AA177" s="279"/>
      <c r="AJ177" s="242">
        <f t="shared" si="249"/>
        <v>3</v>
      </c>
      <c r="AK177" s="29">
        <f t="shared" si="250"/>
        <v>24.779499999999999</v>
      </c>
      <c r="AL177" s="29">
        <f t="shared" si="251"/>
        <v>24.779499999999999</v>
      </c>
      <c r="AM177" s="29">
        <f t="shared" si="252"/>
        <v>0</v>
      </c>
      <c r="AN177" s="29">
        <f t="shared" si="253"/>
        <v>371.6925</v>
      </c>
      <c r="AO177" s="29">
        <f t="shared" si="254"/>
        <v>0</v>
      </c>
      <c r="AP177" s="292">
        <f t="shared" si="255"/>
        <v>49559</v>
      </c>
      <c r="AQ177" s="480"/>
      <c r="AR177" s="242">
        <v>35</v>
      </c>
      <c r="AS177" s="331">
        <f t="shared" ca="1" si="25"/>
        <v>1231.970682334292</v>
      </c>
      <c r="AT177" s="566">
        <f t="shared" ca="1" si="74"/>
        <v>103.62049999999999</v>
      </c>
      <c r="AU177" s="331">
        <f t="shared" ca="1" si="26"/>
        <v>1128.350182334292</v>
      </c>
      <c r="AV177" s="329">
        <f t="shared" ca="1" si="27"/>
        <v>550.99817231571421</v>
      </c>
      <c r="AW177" s="331">
        <f t="shared" ca="1" si="28"/>
        <v>577.35201001857774</v>
      </c>
      <c r="AX177" s="331">
        <f t="shared" si="75"/>
        <v>0</v>
      </c>
      <c r="AY177" s="331">
        <f t="shared" si="176"/>
        <v>0</v>
      </c>
      <c r="AZ177" s="350">
        <f t="shared" ca="1" si="30"/>
        <v>188336.30706965487</v>
      </c>
      <c r="BA177" s="420">
        <f t="shared" ca="1" si="31"/>
        <v>0</v>
      </c>
      <c r="BB177" s="416">
        <f t="shared" ca="1" si="76"/>
        <v>1231.970682334292</v>
      </c>
      <c r="BC177" s="372">
        <f t="shared" ca="1" si="231"/>
        <v>-1231.970682334292</v>
      </c>
      <c r="BD177" s="443">
        <v>36</v>
      </c>
      <c r="BE177" s="444">
        <f t="shared" si="32"/>
        <v>0</v>
      </c>
      <c r="BF177" s="444">
        <f t="shared" ca="1" si="78"/>
        <v>80918.500078125013</v>
      </c>
      <c r="BG177" s="444">
        <f t="shared" ca="1" si="33"/>
        <v>84.290104248046887</v>
      </c>
      <c r="BH177" s="444">
        <f ca="1">IF(BD177&gt;$BE$140,0,SUM(BG166:BG177))</f>
        <v>1011.4812509765626</v>
      </c>
      <c r="BI177" s="24">
        <v>35</v>
      </c>
      <c r="BJ177" s="243">
        <f t="shared" ca="1" si="222"/>
        <v>1231.970682334292</v>
      </c>
      <c r="BK177" s="243">
        <f t="shared" ca="1" si="161"/>
        <v>54875.213266078077</v>
      </c>
      <c r="BL177" s="243">
        <f t="shared" ca="1" si="79"/>
        <v>57.161680485498003</v>
      </c>
      <c r="BM177" s="33"/>
      <c r="BO177" s="679">
        <f t="shared" si="260"/>
        <v>3</v>
      </c>
      <c r="BP177" s="29">
        <f t="shared" si="256"/>
        <v>5.5395000000000003</v>
      </c>
      <c r="BQ177" s="29">
        <f t="shared" si="257"/>
        <v>5.5395000000000003</v>
      </c>
      <c r="BR177" s="29">
        <f t="shared" si="258"/>
        <v>0</v>
      </c>
      <c r="BS177" s="29">
        <f>IF(U145&gt;$AJ$172,0,BU176*$BR$172/12*BO177)</f>
        <v>83.092500000000001</v>
      </c>
      <c r="BT177" s="29">
        <f t="shared" si="259"/>
        <v>0</v>
      </c>
      <c r="BU177" s="292">
        <f t="shared" si="261"/>
        <v>11079</v>
      </c>
      <c r="BV177" s="480"/>
      <c r="BW177" s="679">
        <v>35</v>
      </c>
      <c r="BX177" s="489">
        <f t="shared" ca="1" si="82"/>
        <v>1445.5025028809234</v>
      </c>
      <c r="BY177" s="489">
        <f t="shared" ca="1" si="41"/>
        <v>104.1015</v>
      </c>
      <c r="BZ177" s="489">
        <f t="shared" ca="1" si="42"/>
        <v>1341.4010028809234</v>
      </c>
      <c r="CA177" s="489">
        <f t="shared" ca="1" si="83"/>
        <v>534.39068755381425</v>
      </c>
      <c r="CB177" s="489">
        <f t="shared" ca="1" si="84"/>
        <v>807.0103153271092</v>
      </c>
      <c r="CC177" s="489">
        <f t="shared" si="85"/>
        <v>0</v>
      </c>
      <c r="CD177" s="489">
        <f t="shared" si="86"/>
        <v>0</v>
      </c>
      <c r="CE177" s="647">
        <f t="shared" ca="1" si="87"/>
        <v>182412.65398883773</v>
      </c>
      <c r="CF177" s="700">
        <f t="shared" ca="1" si="173"/>
        <v>0</v>
      </c>
      <c r="CG177" s="701">
        <f t="shared" ca="1" si="88"/>
        <v>1445.5025028809234</v>
      </c>
      <c r="CH177" s="710">
        <f t="shared" ca="1" si="232"/>
        <v>-1445.5025028809234</v>
      </c>
      <c r="CI177" s="703">
        <v>36</v>
      </c>
      <c r="CJ177" s="444">
        <f t="shared" si="43"/>
        <v>0</v>
      </c>
      <c r="CK177" s="444">
        <f t="shared" ca="1" si="233"/>
        <v>80918.500078125013</v>
      </c>
      <c r="CL177" s="444">
        <f t="shared" ca="1" si="44"/>
        <v>84.290104248046887</v>
      </c>
      <c r="CM177" s="444">
        <f ca="1">IF(CI177&gt;$CJ$140,0,SUM(CL166:CL177))</f>
        <v>1011.4812509765626</v>
      </c>
      <c r="CN177" s="29">
        <v>35</v>
      </c>
      <c r="CO177" s="29">
        <f t="shared" ca="1" si="223"/>
        <v>1445.5025028809234</v>
      </c>
      <c r="CP177" s="29">
        <f t="shared" ca="1" si="244"/>
        <v>62382.697041136249</v>
      </c>
      <c r="CQ177" s="29">
        <f t="shared" ca="1" si="92"/>
        <v>64.98197608451693</v>
      </c>
      <c r="CR177" s="292"/>
      <c r="CT177" s="242">
        <f t="shared" si="262"/>
        <v>3</v>
      </c>
      <c r="CU177" s="29">
        <f t="shared" si="263"/>
        <v>82.5</v>
      </c>
      <c r="CV177" s="29">
        <f t="shared" si="264"/>
        <v>82.5</v>
      </c>
      <c r="CW177" s="29">
        <f t="shared" si="265"/>
        <v>0</v>
      </c>
      <c r="CX177" s="29">
        <f t="shared" si="266"/>
        <v>1237.5</v>
      </c>
      <c r="CY177" s="29">
        <f t="shared" si="267"/>
        <v>0</v>
      </c>
      <c r="CZ177" s="292">
        <f t="shared" si="268"/>
        <v>165000</v>
      </c>
      <c r="DA177" s="480"/>
      <c r="DB177" s="242">
        <v>35</v>
      </c>
      <c r="DC177" s="488">
        <f t="shared" ca="1" si="96"/>
        <v>1462.4506963735107</v>
      </c>
      <c r="DD177" s="489">
        <f t="shared" ca="1" si="46"/>
        <v>106.9885</v>
      </c>
      <c r="DE177" s="488">
        <f t="shared" ca="1" si="97"/>
        <v>1355.4621963735108</v>
      </c>
      <c r="DF177" s="489">
        <f t="shared" ca="1" si="98"/>
        <v>551.34468144103084</v>
      </c>
      <c r="DG177" s="488">
        <f t="shared" ca="1" si="99"/>
        <v>804.11751493247993</v>
      </c>
      <c r="DH177" s="488">
        <f t="shared" si="100"/>
        <v>0</v>
      </c>
      <c r="DI177" s="488">
        <f t="shared" si="101"/>
        <v>0</v>
      </c>
      <c r="DJ177" s="523">
        <f t="shared" ca="1" si="102"/>
        <v>188228.34469342095</v>
      </c>
      <c r="DK177" s="420">
        <f t="shared" ca="1" si="47"/>
        <v>0</v>
      </c>
      <c r="DL177" s="416">
        <f t="shared" ca="1" si="103"/>
        <v>1462.4506963735107</v>
      </c>
      <c r="DM177" s="372">
        <f t="shared" ca="1" si="234"/>
        <v>-1462.4506963735107</v>
      </c>
      <c r="DN177" s="443">
        <v>36</v>
      </c>
      <c r="DO177" s="444">
        <f t="shared" si="48"/>
        <v>0</v>
      </c>
      <c r="DP177" s="444">
        <f ca="1">IF(DN177&gt;$DO$140,0,DP176+DO177)</f>
        <v>75053.10656249999</v>
      </c>
      <c r="DQ177" s="444">
        <f t="shared" ca="1" si="49"/>
        <v>78.180319335937497</v>
      </c>
      <c r="DR177" s="444">
        <f ca="1">IF(DN177&gt;$DO$140,0,SUM(DQ166:DQ177))</f>
        <v>938.16383203124997</v>
      </c>
      <c r="DS177" s="24">
        <v>35</v>
      </c>
      <c r="DT177" s="243">
        <f t="shared" ca="1" si="224"/>
        <v>1462.4506963735107</v>
      </c>
      <c r="DU177" s="243">
        <f t="shared" ca="1" si="245"/>
        <v>61921.338778896861</v>
      </c>
      <c r="DV177" s="243">
        <f t="shared" ca="1" si="107"/>
        <v>64.501394561350892</v>
      </c>
      <c r="DW177" s="33"/>
      <c r="DY177" s="242">
        <f t="shared" si="269"/>
        <v>3</v>
      </c>
      <c r="DZ177" s="29">
        <f t="shared" si="270"/>
        <v>24.779499999999999</v>
      </c>
      <c r="EA177" s="29">
        <f t="shared" si="271"/>
        <v>24.779499999999999</v>
      </c>
      <c r="EB177" s="29">
        <f t="shared" si="272"/>
        <v>0</v>
      </c>
      <c r="EC177" s="29">
        <f t="shared" si="273"/>
        <v>371.6925</v>
      </c>
      <c r="ED177" s="29">
        <f t="shared" si="274"/>
        <v>0</v>
      </c>
      <c r="EE177" s="292">
        <f t="shared" si="275"/>
        <v>49559</v>
      </c>
      <c r="EF177" s="480"/>
      <c r="EG177" s="242">
        <v>35</v>
      </c>
      <c r="EH177" s="331">
        <f t="shared" ca="1" si="116"/>
        <v>1150</v>
      </c>
      <c r="EI177" s="599">
        <f t="shared" ca="1" si="235"/>
        <v>103.62049999999999</v>
      </c>
      <c r="EJ177" s="331">
        <f t="shared" ca="1" si="117"/>
        <v>1046.3795</v>
      </c>
      <c r="EK177" s="594">
        <f t="shared" ca="1" si="118"/>
        <v>559.53057873749503</v>
      </c>
      <c r="EL177" s="488">
        <f t="shared" ca="1" si="119"/>
        <v>486.84892126250497</v>
      </c>
      <c r="EM177" s="331">
        <f t="shared" si="120"/>
        <v>0</v>
      </c>
      <c r="EN177" s="331">
        <f t="shared" si="121"/>
        <v>0</v>
      </c>
      <c r="EO177" s="595">
        <f t="shared" ca="1" si="122"/>
        <v>191352.20664587861</v>
      </c>
      <c r="EP177" s="420">
        <f t="shared" ca="1" si="51"/>
        <v>0</v>
      </c>
      <c r="EQ177" s="416">
        <f t="shared" ca="1" si="123"/>
        <v>1150</v>
      </c>
      <c r="ER177" s="372">
        <f t="shared" ca="1" si="236"/>
        <v>-1150</v>
      </c>
      <c r="ES177" s="443">
        <v>36</v>
      </c>
      <c r="ET177" s="444">
        <f t="shared" si="125"/>
        <v>0</v>
      </c>
      <c r="EU177" s="444">
        <f t="shared" ca="1" si="193"/>
        <v>80918.500078125013</v>
      </c>
      <c r="EV177" s="444">
        <f t="shared" ca="1" si="52"/>
        <v>84.290104248046887</v>
      </c>
      <c r="EW177" s="444">
        <f ca="1">IF(ES177&gt;$ET$140,0,SUM(EV166:EV177))</f>
        <v>1011.4812509765626</v>
      </c>
      <c r="EX177" s="24">
        <v>35</v>
      </c>
      <c r="EY177" s="243">
        <f t="shared" ca="1" si="225"/>
        <v>1150</v>
      </c>
      <c r="EZ177" s="243">
        <f t="shared" ca="1" si="246"/>
        <v>51980.540294674109</v>
      </c>
      <c r="FA177" s="243">
        <f t="shared" ca="1" si="128"/>
        <v>54.146396140285532</v>
      </c>
      <c r="FB177" s="33"/>
      <c r="FD177" s="242">
        <f t="shared" si="276"/>
        <v>3</v>
      </c>
      <c r="FE177" s="29">
        <f t="shared" si="277"/>
        <v>5.5395000000000003</v>
      </c>
      <c r="FF177" s="29">
        <f t="shared" si="278"/>
        <v>5.5395000000000003</v>
      </c>
      <c r="FG177" s="29">
        <f t="shared" si="279"/>
        <v>0</v>
      </c>
      <c r="FH177" s="29">
        <f t="shared" si="280"/>
        <v>83.092500000000001</v>
      </c>
      <c r="FI177" s="29">
        <f t="shared" si="281"/>
        <v>0</v>
      </c>
      <c r="FJ177" s="292">
        <f t="shared" si="282"/>
        <v>11079</v>
      </c>
      <c r="FK177" s="480"/>
      <c r="FL177" s="242">
        <v>35</v>
      </c>
      <c r="FM177" s="331">
        <f t="shared" ca="1" si="137"/>
        <v>1150</v>
      </c>
      <c r="FN177" s="600">
        <f t="shared" ca="1" si="237"/>
        <v>104.1015</v>
      </c>
      <c r="FO177" s="331">
        <f t="shared" ca="1" si="138"/>
        <v>1045.8985</v>
      </c>
      <c r="FP177" s="597">
        <f t="shared" ca="1" si="139"/>
        <v>565.14982461883039</v>
      </c>
      <c r="FQ177" s="488">
        <f t="shared" ca="1" si="140"/>
        <v>480.74867538116962</v>
      </c>
      <c r="FR177" s="331">
        <f t="shared" si="141"/>
        <v>0</v>
      </c>
      <c r="FS177" s="331">
        <f t="shared" si="142"/>
        <v>0</v>
      </c>
      <c r="FT177" s="596">
        <f t="shared" ca="1" si="143"/>
        <v>193284.90547964638</v>
      </c>
      <c r="FU177" s="420">
        <f t="shared" ca="1" si="54"/>
        <v>0</v>
      </c>
      <c r="FV177" s="416">
        <f t="shared" ca="1" si="144"/>
        <v>1150</v>
      </c>
      <c r="FW177" s="372">
        <f t="shared" ca="1" si="238"/>
        <v>-1150</v>
      </c>
      <c r="FX177" s="443">
        <v>36</v>
      </c>
      <c r="FY177" s="444">
        <f t="shared" si="146"/>
        <v>0</v>
      </c>
      <c r="FZ177" s="444">
        <f t="shared" ca="1" si="239"/>
        <v>80918.500078125013</v>
      </c>
      <c r="GA177" s="444">
        <f t="shared" ca="1" si="55"/>
        <v>84.290104248046887</v>
      </c>
      <c r="GB177" s="444">
        <f ca="1">IF(FX177&gt;$FY$140,0,SUM(GA166:GA177))</f>
        <v>1011.4812509765626</v>
      </c>
      <c r="GC177" s="24">
        <v>35</v>
      </c>
      <c r="GD177" s="243">
        <f t="shared" ca="1" si="226"/>
        <v>1150</v>
      </c>
      <c r="GE177" s="243">
        <f t="shared" ca="1" si="247"/>
        <v>51947.464788424106</v>
      </c>
      <c r="GF177" s="243">
        <f t="shared" ca="1" si="149"/>
        <v>54.111942487941782</v>
      </c>
      <c r="GG177" s="33"/>
      <c r="GI177" s="242">
        <f t="shared" si="283"/>
        <v>3</v>
      </c>
      <c r="GJ177" s="29">
        <f t="shared" si="284"/>
        <v>82.5</v>
      </c>
      <c r="GK177" s="29">
        <f t="shared" si="285"/>
        <v>82.5</v>
      </c>
      <c r="GL177" s="29">
        <f t="shared" si="286"/>
        <v>0</v>
      </c>
      <c r="GM177" s="29">
        <f t="shared" si="287"/>
        <v>1237.5</v>
      </c>
      <c r="GN177" s="29">
        <f t="shared" si="288"/>
        <v>0</v>
      </c>
      <c r="GO177" s="292">
        <f t="shared" si="289"/>
        <v>165000</v>
      </c>
      <c r="GP177" s="480"/>
      <c r="GQ177" s="242">
        <v>35</v>
      </c>
      <c r="GR177" s="331">
        <f t="shared" ca="1" si="57"/>
        <v>1150</v>
      </c>
      <c r="GS177" s="600">
        <f t="shared" ca="1" si="240"/>
        <v>106.9885</v>
      </c>
      <c r="GT177" s="331">
        <f t="shared" ca="1" si="59"/>
        <v>1043.0115000000001</v>
      </c>
      <c r="GU177" s="591">
        <f t="shared" ca="1" si="153"/>
        <v>583.86797211408987</v>
      </c>
      <c r="GV177" s="488">
        <f t="shared" ca="1" si="227"/>
        <v>459.1435278859102</v>
      </c>
      <c r="GW177" s="331">
        <f t="shared" si="228"/>
        <v>0</v>
      </c>
      <c r="GX177" s="331">
        <f t="shared" si="229"/>
        <v>0</v>
      </c>
      <c r="GY177" s="593">
        <f t="shared" ca="1" si="230"/>
        <v>199724.16119694489</v>
      </c>
      <c r="GZ177" s="420">
        <f t="shared" ca="1" si="64"/>
        <v>0</v>
      </c>
      <c r="HA177" s="416">
        <f t="shared" ca="1" si="154"/>
        <v>1150</v>
      </c>
      <c r="HB177" s="372">
        <f t="shared" ca="1" si="241"/>
        <v>-1150</v>
      </c>
      <c r="HC177" s="443">
        <v>36</v>
      </c>
      <c r="HD177" s="444">
        <f t="shared" si="156"/>
        <v>0</v>
      </c>
      <c r="HE177" s="444">
        <f t="shared" ca="1" si="242"/>
        <v>75053.10656249999</v>
      </c>
      <c r="HF177" s="444">
        <f t="shared" ca="1" si="65"/>
        <v>78.180319335937497</v>
      </c>
      <c r="HG177" s="444">
        <f ca="1">IF(HC177&gt;$HD$140,0,SUM(HF166:HF177))</f>
        <v>938.16383203124997</v>
      </c>
      <c r="HH177" s="24">
        <v>35</v>
      </c>
      <c r="HI177" s="243">
        <f t="shared" ca="1" si="243"/>
        <v>1150</v>
      </c>
      <c r="HJ177" s="243">
        <f t="shared" ca="1" si="248"/>
        <v>50887.606230468751</v>
      </c>
      <c r="HK177" s="243">
        <f t="shared" ca="1" si="159"/>
        <v>53.007923156738286</v>
      </c>
      <c r="HL177" s="33"/>
    </row>
    <row r="178" spans="3:220" ht="15" customHeight="1" x14ac:dyDescent="0.25">
      <c r="C178" s="242">
        <v>36</v>
      </c>
      <c r="D178" s="243">
        <f t="shared" si="8"/>
        <v>1155.6736805955547</v>
      </c>
      <c r="E178" s="865">
        <f t="shared" si="160"/>
        <v>100</v>
      </c>
      <c r="F178" s="866"/>
      <c r="G178" s="243">
        <f t="shared" si="66"/>
        <v>1055.6736805955547</v>
      </c>
      <c r="H178" s="859">
        <f t="shared" si="9"/>
        <v>618.61388080263191</v>
      </c>
      <c r="I178" s="860"/>
      <c r="J178" s="243">
        <f t="shared" si="10"/>
        <v>437.05979979292283</v>
      </c>
      <c r="K178" s="859">
        <f t="shared" si="67"/>
        <v>185147.10444099666</v>
      </c>
      <c r="L178" s="860"/>
      <c r="M178" s="860"/>
      <c r="N178" s="861"/>
      <c r="O178" s="248">
        <f t="shared" si="68"/>
        <v>185147.10444099666</v>
      </c>
      <c r="P178" s="248">
        <f t="shared" si="6"/>
        <v>0</v>
      </c>
      <c r="Q178" s="248">
        <f t="shared" si="11"/>
        <v>0</v>
      </c>
      <c r="R178" s="1015" t="str">
        <f t="shared" si="7"/>
        <v/>
      </c>
      <c r="S178" s="1015"/>
      <c r="U178">
        <v>36</v>
      </c>
      <c r="W178" s="278"/>
      <c r="X178" s="278"/>
      <c r="Y178" s="854"/>
      <c r="Z178" s="855"/>
      <c r="AA178" s="279"/>
      <c r="AJ178" s="242">
        <f t="shared" si="249"/>
        <v>4</v>
      </c>
      <c r="AK178" s="29">
        <f t="shared" si="250"/>
        <v>24.779499999999999</v>
      </c>
      <c r="AL178" s="29">
        <f t="shared" si="251"/>
        <v>24.779499999999999</v>
      </c>
      <c r="AM178" s="29">
        <f t="shared" si="252"/>
        <v>0</v>
      </c>
      <c r="AN178" s="29">
        <f t="shared" si="253"/>
        <v>495.59</v>
      </c>
      <c r="AO178" s="29">
        <f t="shared" si="254"/>
        <v>0</v>
      </c>
      <c r="AP178" s="292">
        <f t="shared" si="255"/>
        <v>49559</v>
      </c>
      <c r="AQ178" s="480"/>
      <c r="AR178" s="242">
        <v>36</v>
      </c>
      <c r="AS178" s="331">
        <f t="shared" ca="1" si="25"/>
        <v>1231.970682334292</v>
      </c>
      <c r="AT178" s="566">
        <f t="shared" ca="1" si="74"/>
        <v>103.62049999999999</v>
      </c>
      <c r="AU178" s="331">
        <f t="shared" ca="1" si="26"/>
        <v>1128.350182334292</v>
      </c>
      <c r="AV178" s="329">
        <f t="shared" ca="1" si="27"/>
        <v>549.31422895316007</v>
      </c>
      <c r="AW178" s="331">
        <f t="shared" ca="1" si="28"/>
        <v>579.03595338113189</v>
      </c>
      <c r="AX178" s="331">
        <f t="shared" si="75"/>
        <v>0</v>
      </c>
      <c r="AY178" s="331">
        <f t="shared" si="176"/>
        <v>0</v>
      </c>
      <c r="AZ178" s="350">
        <f t="shared" ca="1" si="30"/>
        <v>187757.27111627374</v>
      </c>
      <c r="BA178" s="420">
        <f t="shared" ca="1" si="31"/>
        <v>0</v>
      </c>
      <c r="BB178" s="416">
        <f t="shared" ca="1" si="76"/>
        <v>1231.970682334292</v>
      </c>
      <c r="BC178" s="372">
        <f t="shared" ca="1" si="231"/>
        <v>-1231.970682334292</v>
      </c>
      <c r="BD178" s="242">
        <v>37</v>
      </c>
      <c r="BE178" s="29">
        <f t="shared" si="32"/>
        <v>0</v>
      </c>
      <c r="BF178" s="445">
        <f ca="1">(IF(BD178&gt;$BE$140,0,BF177+BE178))+BH177</f>
        <v>81929.981329101574</v>
      </c>
      <c r="BG178" s="29">
        <f t="shared" ca="1" si="33"/>
        <v>85.343730551147473</v>
      </c>
      <c r="BH178" s="29"/>
      <c r="BI178" s="433">
        <v>36</v>
      </c>
      <c r="BJ178" s="428">
        <f t="shared" ca="1" si="222"/>
        <v>1231.970682334292</v>
      </c>
      <c r="BK178" s="428">
        <f t="shared" ca="1" si="161"/>
        <v>56107.18394841237</v>
      </c>
      <c r="BL178" s="428">
        <f t="shared" ca="1" si="79"/>
        <v>58.444983279596222</v>
      </c>
      <c r="BM178" s="446">
        <f ca="1">IF(BI178&gt;$BA$140,0,SUM(BL167:BL178))</f>
        <v>616.64181494467209</v>
      </c>
      <c r="BO178" s="679">
        <f t="shared" si="260"/>
        <v>4</v>
      </c>
      <c r="BP178" s="29">
        <f t="shared" si="256"/>
        <v>5.5395000000000003</v>
      </c>
      <c r="BQ178" s="29">
        <f t="shared" si="257"/>
        <v>5.5395000000000003</v>
      </c>
      <c r="BR178" s="29">
        <f t="shared" si="258"/>
        <v>0</v>
      </c>
      <c r="BS178" s="29">
        <f>IF(U146&gt;$AJ$172,0,BU177*$BR$172/12*BO178)</f>
        <v>110.79</v>
      </c>
      <c r="BT178" s="29">
        <f t="shared" si="259"/>
        <v>0</v>
      </c>
      <c r="BU178" s="292">
        <f t="shared" si="261"/>
        <v>11079</v>
      </c>
      <c r="BV178" s="480"/>
      <c r="BW178" s="679">
        <v>36</v>
      </c>
      <c r="BX178" s="489">
        <f t="shared" ca="1" si="82"/>
        <v>1445.5025028809234</v>
      </c>
      <c r="BY178" s="489">
        <f t="shared" ca="1" si="41"/>
        <v>104.1015</v>
      </c>
      <c r="BZ178" s="489">
        <f t="shared" ca="1" si="42"/>
        <v>1341.4010028809234</v>
      </c>
      <c r="CA178" s="489">
        <f t="shared" ca="1" si="83"/>
        <v>532.03690746744348</v>
      </c>
      <c r="CB178" s="489">
        <f t="shared" ca="1" si="84"/>
        <v>809.36409541347996</v>
      </c>
      <c r="CC178" s="489">
        <f t="shared" si="85"/>
        <v>0</v>
      </c>
      <c r="CD178" s="489">
        <f t="shared" si="86"/>
        <v>0</v>
      </c>
      <c r="CE178" s="647">
        <f t="shared" ca="1" si="87"/>
        <v>181603.28989342425</v>
      </c>
      <c r="CF178" s="700">
        <f t="shared" ca="1" si="173"/>
        <v>0</v>
      </c>
      <c r="CG178" s="701">
        <f t="shared" ca="1" si="88"/>
        <v>1445.5025028809234</v>
      </c>
      <c r="CH178" s="710">
        <f t="shared" ca="1" si="232"/>
        <v>-1445.5025028809234</v>
      </c>
      <c r="CI178" s="679">
        <v>37</v>
      </c>
      <c r="CJ178" s="29">
        <f t="shared" si="43"/>
        <v>0</v>
      </c>
      <c r="CK178" s="445">
        <f ca="1">(IF(CI178&gt;$CJ$140,0,CK177+CJ178))+CM177</f>
        <v>81929.981329101574</v>
      </c>
      <c r="CL178" s="29">
        <f t="shared" ca="1" si="44"/>
        <v>85.343730551147473</v>
      </c>
      <c r="CM178" s="29"/>
      <c r="CN178" s="432">
        <v>36</v>
      </c>
      <c r="CO178" s="432">
        <f t="shared" ca="1" si="223"/>
        <v>1445.5025028809234</v>
      </c>
      <c r="CP178" s="432">
        <f t="shared" ca="1" si="244"/>
        <v>63828.199544017174</v>
      </c>
      <c r="CQ178" s="432">
        <f t="shared" ca="1" si="92"/>
        <v>66.487707858351229</v>
      </c>
      <c r="CR178" s="296">
        <f ca="1">IF(CN178&gt;$CF$140,0,SUM(CQ167:CQ178))</f>
        <v>698.47419722715119</v>
      </c>
      <c r="CT178" s="242">
        <f t="shared" si="262"/>
        <v>4</v>
      </c>
      <c r="CU178" s="29">
        <f t="shared" si="263"/>
        <v>82.5</v>
      </c>
      <c r="CV178" s="29">
        <f t="shared" si="264"/>
        <v>82.5</v>
      </c>
      <c r="CW178" s="29">
        <f t="shared" si="265"/>
        <v>0</v>
      </c>
      <c r="CX178" s="29">
        <f t="shared" si="266"/>
        <v>1650</v>
      </c>
      <c r="CY178" s="29">
        <f t="shared" si="267"/>
        <v>0</v>
      </c>
      <c r="CZ178" s="292">
        <f t="shared" si="268"/>
        <v>165000</v>
      </c>
      <c r="DA178" s="480"/>
      <c r="DB178" s="242">
        <v>36</v>
      </c>
      <c r="DC178" s="488">
        <f t="shared" ca="1" si="96"/>
        <v>1462.4506963735107</v>
      </c>
      <c r="DD178" s="489">
        <f t="shared" ca="1" si="46"/>
        <v>106.9885</v>
      </c>
      <c r="DE178" s="488">
        <f t="shared" ca="1" si="97"/>
        <v>1355.4621963735108</v>
      </c>
      <c r="DF178" s="489">
        <f t="shared" ca="1" si="98"/>
        <v>548.99933868914445</v>
      </c>
      <c r="DG178" s="488">
        <f t="shared" ca="1" si="99"/>
        <v>806.46285768436633</v>
      </c>
      <c r="DH178" s="488">
        <f t="shared" si="100"/>
        <v>0</v>
      </c>
      <c r="DI178" s="488">
        <f t="shared" si="101"/>
        <v>0</v>
      </c>
      <c r="DJ178" s="523">
        <f t="shared" ca="1" si="102"/>
        <v>187421.8818357366</v>
      </c>
      <c r="DK178" s="420">
        <f t="shared" ca="1" si="47"/>
        <v>0</v>
      </c>
      <c r="DL178" s="416">
        <f t="shared" ca="1" si="103"/>
        <v>1462.4506963735107</v>
      </c>
      <c r="DM178" s="372">
        <f t="shared" ca="1" si="234"/>
        <v>-1462.4506963735107</v>
      </c>
      <c r="DN178" s="242">
        <v>37</v>
      </c>
      <c r="DO178" s="29">
        <f t="shared" si="48"/>
        <v>0</v>
      </c>
      <c r="DP178" s="445">
        <f ca="1">(IF(DN178&gt;$DO$140,0,DP177+DO178))+DR177</f>
        <v>75991.270394531239</v>
      </c>
      <c r="DQ178" s="29">
        <f t="shared" ca="1" si="49"/>
        <v>79.157573327636712</v>
      </c>
      <c r="DR178" s="29"/>
      <c r="DS178" s="433">
        <v>36</v>
      </c>
      <c r="DT178" s="428">
        <f t="shared" ca="1" si="224"/>
        <v>1462.4506963735107</v>
      </c>
      <c r="DU178" s="428">
        <f t="shared" ca="1" si="245"/>
        <v>63383.789475270372</v>
      </c>
      <c r="DV178" s="428">
        <f t="shared" ca="1" si="107"/>
        <v>66.024780703406648</v>
      </c>
      <c r="DW178" s="446">
        <f ca="1">IF(DS178&gt;$DK$140,0,SUM(DV167:DV178))</f>
        <v>691.75388306520097</v>
      </c>
      <c r="DY178" s="242">
        <f t="shared" si="269"/>
        <v>4</v>
      </c>
      <c r="DZ178" s="29">
        <f t="shared" si="270"/>
        <v>24.779499999999999</v>
      </c>
      <c r="EA178" s="29">
        <f t="shared" si="271"/>
        <v>24.779499999999999</v>
      </c>
      <c r="EB178" s="29">
        <f t="shared" si="272"/>
        <v>0</v>
      </c>
      <c r="EC178" s="29">
        <f t="shared" si="273"/>
        <v>495.59</v>
      </c>
      <c r="ED178" s="29">
        <f t="shared" si="274"/>
        <v>0</v>
      </c>
      <c r="EE178" s="292">
        <f t="shared" si="275"/>
        <v>49559</v>
      </c>
      <c r="EF178" s="480"/>
      <c r="EG178" s="242">
        <v>36</v>
      </c>
      <c r="EH178" s="331">
        <f t="shared" ca="1" si="116"/>
        <v>1150</v>
      </c>
      <c r="EI178" s="599">
        <f t="shared" ca="1" si="235"/>
        <v>103.62049999999999</v>
      </c>
      <c r="EJ178" s="331">
        <f t="shared" ca="1" si="117"/>
        <v>1046.3795</v>
      </c>
      <c r="EK178" s="594">
        <f t="shared" ca="1" si="118"/>
        <v>558.11060271714598</v>
      </c>
      <c r="EL178" s="488">
        <f t="shared" ca="1" si="119"/>
        <v>488.26889728285403</v>
      </c>
      <c r="EM178" s="331">
        <f t="shared" si="120"/>
        <v>0</v>
      </c>
      <c r="EN178" s="331">
        <f t="shared" si="121"/>
        <v>0</v>
      </c>
      <c r="EO178" s="595">
        <f t="shared" ca="1" si="122"/>
        <v>190863.93774859575</v>
      </c>
      <c r="EP178" s="420">
        <f t="shared" ca="1" si="51"/>
        <v>0</v>
      </c>
      <c r="EQ178" s="416">
        <f t="shared" ca="1" si="123"/>
        <v>1150</v>
      </c>
      <c r="ER178" s="372">
        <f t="shared" ca="1" si="236"/>
        <v>-1150</v>
      </c>
      <c r="ES178" s="242">
        <v>37</v>
      </c>
      <c r="ET178" s="29">
        <f t="shared" si="125"/>
        <v>0</v>
      </c>
      <c r="EU178" s="445">
        <f ca="1">(IF(ES178&gt;$ET$140,0,EU177+ET178))+EW177</f>
        <v>81929.981329101574</v>
      </c>
      <c r="EV178" s="29">
        <f t="shared" ca="1" si="52"/>
        <v>85.343730551147473</v>
      </c>
      <c r="EW178" s="29"/>
      <c r="EX178" s="433">
        <v>36</v>
      </c>
      <c r="EY178" s="428">
        <f t="shared" ca="1" si="225"/>
        <v>1150</v>
      </c>
      <c r="EZ178" s="428">
        <f t="shared" ca="1" si="246"/>
        <v>53130.540294674109</v>
      </c>
      <c r="FA178" s="428">
        <f t="shared" ca="1" si="128"/>
        <v>55.344312806952196</v>
      </c>
      <c r="FB178" s="446">
        <f ca="1">IF(EX178&gt;$EP$140,0,SUM(FA167:FA178))</f>
        <v>585.06925368342638</v>
      </c>
      <c r="FD178" s="242">
        <f t="shared" si="276"/>
        <v>4</v>
      </c>
      <c r="FE178" s="29">
        <f t="shared" si="277"/>
        <v>5.5395000000000003</v>
      </c>
      <c r="FF178" s="29">
        <f t="shared" si="278"/>
        <v>5.5395000000000003</v>
      </c>
      <c r="FG178" s="29">
        <f t="shared" si="279"/>
        <v>0</v>
      </c>
      <c r="FH178" s="29">
        <f t="shared" si="280"/>
        <v>110.79</v>
      </c>
      <c r="FI178" s="29">
        <f t="shared" si="281"/>
        <v>0</v>
      </c>
      <c r="FJ178" s="292">
        <f t="shared" si="282"/>
        <v>11079</v>
      </c>
      <c r="FK178" s="480"/>
      <c r="FL178" s="242">
        <v>36</v>
      </c>
      <c r="FM178" s="331">
        <f t="shared" ca="1" si="137"/>
        <v>1150</v>
      </c>
      <c r="FN178" s="600">
        <f t="shared" ca="1" si="237"/>
        <v>104.1015</v>
      </c>
      <c r="FO178" s="331">
        <f t="shared" ca="1" si="138"/>
        <v>1045.8985</v>
      </c>
      <c r="FP178" s="597">
        <f t="shared" ca="1" si="139"/>
        <v>563.74764098230196</v>
      </c>
      <c r="FQ178" s="488">
        <f t="shared" ca="1" si="140"/>
        <v>482.15085901769805</v>
      </c>
      <c r="FR178" s="331">
        <f t="shared" si="141"/>
        <v>0</v>
      </c>
      <c r="FS178" s="331">
        <f t="shared" si="142"/>
        <v>0</v>
      </c>
      <c r="FT178" s="596">
        <f t="shared" ca="1" si="143"/>
        <v>192802.75462062866</v>
      </c>
      <c r="FU178" s="420">
        <f t="shared" ca="1" si="54"/>
        <v>0</v>
      </c>
      <c r="FV178" s="416">
        <f t="shared" ca="1" si="144"/>
        <v>1150</v>
      </c>
      <c r="FW178" s="372">
        <f t="shared" ca="1" si="238"/>
        <v>-1150</v>
      </c>
      <c r="FX178" s="242">
        <v>37</v>
      </c>
      <c r="FY178" s="29">
        <f t="shared" si="146"/>
        <v>0</v>
      </c>
      <c r="FZ178" s="445">
        <f ca="1">(IF(FX178&gt;$FY$140,0,FZ177+FY178))+GB177</f>
        <v>81929.981329101574</v>
      </c>
      <c r="GA178" s="29">
        <f t="shared" ca="1" si="55"/>
        <v>85.343730551147473</v>
      </c>
      <c r="GB178" s="29"/>
      <c r="GC178" s="433">
        <v>36</v>
      </c>
      <c r="GD178" s="428">
        <f t="shared" ca="1" si="226"/>
        <v>1150</v>
      </c>
      <c r="GE178" s="428">
        <f t="shared" ca="1" si="247"/>
        <v>53097.464788424106</v>
      </c>
      <c r="GF178" s="428">
        <f t="shared" ca="1" si="149"/>
        <v>55.309859154608453</v>
      </c>
      <c r="GG178" s="446">
        <f ca="1">IF(GC178&gt;$FU$140,0,SUM(GF167:GF178))</f>
        <v>584.65580985530141</v>
      </c>
      <c r="GI178" s="242">
        <f t="shared" si="283"/>
        <v>4</v>
      </c>
      <c r="GJ178" s="29">
        <f t="shared" si="284"/>
        <v>82.5</v>
      </c>
      <c r="GK178" s="29">
        <f t="shared" si="285"/>
        <v>82.5</v>
      </c>
      <c r="GL178" s="29">
        <f t="shared" si="286"/>
        <v>0</v>
      </c>
      <c r="GM178" s="29">
        <f t="shared" si="287"/>
        <v>1650</v>
      </c>
      <c r="GN178" s="29">
        <f t="shared" si="288"/>
        <v>0</v>
      </c>
      <c r="GO178" s="292">
        <f t="shared" si="289"/>
        <v>165000</v>
      </c>
      <c r="GP178" s="480"/>
      <c r="GQ178" s="242">
        <v>36</v>
      </c>
      <c r="GR178" s="331">
        <f t="shared" ca="1" si="57"/>
        <v>1150</v>
      </c>
      <c r="GS178" s="600">
        <f t="shared" ca="1" si="240"/>
        <v>106.9885</v>
      </c>
      <c r="GT178" s="331">
        <f t="shared" ca="1" si="59"/>
        <v>1043.0115000000001</v>
      </c>
      <c r="GU178" s="591">
        <f t="shared" ca="1" si="153"/>
        <v>582.52880349108932</v>
      </c>
      <c r="GV178" s="488">
        <f t="shared" ca="1" si="227"/>
        <v>460.48269650891075</v>
      </c>
      <c r="GW178" s="331">
        <f t="shared" si="228"/>
        <v>0</v>
      </c>
      <c r="GX178" s="331">
        <f t="shared" si="229"/>
        <v>0</v>
      </c>
      <c r="GY178" s="593">
        <f t="shared" ca="1" si="230"/>
        <v>199263.67850043598</v>
      </c>
      <c r="GZ178" s="420">
        <f t="shared" ca="1" si="64"/>
        <v>0</v>
      </c>
      <c r="HA178" s="416">
        <f t="shared" ca="1" si="154"/>
        <v>1150</v>
      </c>
      <c r="HB178" s="372">
        <f t="shared" ca="1" si="241"/>
        <v>-1150</v>
      </c>
      <c r="HC178" s="242">
        <v>37</v>
      </c>
      <c r="HD178" s="29">
        <f t="shared" si="156"/>
        <v>0</v>
      </c>
      <c r="HE178" s="445">
        <f ca="1">(IF(HC178&gt;$HD$140,0,HE177+HD178))+HG177</f>
        <v>75991.270394531239</v>
      </c>
      <c r="HF178" s="29">
        <f t="shared" ca="1" si="65"/>
        <v>79.157573327636712</v>
      </c>
      <c r="HG178" s="29"/>
      <c r="HH178" s="433">
        <v>36</v>
      </c>
      <c r="HI178" s="428">
        <f t="shared" ca="1" si="243"/>
        <v>1150</v>
      </c>
      <c r="HJ178" s="428">
        <f t="shared" ca="1" si="248"/>
        <v>52037.606230468751</v>
      </c>
      <c r="HK178" s="428">
        <f t="shared" ca="1" si="159"/>
        <v>54.205839823404951</v>
      </c>
      <c r="HL178" s="446">
        <f ca="1">IF(HH178&gt;$GZ$140,0,SUM(HK167:HK178))</f>
        <v>571.40757788085944</v>
      </c>
    </row>
    <row r="179" spans="3:220" ht="15" customHeight="1" x14ac:dyDescent="0.25">
      <c r="C179" s="242">
        <v>37</v>
      </c>
      <c r="D179" s="243">
        <f t="shared" si="8"/>
        <v>1155.6736805955547</v>
      </c>
      <c r="E179" s="865">
        <f t="shared" si="160"/>
        <v>100</v>
      </c>
      <c r="F179" s="866"/>
      <c r="G179" s="243">
        <f t="shared" si="66"/>
        <v>1055.6736805955547</v>
      </c>
      <c r="H179" s="859">
        <f t="shared" si="9"/>
        <v>617.15701480332223</v>
      </c>
      <c r="I179" s="860"/>
      <c r="J179" s="243">
        <f t="shared" si="10"/>
        <v>438.51666579223252</v>
      </c>
      <c r="K179" s="859">
        <f t="shared" si="67"/>
        <v>184708.58777520442</v>
      </c>
      <c r="L179" s="860"/>
      <c r="M179" s="860"/>
      <c r="N179" s="861"/>
      <c r="O179" s="248">
        <f t="shared" si="68"/>
        <v>184708.58777520442</v>
      </c>
      <c r="P179" s="248">
        <f t="shared" si="6"/>
        <v>0</v>
      </c>
      <c r="Q179" s="248">
        <f t="shared" si="11"/>
        <v>0</v>
      </c>
      <c r="R179" s="1015" t="str">
        <f t="shared" si="7"/>
        <v/>
      </c>
      <c r="S179" s="1015"/>
      <c r="U179">
        <v>37</v>
      </c>
      <c r="W179" s="278"/>
      <c r="X179" s="278"/>
      <c r="Y179" s="854"/>
      <c r="Z179" s="855"/>
      <c r="AA179" s="279"/>
      <c r="AJ179" s="242">
        <f t="shared" si="249"/>
        <v>5</v>
      </c>
      <c r="AK179" s="29">
        <f t="shared" si="250"/>
        <v>24.779499999999999</v>
      </c>
      <c r="AL179" s="29">
        <f t="shared" si="251"/>
        <v>24.779499999999999</v>
      </c>
      <c r="AM179" s="29">
        <f t="shared" si="252"/>
        <v>0</v>
      </c>
      <c r="AN179" s="29">
        <f t="shared" si="253"/>
        <v>619.48749999999995</v>
      </c>
      <c r="AO179" s="29">
        <f t="shared" si="254"/>
        <v>0</v>
      </c>
      <c r="AP179" s="292">
        <f t="shared" si="255"/>
        <v>49559</v>
      </c>
      <c r="AQ179" s="480"/>
      <c r="AR179" s="242">
        <v>37</v>
      </c>
      <c r="AS179" s="331">
        <f t="shared" ca="1" si="25"/>
        <v>1231.970682334292</v>
      </c>
      <c r="AT179" s="566">
        <f t="shared" ca="1" si="74"/>
        <v>103.62049999999999</v>
      </c>
      <c r="AU179" s="331">
        <f t="shared" ca="1" si="26"/>
        <v>1128.350182334292</v>
      </c>
      <c r="AV179" s="329">
        <f t="shared" ca="1" si="27"/>
        <v>547.62537408913181</v>
      </c>
      <c r="AW179" s="331">
        <f t="shared" ca="1" si="28"/>
        <v>580.72480824516015</v>
      </c>
      <c r="AX179" s="331">
        <f t="shared" si="75"/>
        <v>0</v>
      </c>
      <c r="AY179" s="331">
        <f t="shared" si="176"/>
        <v>0</v>
      </c>
      <c r="AZ179" s="350">
        <f t="shared" ca="1" si="30"/>
        <v>187176.54630802857</v>
      </c>
      <c r="BA179" s="420">
        <f t="shared" ca="1" si="31"/>
        <v>0</v>
      </c>
      <c r="BB179" s="416">
        <f t="shared" ca="1" si="76"/>
        <v>1231.970682334292</v>
      </c>
      <c r="BC179" s="372">
        <f t="shared" ca="1" si="231"/>
        <v>-1231.970682334292</v>
      </c>
      <c r="BD179" s="242">
        <v>38</v>
      </c>
      <c r="BE179" s="29">
        <f t="shared" si="32"/>
        <v>0</v>
      </c>
      <c r="BF179" s="29">
        <f t="shared" ca="1" si="78"/>
        <v>81929.981329101574</v>
      </c>
      <c r="BG179" s="29">
        <f t="shared" ca="1" si="33"/>
        <v>85.343730551147473</v>
      </c>
      <c r="BH179" s="29"/>
      <c r="BI179" s="24">
        <v>37</v>
      </c>
      <c r="BJ179" s="243">
        <f t="shared" ca="1" si="222"/>
        <v>1231.970682334292</v>
      </c>
      <c r="BK179" s="447">
        <f ca="1">IF(BI179&gt;$BA$140,0,BK178+BJ179)+BM178</f>
        <v>57955.796445691332</v>
      </c>
      <c r="BL179" s="243">
        <f t="shared" ca="1" si="79"/>
        <v>60.370621297595143</v>
      </c>
      <c r="BM179" s="33"/>
      <c r="BO179" s="679">
        <f t="shared" si="260"/>
        <v>5</v>
      </c>
      <c r="BP179" s="29">
        <f t="shared" si="256"/>
        <v>5.5395000000000003</v>
      </c>
      <c r="BQ179" s="29">
        <f t="shared" si="257"/>
        <v>5.5395000000000003</v>
      </c>
      <c r="BR179" s="29">
        <f t="shared" si="258"/>
        <v>0</v>
      </c>
      <c r="BS179" s="29">
        <f>IF(U147&gt;$AJ$172,0,BU178*$BR$172/12*BO179)</f>
        <v>138.48750000000001</v>
      </c>
      <c r="BT179" s="29">
        <f t="shared" si="259"/>
        <v>0</v>
      </c>
      <c r="BU179" s="292">
        <f t="shared" si="261"/>
        <v>11079</v>
      </c>
      <c r="BV179" s="480"/>
      <c r="BW179" s="679">
        <v>37</v>
      </c>
      <c r="BX179" s="489">
        <f t="shared" ca="1" si="82"/>
        <v>1445.5025028809234</v>
      </c>
      <c r="BY179" s="489">
        <f t="shared" ca="1" si="41"/>
        <v>104.1015</v>
      </c>
      <c r="BZ179" s="489">
        <f t="shared" ca="1" si="42"/>
        <v>1341.4010028809234</v>
      </c>
      <c r="CA179" s="489">
        <f t="shared" ca="1" si="83"/>
        <v>529.67626218915416</v>
      </c>
      <c r="CB179" s="489">
        <f t="shared" ca="1" si="84"/>
        <v>811.72474069176928</v>
      </c>
      <c r="CC179" s="489">
        <f t="shared" si="85"/>
        <v>0</v>
      </c>
      <c r="CD179" s="489">
        <f t="shared" si="86"/>
        <v>0</v>
      </c>
      <c r="CE179" s="647">
        <f t="shared" ca="1" si="87"/>
        <v>180791.56515273248</v>
      </c>
      <c r="CF179" s="700">
        <f t="shared" ca="1" si="173"/>
        <v>0</v>
      </c>
      <c r="CG179" s="701">
        <f t="shared" ca="1" si="88"/>
        <v>1445.5025028809234</v>
      </c>
      <c r="CH179" s="710">
        <f t="shared" ca="1" si="232"/>
        <v>-1445.5025028809234</v>
      </c>
      <c r="CI179" s="679">
        <v>38</v>
      </c>
      <c r="CJ179" s="29">
        <f t="shared" si="43"/>
        <v>0</v>
      </c>
      <c r="CK179" s="29">
        <f ca="1">IF(CI179&gt;$CJ$140,0,CK178+CJ179)</f>
        <v>81929.981329101574</v>
      </c>
      <c r="CL179" s="29">
        <f t="shared" ca="1" si="44"/>
        <v>85.343730551147473</v>
      </c>
      <c r="CM179" s="29"/>
      <c r="CN179" s="29">
        <v>37</v>
      </c>
      <c r="CO179" s="29">
        <f t="shared" ca="1" si="223"/>
        <v>1445.5025028809234</v>
      </c>
      <c r="CP179" s="704">
        <f ca="1">IF(CN179&gt;$CF$140,0,CP178+CO179)+CR178</f>
        <v>65972.17624412525</v>
      </c>
      <c r="CQ179" s="29">
        <f t="shared" ca="1" si="92"/>
        <v>68.721016920963805</v>
      </c>
      <c r="CR179" s="292"/>
      <c r="CT179" s="242">
        <f t="shared" si="262"/>
        <v>5</v>
      </c>
      <c r="CU179" s="29">
        <f t="shared" si="263"/>
        <v>82.5</v>
      </c>
      <c r="CV179" s="29">
        <f t="shared" si="264"/>
        <v>82.5</v>
      </c>
      <c r="CW179" s="29">
        <f t="shared" si="265"/>
        <v>0</v>
      </c>
      <c r="CX179" s="29">
        <f t="shared" si="266"/>
        <v>2062.5</v>
      </c>
      <c r="CY179" s="29">
        <f t="shared" si="267"/>
        <v>0</v>
      </c>
      <c r="CZ179" s="292">
        <f t="shared" si="268"/>
        <v>165000</v>
      </c>
      <c r="DA179" s="480"/>
      <c r="DB179" s="242">
        <v>37</v>
      </c>
      <c r="DC179" s="488">
        <f t="shared" ca="1" si="96"/>
        <v>1462.4506963735107</v>
      </c>
      <c r="DD179" s="489">
        <f t="shared" ca="1" si="46"/>
        <v>106.9885</v>
      </c>
      <c r="DE179" s="488">
        <f t="shared" ca="1" si="97"/>
        <v>1355.4621963735108</v>
      </c>
      <c r="DF179" s="489">
        <f t="shared" ca="1" si="98"/>
        <v>546.64715535423181</v>
      </c>
      <c r="DG179" s="488">
        <f t="shared" ca="1" si="99"/>
        <v>808.81504101927896</v>
      </c>
      <c r="DH179" s="488">
        <f t="shared" si="100"/>
        <v>0</v>
      </c>
      <c r="DI179" s="488">
        <f t="shared" si="101"/>
        <v>0</v>
      </c>
      <c r="DJ179" s="523">
        <f t="shared" ca="1" si="102"/>
        <v>186613.06679471731</v>
      </c>
      <c r="DK179" s="420">
        <f t="shared" ca="1" si="47"/>
        <v>0</v>
      </c>
      <c r="DL179" s="416">
        <f t="shared" ca="1" si="103"/>
        <v>1462.4506963735107</v>
      </c>
      <c r="DM179" s="372">
        <f t="shared" ca="1" si="234"/>
        <v>-1462.4506963735107</v>
      </c>
      <c r="DN179" s="242">
        <v>38</v>
      </c>
      <c r="DO179" s="29">
        <f t="shared" si="48"/>
        <v>0</v>
      </c>
      <c r="DP179" s="29">
        <f t="shared" ca="1" si="105"/>
        <v>75991.270394531239</v>
      </c>
      <c r="DQ179" s="29">
        <f t="shared" ca="1" si="49"/>
        <v>79.157573327636712</v>
      </c>
      <c r="DR179" s="29"/>
      <c r="DS179" s="24">
        <v>37</v>
      </c>
      <c r="DT179" s="243">
        <f t="shared" ca="1" si="224"/>
        <v>1462.4506963735107</v>
      </c>
      <c r="DU179" s="447">
        <f ca="1">IF(DS179&gt;$DK$140,0,DU178+DT179)+DW178</f>
        <v>65537.994054709081</v>
      </c>
      <c r="DV179" s="243">
        <f t="shared" ca="1" si="107"/>
        <v>68.268743806988638</v>
      </c>
      <c r="DW179" s="33"/>
      <c r="DY179" s="242">
        <f t="shared" si="269"/>
        <v>5</v>
      </c>
      <c r="DZ179" s="29">
        <f t="shared" si="270"/>
        <v>24.779499999999999</v>
      </c>
      <c r="EA179" s="29">
        <f t="shared" si="271"/>
        <v>24.779499999999999</v>
      </c>
      <c r="EB179" s="29">
        <f t="shared" si="272"/>
        <v>0</v>
      </c>
      <c r="EC179" s="29">
        <f t="shared" si="273"/>
        <v>619.48749999999995</v>
      </c>
      <c r="ED179" s="29">
        <f t="shared" si="274"/>
        <v>0</v>
      </c>
      <c r="EE179" s="292">
        <f t="shared" si="275"/>
        <v>49559</v>
      </c>
      <c r="EF179" s="480"/>
      <c r="EG179" s="242">
        <v>37</v>
      </c>
      <c r="EH179" s="331">
        <f t="shared" ca="1" si="116"/>
        <v>1150</v>
      </c>
      <c r="EI179" s="599">
        <f t="shared" ca="1" si="235"/>
        <v>103.62049999999999</v>
      </c>
      <c r="EJ179" s="331">
        <f t="shared" ca="1" si="117"/>
        <v>1046.3795</v>
      </c>
      <c r="EK179" s="594">
        <f t="shared" ca="1" si="118"/>
        <v>556.68648510007097</v>
      </c>
      <c r="EL179" s="488">
        <f t="shared" ca="1" si="119"/>
        <v>489.69301489992904</v>
      </c>
      <c r="EM179" s="331">
        <f t="shared" si="120"/>
        <v>0</v>
      </c>
      <c r="EN179" s="331">
        <f t="shared" si="121"/>
        <v>0</v>
      </c>
      <c r="EO179" s="595">
        <f t="shared" ca="1" si="122"/>
        <v>190374.24473369581</v>
      </c>
      <c r="EP179" s="420">
        <f t="shared" ca="1" si="51"/>
        <v>0</v>
      </c>
      <c r="EQ179" s="416">
        <f t="shared" ca="1" si="123"/>
        <v>1150</v>
      </c>
      <c r="ER179" s="372">
        <f t="shared" ca="1" si="236"/>
        <v>-1150</v>
      </c>
      <c r="ES179" s="242">
        <v>38</v>
      </c>
      <c r="ET179" s="29">
        <f t="shared" si="125"/>
        <v>0</v>
      </c>
      <c r="EU179" s="29">
        <f ca="1">IF(ES179&gt;$ET$140,0,EU178+ET179)</f>
        <v>81929.981329101574</v>
      </c>
      <c r="EV179" s="29">
        <f t="shared" ca="1" si="52"/>
        <v>85.343730551147473</v>
      </c>
      <c r="EW179" s="29"/>
      <c r="EX179" s="24">
        <v>37</v>
      </c>
      <c r="EY179" s="243">
        <f t="shared" ca="1" si="225"/>
        <v>1150</v>
      </c>
      <c r="EZ179" s="447">
        <f ca="1">IF(EX179&gt;$EP$140,0,EZ178+EY179)+FB178</f>
        <v>54865.609548357534</v>
      </c>
      <c r="FA179" s="243">
        <f t="shared" ca="1" si="128"/>
        <v>57.151676612872429</v>
      </c>
      <c r="FB179" s="33"/>
      <c r="FD179" s="242">
        <f t="shared" si="276"/>
        <v>5</v>
      </c>
      <c r="FE179" s="29">
        <f t="shared" si="277"/>
        <v>5.5395000000000003</v>
      </c>
      <c r="FF179" s="29">
        <f t="shared" si="278"/>
        <v>5.5395000000000003</v>
      </c>
      <c r="FG179" s="29">
        <f t="shared" si="279"/>
        <v>0</v>
      </c>
      <c r="FH179" s="29">
        <f t="shared" si="280"/>
        <v>138.48750000000001</v>
      </c>
      <c r="FI179" s="29">
        <f t="shared" si="281"/>
        <v>0</v>
      </c>
      <c r="FJ179" s="292">
        <f t="shared" si="282"/>
        <v>11079</v>
      </c>
      <c r="FK179" s="480"/>
      <c r="FL179" s="242">
        <v>37</v>
      </c>
      <c r="FM179" s="331">
        <f t="shared" ca="1" si="137"/>
        <v>1150</v>
      </c>
      <c r="FN179" s="600">
        <f t="shared" ca="1" si="237"/>
        <v>104.1015</v>
      </c>
      <c r="FO179" s="331">
        <f t="shared" ca="1" si="138"/>
        <v>1045.8985</v>
      </c>
      <c r="FP179" s="597">
        <f t="shared" ca="1" si="139"/>
        <v>562.34136764350035</v>
      </c>
      <c r="FQ179" s="488">
        <f t="shared" ca="1" si="140"/>
        <v>483.55713235649966</v>
      </c>
      <c r="FR179" s="331">
        <f t="shared" si="141"/>
        <v>0</v>
      </c>
      <c r="FS179" s="331">
        <f t="shared" si="142"/>
        <v>0</v>
      </c>
      <c r="FT179" s="596">
        <f t="shared" ca="1" si="143"/>
        <v>192319.19748827216</v>
      </c>
      <c r="FU179" s="420">
        <f t="shared" ca="1" si="54"/>
        <v>0</v>
      </c>
      <c r="FV179" s="416">
        <f t="shared" ca="1" si="144"/>
        <v>1150</v>
      </c>
      <c r="FW179" s="372">
        <f t="shared" ca="1" si="238"/>
        <v>-1150</v>
      </c>
      <c r="FX179" s="242">
        <v>38</v>
      </c>
      <c r="FY179" s="29">
        <f t="shared" si="146"/>
        <v>0</v>
      </c>
      <c r="FZ179" s="29">
        <f ca="1">IF(FX179&gt;$FY$140,0,FZ178+FY179)</f>
        <v>81929.981329101574</v>
      </c>
      <c r="GA179" s="29">
        <f t="shared" ca="1" si="55"/>
        <v>85.343730551147473</v>
      </c>
      <c r="GB179" s="29"/>
      <c r="GC179" s="24">
        <v>37</v>
      </c>
      <c r="GD179" s="243">
        <f t="shared" ca="1" si="226"/>
        <v>1150</v>
      </c>
      <c r="GE179" s="447">
        <f ca="1">IF(GC179&gt;$FU$140,0,GE178+GD179)+GG178</f>
        <v>54832.120598279405</v>
      </c>
      <c r="GF179" s="243">
        <f t="shared" ca="1" si="149"/>
        <v>57.116792289874383</v>
      </c>
      <c r="GG179" s="33"/>
      <c r="GI179" s="242">
        <f t="shared" si="283"/>
        <v>5</v>
      </c>
      <c r="GJ179" s="29">
        <f t="shared" si="284"/>
        <v>82.5</v>
      </c>
      <c r="GK179" s="29">
        <f t="shared" si="285"/>
        <v>82.5</v>
      </c>
      <c r="GL179" s="29">
        <f t="shared" si="286"/>
        <v>0</v>
      </c>
      <c r="GM179" s="29">
        <f t="shared" si="287"/>
        <v>2062.5</v>
      </c>
      <c r="GN179" s="29">
        <f t="shared" si="288"/>
        <v>0</v>
      </c>
      <c r="GO179" s="292">
        <f t="shared" si="289"/>
        <v>165000</v>
      </c>
      <c r="GP179" s="480"/>
      <c r="GQ179" s="242">
        <v>37</v>
      </c>
      <c r="GR179" s="331">
        <f t="shared" ca="1" si="57"/>
        <v>1150</v>
      </c>
      <c r="GS179" s="600">
        <f t="shared" ca="1" si="240"/>
        <v>106.9885</v>
      </c>
      <c r="GT179" s="331">
        <f t="shared" ca="1" si="59"/>
        <v>1043.0115000000001</v>
      </c>
      <c r="GU179" s="591">
        <f t="shared" ca="1" si="153"/>
        <v>581.18572895960494</v>
      </c>
      <c r="GV179" s="488">
        <f t="shared" ca="1" si="227"/>
        <v>461.82577104039513</v>
      </c>
      <c r="GW179" s="331">
        <f t="shared" si="228"/>
        <v>0</v>
      </c>
      <c r="GX179" s="331">
        <f t="shared" si="229"/>
        <v>0</v>
      </c>
      <c r="GY179" s="593">
        <f t="shared" ca="1" si="230"/>
        <v>198801.85272939558</v>
      </c>
      <c r="GZ179" s="420">
        <f t="shared" ca="1" si="64"/>
        <v>0</v>
      </c>
      <c r="HA179" s="416">
        <f t="shared" ca="1" si="154"/>
        <v>1150</v>
      </c>
      <c r="HB179" s="372">
        <f t="shared" ca="1" si="241"/>
        <v>-1150</v>
      </c>
      <c r="HC179" s="242">
        <v>38</v>
      </c>
      <c r="HD179" s="29">
        <f t="shared" si="156"/>
        <v>0</v>
      </c>
      <c r="HE179" s="29">
        <f ca="1">IF(HC179&gt;$HD$140,0,HE178+HD179)</f>
        <v>75991.270394531239</v>
      </c>
      <c r="HF179" s="29">
        <f t="shared" ca="1" si="65"/>
        <v>79.157573327636712</v>
      </c>
      <c r="HG179" s="29"/>
      <c r="HH179" s="24">
        <v>37</v>
      </c>
      <c r="HI179" s="243">
        <f t="shared" ca="1" si="243"/>
        <v>1150</v>
      </c>
      <c r="HJ179" s="447">
        <f ca="1">IF(HH179&gt;$GZ$140,0,HJ178+HI179)+HL178</f>
        <v>53759.013808349613</v>
      </c>
      <c r="HK179" s="243">
        <f t="shared" ca="1" si="159"/>
        <v>55.998972717030853</v>
      </c>
      <c r="HL179" s="33"/>
    </row>
    <row r="180" spans="3:220" ht="15" customHeight="1" x14ac:dyDescent="0.25">
      <c r="C180" s="242">
        <v>38</v>
      </c>
      <c r="D180" s="243">
        <f t="shared" si="8"/>
        <v>1155.6736805955547</v>
      </c>
      <c r="E180" s="865">
        <f t="shared" si="160"/>
        <v>100</v>
      </c>
      <c r="F180" s="866"/>
      <c r="G180" s="243">
        <f t="shared" si="66"/>
        <v>1055.6736805955547</v>
      </c>
      <c r="H180" s="859">
        <f t="shared" si="9"/>
        <v>615.69529258401474</v>
      </c>
      <c r="I180" s="860"/>
      <c r="J180" s="243">
        <f t="shared" si="10"/>
        <v>439.97838801154001</v>
      </c>
      <c r="K180" s="859">
        <f t="shared" si="67"/>
        <v>184268.60938719288</v>
      </c>
      <c r="L180" s="860"/>
      <c r="M180" s="860"/>
      <c r="N180" s="861"/>
      <c r="O180" s="248">
        <f t="shared" si="68"/>
        <v>184268.60938719288</v>
      </c>
      <c r="P180" s="248">
        <f t="shared" si="6"/>
        <v>0</v>
      </c>
      <c r="Q180" s="248">
        <f t="shared" si="11"/>
        <v>0</v>
      </c>
      <c r="R180" s="1015" t="str">
        <f t="shared" si="7"/>
        <v/>
      </c>
      <c r="S180" s="1015"/>
      <c r="U180">
        <v>38</v>
      </c>
      <c r="W180" s="278"/>
      <c r="X180" s="278"/>
      <c r="Y180" s="854"/>
      <c r="Z180" s="855"/>
      <c r="AA180" s="279"/>
      <c r="AJ180" s="242">
        <f t="shared" si="249"/>
        <v>6</v>
      </c>
      <c r="AK180" s="29">
        <f t="shared" si="250"/>
        <v>50327.164499999999</v>
      </c>
      <c r="AL180" s="29">
        <f t="shared" si="251"/>
        <v>24.779499999999999</v>
      </c>
      <c r="AM180" s="29">
        <f t="shared" si="252"/>
        <v>50302.385000000002</v>
      </c>
      <c r="AN180" s="29">
        <f t="shared" si="253"/>
        <v>743.38499999999999</v>
      </c>
      <c r="AO180" s="29">
        <f t="shared" si="254"/>
        <v>49559</v>
      </c>
      <c r="AP180" s="292">
        <f t="shared" si="255"/>
        <v>0</v>
      </c>
      <c r="AQ180" s="480"/>
      <c r="AR180" s="242">
        <v>38</v>
      </c>
      <c r="AS180" s="331">
        <f t="shared" ca="1" si="25"/>
        <v>1231.970682334292</v>
      </c>
      <c r="AT180" s="566">
        <f t="shared" ca="1" si="74"/>
        <v>103.62049999999999</v>
      </c>
      <c r="AU180" s="331">
        <f t="shared" ca="1" si="26"/>
        <v>1128.350182334292</v>
      </c>
      <c r="AV180" s="329">
        <f t="shared" ca="1" si="27"/>
        <v>545.93159339841668</v>
      </c>
      <c r="AW180" s="331">
        <f t="shared" ca="1" si="28"/>
        <v>582.41858893587528</v>
      </c>
      <c r="AX180" s="331">
        <f t="shared" si="75"/>
        <v>0</v>
      </c>
      <c r="AY180" s="331">
        <f t="shared" si="176"/>
        <v>0</v>
      </c>
      <c r="AZ180" s="350">
        <f t="shared" ca="1" si="30"/>
        <v>186594.12771909271</v>
      </c>
      <c r="BA180" s="420">
        <f t="shared" ca="1" si="31"/>
        <v>0</v>
      </c>
      <c r="BB180" s="416">
        <f t="shared" ca="1" si="76"/>
        <v>1231.970682334292</v>
      </c>
      <c r="BC180" s="372">
        <f t="shared" ca="1" si="231"/>
        <v>-1231.970682334292</v>
      </c>
      <c r="BD180" s="242">
        <v>39</v>
      </c>
      <c r="BE180" s="29">
        <f t="shared" si="32"/>
        <v>0</v>
      </c>
      <c r="BF180" s="29">
        <f t="shared" ca="1" si="78"/>
        <v>81929.981329101574</v>
      </c>
      <c r="BG180" s="29">
        <f t="shared" ca="1" si="33"/>
        <v>85.343730551147473</v>
      </c>
      <c r="BH180" s="29"/>
      <c r="BI180" s="24">
        <v>38</v>
      </c>
      <c r="BJ180" s="243">
        <f t="shared" ca="1" si="222"/>
        <v>1231.970682334292</v>
      </c>
      <c r="BK180" s="243">
        <f t="shared" ca="1" si="161"/>
        <v>59187.767128025625</v>
      </c>
      <c r="BL180" s="243">
        <f t="shared" ca="1" si="79"/>
        <v>61.653924091693362</v>
      </c>
      <c r="BM180" s="33"/>
      <c r="BO180" s="679">
        <f t="shared" si="260"/>
        <v>6</v>
      </c>
      <c r="BP180" s="29">
        <f t="shared" si="256"/>
        <v>11250.7245</v>
      </c>
      <c r="BQ180" s="29">
        <f t="shared" si="257"/>
        <v>5.5395000000000003</v>
      </c>
      <c r="BR180" s="29">
        <f t="shared" si="258"/>
        <v>11245.184999999999</v>
      </c>
      <c r="BS180" s="29">
        <f>IF(U148&gt;$AJ$172,0,BU179*$BR$172/12*BO180)</f>
        <v>166.185</v>
      </c>
      <c r="BT180" s="29">
        <f t="shared" si="259"/>
        <v>11079</v>
      </c>
      <c r="BU180" s="292">
        <f t="shared" si="261"/>
        <v>0</v>
      </c>
      <c r="BV180" s="480"/>
      <c r="BW180" s="679">
        <v>38</v>
      </c>
      <c r="BX180" s="489">
        <f t="shared" ca="1" si="82"/>
        <v>1445.5025028809234</v>
      </c>
      <c r="BY180" s="489">
        <f t="shared" ca="1" si="41"/>
        <v>104.1015</v>
      </c>
      <c r="BZ180" s="489">
        <f t="shared" ca="1" si="42"/>
        <v>1341.4010028809234</v>
      </c>
      <c r="CA180" s="489">
        <f t="shared" ca="1" si="83"/>
        <v>527.30873169546976</v>
      </c>
      <c r="CB180" s="489">
        <f t="shared" ca="1" si="84"/>
        <v>814.09227118545368</v>
      </c>
      <c r="CC180" s="489">
        <f t="shared" si="85"/>
        <v>0</v>
      </c>
      <c r="CD180" s="489">
        <f t="shared" si="86"/>
        <v>0</v>
      </c>
      <c r="CE180" s="647">
        <f t="shared" ca="1" si="87"/>
        <v>179977.47288154703</v>
      </c>
      <c r="CF180" s="700">
        <f t="shared" ca="1" si="173"/>
        <v>0</v>
      </c>
      <c r="CG180" s="701">
        <f t="shared" ca="1" si="88"/>
        <v>1445.5025028809234</v>
      </c>
      <c r="CH180" s="710">
        <f t="shared" ca="1" si="232"/>
        <v>-1445.5025028809234</v>
      </c>
      <c r="CI180" s="679">
        <v>39</v>
      </c>
      <c r="CJ180" s="29">
        <f t="shared" si="43"/>
        <v>0</v>
      </c>
      <c r="CK180" s="29">
        <f t="shared" ref="CK180:CK189" ca="1" si="290">IF(CI180&gt;$CJ$140,0,CK179+CJ180)</f>
        <v>81929.981329101574</v>
      </c>
      <c r="CL180" s="29">
        <f t="shared" ca="1" si="44"/>
        <v>85.343730551147473</v>
      </c>
      <c r="CM180" s="29"/>
      <c r="CN180" s="29">
        <v>38</v>
      </c>
      <c r="CO180" s="29">
        <f t="shared" ca="1" si="223"/>
        <v>1445.5025028809234</v>
      </c>
      <c r="CP180" s="29">
        <f ca="1">IF(CN180&gt;$CF$140,0,CP179+CO180)</f>
        <v>67417.678747006168</v>
      </c>
      <c r="CQ180" s="29">
        <f t="shared" ca="1" si="92"/>
        <v>70.226748694798104</v>
      </c>
      <c r="CR180" s="292"/>
      <c r="CT180" s="242">
        <f t="shared" si="262"/>
        <v>6</v>
      </c>
      <c r="CU180" s="29">
        <f t="shared" si="263"/>
        <v>167557.5</v>
      </c>
      <c r="CV180" s="29">
        <f t="shared" si="264"/>
        <v>82.5</v>
      </c>
      <c r="CW180" s="29">
        <f t="shared" si="265"/>
        <v>167475</v>
      </c>
      <c r="CX180" s="29">
        <f t="shared" si="266"/>
        <v>2475</v>
      </c>
      <c r="CY180" s="29">
        <f t="shared" si="267"/>
        <v>165000</v>
      </c>
      <c r="CZ180" s="292">
        <f t="shared" si="268"/>
        <v>0</v>
      </c>
      <c r="DA180" s="480"/>
      <c r="DB180" s="242">
        <v>38</v>
      </c>
      <c r="DC180" s="488">
        <f t="shared" ca="1" si="96"/>
        <v>1462.4506963735107</v>
      </c>
      <c r="DD180" s="489">
        <f t="shared" ca="1" si="46"/>
        <v>106.9885</v>
      </c>
      <c r="DE180" s="488">
        <f t="shared" ca="1" si="97"/>
        <v>1355.4621963735108</v>
      </c>
      <c r="DF180" s="489">
        <f t="shared" ca="1" si="98"/>
        <v>544.28811148459215</v>
      </c>
      <c r="DG180" s="488">
        <f t="shared" ca="1" si="99"/>
        <v>811.17408488891863</v>
      </c>
      <c r="DH180" s="488">
        <f t="shared" si="100"/>
        <v>0</v>
      </c>
      <c r="DI180" s="488">
        <f t="shared" si="101"/>
        <v>0</v>
      </c>
      <c r="DJ180" s="523">
        <f t="shared" ca="1" si="102"/>
        <v>185801.89270982839</v>
      </c>
      <c r="DK180" s="420">
        <f t="shared" ca="1" si="47"/>
        <v>0</v>
      </c>
      <c r="DL180" s="416">
        <f t="shared" ca="1" si="103"/>
        <v>1462.4506963735107</v>
      </c>
      <c r="DM180" s="372">
        <f t="shared" ca="1" si="234"/>
        <v>-1462.4506963735107</v>
      </c>
      <c r="DN180" s="242">
        <v>39</v>
      </c>
      <c r="DO180" s="29">
        <f t="shared" si="48"/>
        <v>0</v>
      </c>
      <c r="DP180" s="29">
        <f t="shared" ca="1" si="105"/>
        <v>75991.270394531239</v>
      </c>
      <c r="DQ180" s="29">
        <f t="shared" ca="1" si="49"/>
        <v>79.157573327636712</v>
      </c>
      <c r="DR180" s="29"/>
      <c r="DS180" s="24">
        <v>38</v>
      </c>
      <c r="DT180" s="243">
        <f t="shared" ca="1" si="224"/>
        <v>1462.4506963735107</v>
      </c>
      <c r="DU180" s="243">
        <f ca="1">IF(DS180&gt;$DK$140,0,DU179+DT180)</f>
        <v>67000.444751082585</v>
      </c>
      <c r="DV180" s="243">
        <f t="shared" ca="1" si="107"/>
        <v>69.792129949044366</v>
      </c>
      <c r="DW180" s="33"/>
      <c r="DY180" s="242">
        <f t="shared" si="269"/>
        <v>6</v>
      </c>
      <c r="DZ180" s="29">
        <f t="shared" si="270"/>
        <v>50327.164499999999</v>
      </c>
      <c r="EA180" s="29">
        <f t="shared" si="271"/>
        <v>24.779499999999999</v>
      </c>
      <c r="EB180" s="29">
        <f t="shared" si="272"/>
        <v>50302.385000000002</v>
      </c>
      <c r="EC180" s="29">
        <f t="shared" si="273"/>
        <v>743.38499999999999</v>
      </c>
      <c r="ED180" s="29">
        <f t="shared" si="274"/>
        <v>49559</v>
      </c>
      <c r="EE180" s="292">
        <f t="shared" si="275"/>
        <v>0</v>
      </c>
      <c r="EF180" s="480"/>
      <c r="EG180" s="242">
        <v>38</v>
      </c>
      <c r="EH180" s="331">
        <f t="shared" ca="1" si="116"/>
        <v>1150</v>
      </c>
      <c r="EI180" s="599">
        <f t="shared" ca="1" si="235"/>
        <v>103.62049999999999</v>
      </c>
      <c r="EJ180" s="331">
        <f t="shared" ca="1" si="117"/>
        <v>1046.3795</v>
      </c>
      <c r="EK180" s="594">
        <f t="shared" ca="1" si="118"/>
        <v>555.25821380661284</v>
      </c>
      <c r="EL180" s="488">
        <f t="shared" ca="1" si="119"/>
        <v>491.12128619338716</v>
      </c>
      <c r="EM180" s="331">
        <f t="shared" si="120"/>
        <v>0</v>
      </c>
      <c r="EN180" s="331">
        <f t="shared" si="121"/>
        <v>0</v>
      </c>
      <c r="EO180" s="595">
        <f t="shared" ca="1" si="122"/>
        <v>189883.12344750244</v>
      </c>
      <c r="EP180" s="420">
        <f t="shared" ca="1" si="51"/>
        <v>0</v>
      </c>
      <c r="EQ180" s="416">
        <f t="shared" ca="1" si="123"/>
        <v>1150</v>
      </c>
      <c r="ER180" s="372">
        <f t="shared" ca="1" si="236"/>
        <v>-1150</v>
      </c>
      <c r="ES180" s="242">
        <v>39</v>
      </c>
      <c r="ET180" s="29">
        <f t="shared" si="125"/>
        <v>0</v>
      </c>
      <c r="EU180" s="29">
        <f t="shared" ref="EU180:EU189" ca="1" si="291">IF(ES180&gt;$ET$140,0,EU179+ET180)</f>
        <v>81929.981329101574</v>
      </c>
      <c r="EV180" s="29">
        <f t="shared" ca="1" si="52"/>
        <v>85.343730551147473</v>
      </c>
      <c r="EW180" s="29"/>
      <c r="EX180" s="24">
        <v>38</v>
      </c>
      <c r="EY180" s="243">
        <f t="shared" ca="1" si="225"/>
        <v>1150</v>
      </c>
      <c r="EZ180" s="243">
        <f ca="1">IF(EX180&gt;$EP$140,0,EZ179+EY180)</f>
        <v>56015.609548357534</v>
      </c>
      <c r="FA180" s="243">
        <f t="shared" ca="1" si="128"/>
        <v>58.3495932795391</v>
      </c>
      <c r="FB180" s="33"/>
      <c r="FD180" s="242">
        <f t="shared" si="276"/>
        <v>6</v>
      </c>
      <c r="FE180" s="29">
        <f t="shared" si="277"/>
        <v>11250.7245</v>
      </c>
      <c r="FF180" s="29">
        <f t="shared" si="278"/>
        <v>5.5395000000000003</v>
      </c>
      <c r="FG180" s="29">
        <f t="shared" si="279"/>
        <v>11245.184999999999</v>
      </c>
      <c r="FH180" s="29">
        <f t="shared" si="280"/>
        <v>166.185</v>
      </c>
      <c r="FI180" s="29">
        <f t="shared" si="281"/>
        <v>11079</v>
      </c>
      <c r="FJ180" s="292">
        <f t="shared" si="282"/>
        <v>0</v>
      </c>
      <c r="FK180" s="480"/>
      <c r="FL180" s="242">
        <v>38</v>
      </c>
      <c r="FM180" s="331">
        <f t="shared" ca="1" si="137"/>
        <v>1150</v>
      </c>
      <c r="FN180" s="600">
        <f t="shared" ca="1" si="237"/>
        <v>104.1015</v>
      </c>
      <c r="FO180" s="331">
        <f t="shared" ca="1" si="138"/>
        <v>1045.8985</v>
      </c>
      <c r="FP180" s="597">
        <f t="shared" ca="1" si="139"/>
        <v>560.9309926741272</v>
      </c>
      <c r="FQ180" s="488">
        <f t="shared" ca="1" si="140"/>
        <v>484.96750732587282</v>
      </c>
      <c r="FR180" s="331">
        <f t="shared" si="141"/>
        <v>0</v>
      </c>
      <c r="FS180" s="331">
        <f t="shared" si="142"/>
        <v>0</v>
      </c>
      <c r="FT180" s="596">
        <f t="shared" ca="1" si="143"/>
        <v>191834.22998094629</v>
      </c>
      <c r="FU180" s="420">
        <f t="shared" ca="1" si="54"/>
        <v>0</v>
      </c>
      <c r="FV180" s="416">
        <f t="shared" ca="1" si="144"/>
        <v>1150</v>
      </c>
      <c r="FW180" s="372">
        <f t="shared" ca="1" si="238"/>
        <v>-1150</v>
      </c>
      <c r="FX180" s="242">
        <v>39</v>
      </c>
      <c r="FY180" s="29">
        <f t="shared" si="146"/>
        <v>0</v>
      </c>
      <c r="FZ180" s="29">
        <f t="shared" ref="FZ180:FZ189" ca="1" si="292">IF(FX180&gt;$FY$140,0,FZ179+FY180)</f>
        <v>81929.981329101574</v>
      </c>
      <c r="GA180" s="29">
        <f t="shared" ca="1" si="55"/>
        <v>85.343730551147473</v>
      </c>
      <c r="GB180" s="29"/>
      <c r="GC180" s="24">
        <v>38</v>
      </c>
      <c r="GD180" s="243">
        <f t="shared" ca="1" si="226"/>
        <v>1150</v>
      </c>
      <c r="GE180" s="243">
        <f ca="1">IF(GC180&gt;$FU$140,0,GE179+GD180)</f>
        <v>55982.120598279405</v>
      </c>
      <c r="GF180" s="243">
        <f t="shared" ca="1" si="149"/>
        <v>58.314708956541047</v>
      </c>
      <c r="GG180" s="33"/>
      <c r="GI180" s="242">
        <f t="shared" si="283"/>
        <v>6</v>
      </c>
      <c r="GJ180" s="29">
        <f t="shared" si="284"/>
        <v>167557.5</v>
      </c>
      <c r="GK180" s="29">
        <f t="shared" si="285"/>
        <v>82.5</v>
      </c>
      <c r="GL180" s="29">
        <f t="shared" si="286"/>
        <v>167475</v>
      </c>
      <c r="GM180" s="29">
        <f t="shared" si="287"/>
        <v>2475</v>
      </c>
      <c r="GN180" s="29">
        <f t="shared" si="288"/>
        <v>165000</v>
      </c>
      <c r="GO180" s="292">
        <f t="shared" si="289"/>
        <v>0</v>
      </c>
      <c r="GP180" s="480"/>
      <c r="GQ180" s="242">
        <v>38</v>
      </c>
      <c r="GR180" s="331">
        <f t="shared" ca="1" si="57"/>
        <v>1150</v>
      </c>
      <c r="GS180" s="600">
        <f t="shared" ca="1" si="240"/>
        <v>106.9885</v>
      </c>
      <c r="GT180" s="331">
        <f t="shared" ca="1" si="59"/>
        <v>1043.0115000000001</v>
      </c>
      <c r="GU180" s="591">
        <f t="shared" ca="1" si="153"/>
        <v>579.83873712740387</v>
      </c>
      <c r="GV180" s="488">
        <f t="shared" ca="1" si="227"/>
        <v>463.17276287259619</v>
      </c>
      <c r="GW180" s="331">
        <f t="shared" si="228"/>
        <v>0</v>
      </c>
      <c r="GX180" s="331">
        <f t="shared" si="229"/>
        <v>0</v>
      </c>
      <c r="GY180" s="593">
        <f t="shared" ca="1" si="230"/>
        <v>198338.67996652299</v>
      </c>
      <c r="GZ180" s="420">
        <f t="shared" ca="1" si="64"/>
        <v>0</v>
      </c>
      <c r="HA180" s="416">
        <f t="shared" ca="1" si="154"/>
        <v>1150</v>
      </c>
      <c r="HB180" s="372">
        <f t="shared" ca="1" si="241"/>
        <v>-1150</v>
      </c>
      <c r="HC180" s="242">
        <v>39</v>
      </c>
      <c r="HD180" s="29">
        <f t="shared" si="156"/>
        <v>0</v>
      </c>
      <c r="HE180" s="29">
        <f t="shared" ref="HE180:HE189" ca="1" si="293">IF(HC180&gt;$HD$140,0,HE179+HD180)</f>
        <v>75991.270394531239</v>
      </c>
      <c r="HF180" s="29">
        <f t="shared" ca="1" si="65"/>
        <v>79.157573327636712</v>
      </c>
      <c r="HG180" s="29"/>
      <c r="HH180" s="24">
        <v>38</v>
      </c>
      <c r="HI180" s="243">
        <f t="shared" ca="1" si="243"/>
        <v>1150</v>
      </c>
      <c r="HJ180" s="243">
        <f ca="1">IF(HH180&gt;$GZ$140,0,HJ179+HI180)</f>
        <v>54909.013808349613</v>
      </c>
      <c r="HK180" s="243">
        <f t="shared" ca="1" si="159"/>
        <v>57.196889383697517</v>
      </c>
      <c r="HL180" s="33"/>
    </row>
    <row r="181" spans="3:220" ht="15" customHeight="1" x14ac:dyDescent="0.25">
      <c r="C181" s="242">
        <v>39</v>
      </c>
      <c r="D181" s="243">
        <f t="shared" si="8"/>
        <v>1155.6736805955547</v>
      </c>
      <c r="E181" s="865">
        <f t="shared" si="160"/>
        <v>100</v>
      </c>
      <c r="F181" s="866"/>
      <c r="G181" s="243">
        <f t="shared" si="66"/>
        <v>1055.6736805955547</v>
      </c>
      <c r="H181" s="859">
        <f t="shared" si="9"/>
        <v>614.22869795730958</v>
      </c>
      <c r="I181" s="860"/>
      <c r="J181" s="243">
        <f t="shared" si="10"/>
        <v>441.44498263824516</v>
      </c>
      <c r="K181" s="859">
        <f t="shared" si="67"/>
        <v>183827.16440455464</v>
      </c>
      <c r="L181" s="860"/>
      <c r="M181" s="860"/>
      <c r="N181" s="861"/>
      <c r="O181" s="248">
        <f t="shared" si="68"/>
        <v>183827.16440455464</v>
      </c>
      <c r="P181" s="248">
        <f t="shared" si="6"/>
        <v>0</v>
      </c>
      <c r="Q181" s="248">
        <f t="shared" si="11"/>
        <v>0</v>
      </c>
      <c r="R181" s="1015" t="str">
        <f t="shared" si="7"/>
        <v/>
      </c>
      <c r="S181" s="1015"/>
      <c r="U181">
        <v>39</v>
      </c>
      <c r="W181" s="278"/>
      <c r="X181" s="278"/>
      <c r="Y181" s="854"/>
      <c r="Z181" s="855"/>
      <c r="AA181" s="279"/>
      <c r="AJ181" s="242">
        <f t="shared" si="249"/>
        <v>0</v>
      </c>
      <c r="AK181" s="29">
        <f t="shared" si="250"/>
        <v>0</v>
      </c>
      <c r="AL181" s="29">
        <f t="shared" si="251"/>
        <v>0</v>
      </c>
      <c r="AM181" s="29">
        <f t="shared" si="252"/>
        <v>0</v>
      </c>
      <c r="AN181" s="29">
        <f t="shared" si="253"/>
        <v>0</v>
      </c>
      <c r="AO181" s="29">
        <f t="shared" si="254"/>
        <v>0</v>
      </c>
      <c r="AP181" s="292">
        <f t="shared" si="255"/>
        <v>0</v>
      </c>
      <c r="AQ181" s="480"/>
      <c r="AR181" s="242">
        <v>39</v>
      </c>
      <c r="AS181" s="331">
        <f t="shared" ca="1" si="25"/>
        <v>1231.970682334292</v>
      </c>
      <c r="AT181" s="566">
        <f t="shared" ca="1" si="74"/>
        <v>103.62049999999999</v>
      </c>
      <c r="AU181" s="331">
        <f t="shared" ca="1" si="26"/>
        <v>1128.350182334292</v>
      </c>
      <c r="AV181" s="329">
        <f t="shared" ca="1" si="27"/>
        <v>544.23287251402041</v>
      </c>
      <c r="AW181" s="331">
        <f t="shared" ca="1" si="28"/>
        <v>584.11730982027154</v>
      </c>
      <c r="AX181" s="331">
        <f t="shared" si="75"/>
        <v>0</v>
      </c>
      <c r="AY181" s="331">
        <f t="shared" si="176"/>
        <v>0</v>
      </c>
      <c r="AZ181" s="350">
        <f t="shared" ca="1" si="30"/>
        <v>186010.01040927242</v>
      </c>
      <c r="BA181" s="420">
        <f t="shared" ca="1" si="31"/>
        <v>0</v>
      </c>
      <c r="BB181" s="416">
        <f t="shared" ca="1" si="76"/>
        <v>1231.970682334292</v>
      </c>
      <c r="BC181" s="372">
        <f t="shared" ca="1" si="231"/>
        <v>-1231.970682334292</v>
      </c>
      <c r="BD181" s="242">
        <v>40</v>
      </c>
      <c r="BE181" s="29">
        <f t="shared" si="32"/>
        <v>0</v>
      </c>
      <c r="BF181" s="29">
        <f t="shared" ca="1" si="78"/>
        <v>81929.981329101574</v>
      </c>
      <c r="BG181" s="29">
        <f t="shared" ca="1" si="33"/>
        <v>85.343730551147473</v>
      </c>
      <c r="BH181" s="29"/>
      <c r="BI181" s="24">
        <v>39</v>
      </c>
      <c r="BJ181" s="243">
        <f t="shared" ca="1" si="222"/>
        <v>1231.970682334292</v>
      </c>
      <c r="BK181" s="243">
        <f t="shared" ca="1" si="161"/>
        <v>60419.737810359919</v>
      </c>
      <c r="BL181" s="243">
        <f t="shared" ca="1" si="79"/>
        <v>62.937226885791581</v>
      </c>
      <c r="BM181" s="33"/>
      <c r="BO181" s="679">
        <f t="shared" si="260"/>
        <v>0</v>
      </c>
      <c r="BP181" s="29">
        <f t="shared" ref="BP181:BP198" si="294">IF(U149&gt;$BO$140,0,BQ181+BR181)</f>
        <v>0</v>
      </c>
      <c r="BQ181" s="29">
        <f t="shared" ref="BQ181:BQ198" si="295">IF(U149&gt;$BO$140,0,($BP$140*$BQ$140/12)*$BS$140)</f>
        <v>0</v>
      </c>
      <c r="BR181" s="29">
        <f t="shared" ref="BR181:BR198" si="296">IF(BO181=$BO$172,BT181+BS181,0)</f>
        <v>0</v>
      </c>
      <c r="BS181" s="29">
        <f t="shared" ref="BS181:BS186" si="297">IF(U149&gt;$AJ$172,0,BU180*$BR$172/12*BO181)</f>
        <v>0</v>
      </c>
      <c r="BT181" s="29">
        <f t="shared" ref="BT181:BT186" si="298">IF(BO149=$BO$140,BU180,0)</f>
        <v>0</v>
      </c>
      <c r="BU181" s="292">
        <f t="shared" si="261"/>
        <v>0</v>
      </c>
      <c r="BV181" s="480"/>
      <c r="BW181" s="679">
        <v>39</v>
      </c>
      <c r="BX181" s="489">
        <f t="shared" ca="1" si="82"/>
        <v>1445.5025028809234</v>
      </c>
      <c r="BY181" s="489">
        <f t="shared" ca="1" si="41"/>
        <v>104.1015</v>
      </c>
      <c r="BZ181" s="489">
        <f t="shared" ca="1" si="42"/>
        <v>1341.4010028809234</v>
      </c>
      <c r="CA181" s="489">
        <f t="shared" ca="1" si="83"/>
        <v>524.93429590451217</v>
      </c>
      <c r="CB181" s="489">
        <f t="shared" ca="1" si="84"/>
        <v>816.46670697641127</v>
      </c>
      <c r="CC181" s="489">
        <f t="shared" si="85"/>
        <v>0</v>
      </c>
      <c r="CD181" s="489">
        <f t="shared" si="86"/>
        <v>0</v>
      </c>
      <c r="CE181" s="647">
        <f t="shared" ca="1" si="87"/>
        <v>179161.00617457062</v>
      </c>
      <c r="CF181" s="700">
        <f t="shared" ca="1" si="173"/>
        <v>0</v>
      </c>
      <c r="CG181" s="701">
        <f t="shared" ca="1" si="88"/>
        <v>1445.5025028809234</v>
      </c>
      <c r="CH181" s="710">
        <f t="shared" ca="1" si="232"/>
        <v>-1445.5025028809234</v>
      </c>
      <c r="CI181" s="679">
        <v>40</v>
      </c>
      <c r="CJ181" s="29">
        <f t="shared" si="43"/>
        <v>0</v>
      </c>
      <c r="CK181" s="29">
        <f t="shared" ca="1" si="290"/>
        <v>81929.981329101574</v>
      </c>
      <c r="CL181" s="29">
        <f t="shared" ca="1" si="44"/>
        <v>85.343730551147473</v>
      </c>
      <c r="CM181" s="29"/>
      <c r="CN181" s="29">
        <v>39</v>
      </c>
      <c r="CO181" s="29">
        <f t="shared" ca="1" si="223"/>
        <v>1445.5025028809234</v>
      </c>
      <c r="CP181" s="29">
        <f t="shared" ref="CP181:CP190" ca="1" si="299">IF(CN181&gt;$CF$140,0,CP180+CO181)</f>
        <v>68863.181249887086</v>
      </c>
      <c r="CQ181" s="29">
        <f t="shared" ca="1" si="92"/>
        <v>71.732480468632389</v>
      </c>
      <c r="CR181" s="292"/>
      <c r="CT181" s="242">
        <f t="shared" si="262"/>
        <v>0</v>
      </c>
      <c r="CU181" s="29">
        <f t="shared" si="263"/>
        <v>0</v>
      </c>
      <c r="CV181" s="29">
        <f t="shared" si="264"/>
        <v>0</v>
      </c>
      <c r="CW181" s="29">
        <f t="shared" si="265"/>
        <v>0</v>
      </c>
      <c r="CX181" s="29">
        <f t="shared" si="266"/>
        <v>0</v>
      </c>
      <c r="CY181" s="29">
        <f t="shared" si="267"/>
        <v>0</v>
      </c>
      <c r="CZ181" s="292">
        <f t="shared" si="268"/>
        <v>0</v>
      </c>
      <c r="DA181" s="480"/>
      <c r="DB181" s="242">
        <v>39</v>
      </c>
      <c r="DC181" s="488">
        <f t="shared" ca="1" si="96"/>
        <v>1462.4506963735107</v>
      </c>
      <c r="DD181" s="489">
        <f t="shared" ca="1" si="46"/>
        <v>106.9885</v>
      </c>
      <c r="DE181" s="488">
        <f t="shared" ca="1" si="97"/>
        <v>1355.4621963735108</v>
      </c>
      <c r="DF181" s="489">
        <f t="shared" ca="1" si="98"/>
        <v>541.92218707033282</v>
      </c>
      <c r="DG181" s="488">
        <f t="shared" ca="1" si="99"/>
        <v>813.54000930317795</v>
      </c>
      <c r="DH181" s="488">
        <f t="shared" si="100"/>
        <v>0</v>
      </c>
      <c r="DI181" s="488">
        <f t="shared" si="101"/>
        <v>0</v>
      </c>
      <c r="DJ181" s="523">
        <f t="shared" ca="1" si="102"/>
        <v>184988.35270052523</v>
      </c>
      <c r="DK181" s="420">
        <f t="shared" ca="1" si="47"/>
        <v>0</v>
      </c>
      <c r="DL181" s="416">
        <f t="shared" ca="1" si="103"/>
        <v>1462.4506963735107</v>
      </c>
      <c r="DM181" s="372">
        <f t="shared" ca="1" si="234"/>
        <v>-1462.4506963735107</v>
      </c>
      <c r="DN181" s="242">
        <v>40</v>
      </c>
      <c r="DO181" s="29">
        <f t="shared" si="48"/>
        <v>0</v>
      </c>
      <c r="DP181" s="29">
        <f t="shared" ca="1" si="105"/>
        <v>75991.270394531239</v>
      </c>
      <c r="DQ181" s="29">
        <f t="shared" ca="1" si="49"/>
        <v>79.157573327636712</v>
      </c>
      <c r="DR181" s="29"/>
      <c r="DS181" s="24">
        <v>39</v>
      </c>
      <c r="DT181" s="243">
        <f t="shared" ca="1" si="224"/>
        <v>1462.4506963735107</v>
      </c>
      <c r="DU181" s="243">
        <f t="shared" ref="DU181:DU190" ca="1" si="300">IF(DS181&gt;$DK$140,0,DU180+DT181)</f>
        <v>68462.895447456089</v>
      </c>
      <c r="DV181" s="243">
        <f t="shared" ca="1" si="107"/>
        <v>71.315516091100093</v>
      </c>
      <c r="DW181" s="33"/>
      <c r="DY181" s="242">
        <f t="shared" si="269"/>
        <v>0</v>
      </c>
      <c r="DZ181" s="29">
        <f t="shared" si="270"/>
        <v>0</v>
      </c>
      <c r="EA181" s="29">
        <f t="shared" si="271"/>
        <v>0</v>
      </c>
      <c r="EB181" s="29">
        <f t="shared" si="272"/>
        <v>0</v>
      </c>
      <c r="EC181" s="29">
        <f t="shared" si="273"/>
        <v>0</v>
      </c>
      <c r="ED181" s="29">
        <f t="shared" si="274"/>
        <v>0</v>
      </c>
      <c r="EE181" s="292">
        <f t="shared" si="275"/>
        <v>0</v>
      </c>
      <c r="EF181" s="480"/>
      <c r="EG181" s="242">
        <v>39</v>
      </c>
      <c r="EH181" s="331">
        <f t="shared" ca="1" si="116"/>
        <v>1150</v>
      </c>
      <c r="EI181" s="599">
        <f t="shared" ca="1" si="235"/>
        <v>103.62049999999999</v>
      </c>
      <c r="EJ181" s="331">
        <f t="shared" ca="1" si="117"/>
        <v>1046.3795</v>
      </c>
      <c r="EK181" s="594">
        <f t="shared" ca="1" si="118"/>
        <v>553.82577672188211</v>
      </c>
      <c r="EL181" s="488">
        <f t="shared" ca="1" si="119"/>
        <v>492.5537232781179</v>
      </c>
      <c r="EM181" s="331">
        <f t="shared" si="120"/>
        <v>0</v>
      </c>
      <c r="EN181" s="331">
        <f t="shared" si="121"/>
        <v>0</v>
      </c>
      <c r="EO181" s="595">
        <f t="shared" ca="1" si="122"/>
        <v>189390.56972422433</v>
      </c>
      <c r="EP181" s="420">
        <f t="shared" ca="1" si="51"/>
        <v>0</v>
      </c>
      <c r="EQ181" s="416">
        <f t="shared" ca="1" si="123"/>
        <v>1150</v>
      </c>
      <c r="ER181" s="372">
        <f t="shared" ca="1" si="236"/>
        <v>-1150</v>
      </c>
      <c r="ES181" s="242">
        <v>40</v>
      </c>
      <c r="ET181" s="29">
        <f t="shared" si="125"/>
        <v>0</v>
      </c>
      <c r="EU181" s="29">
        <f t="shared" ca="1" si="291"/>
        <v>81929.981329101574</v>
      </c>
      <c r="EV181" s="29">
        <f t="shared" ca="1" si="52"/>
        <v>85.343730551147473</v>
      </c>
      <c r="EW181" s="29"/>
      <c r="EX181" s="24">
        <v>39</v>
      </c>
      <c r="EY181" s="243">
        <f t="shared" ca="1" si="225"/>
        <v>1150</v>
      </c>
      <c r="EZ181" s="243">
        <f t="shared" ref="EZ181:EZ190" ca="1" si="301">IF(EX181&gt;$EP$140,0,EZ180+EY181)</f>
        <v>57165.609548357534</v>
      </c>
      <c r="FA181" s="243">
        <f t="shared" ca="1" si="128"/>
        <v>59.547509946205764</v>
      </c>
      <c r="FB181" s="33"/>
      <c r="FD181" s="242">
        <f t="shared" si="276"/>
        <v>0</v>
      </c>
      <c r="FE181" s="29">
        <f t="shared" si="277"/>
        <v>0</v>
      </c>
      <c r="FF181" s="29">
        <f t="shared" si="278"/>
        <v>0</v>
      </c>
      <c r="FG181" s="29">
        <f t="shared" si="279"/>
        <v>0</v>
      </c>
      <c r="FH181" s="29">
        <f t="shared" si="280"/>
        <v>0</v>
      </c>
      <c r="FI181" s="29">
        <f t="shared" si="281"/>
        <v>0</v>
      </c>
      <c r="FJ181" s="292">
        <f t="shared" si="282"/>
        <v>0</v>
      </c>
      <c r="FK181" s="480"/>
      <c r="FL181" s="242">
        <v>39</v>
      </c>
      <c r="FM181" s="331">
        <f t="shared" ca="1" si="137"/>
        <v>1150</v>
      </c>
      <c r="FN181" s="600">
        <f t="shared" ca="1" si="237"/>
        <v>104.1015</v>
      </c>
      <c r="FO181" s="331">
        <f t="shared" ca="1" si="138"/>
        <v>1045.8985</v>
      </c>
      <c r="FP181" s="597">
        <f t="shared" ca="1" si="139"/>
        <v>559.51650411109335</v>
      </c>
      <c r="FQ181" s="488">
        <f t="shared" ca="1" si="140"/>
        <v>486.38199588890666</v>
      </c>
      <c r="FR181" s="331">
        <f t="shared" si="141"/>
        <v>0</v>
      </c>
      <c r="FS181" s="331">
        <f t="shared" si="142"/>
        <v>0</v>
      </c>
      <c r="FT181" s="596">
        <f t="shared" ca="1" si="143"/>
        <v>191347.84798505739</v>
      </c>
      <c r="FU181" s="420">
        <f t="shared" ca="1" si="54"/>
        <v>0</v>
      </c>
      <c r="FV181" s="416">
        <f t="shared" ca="1" si="144"/>
        <v>1150</v>
      </c>
      <c r="FW181" s="372">
        <f t="shared" ca="1" si="238"/>
        <v>-1150</v>
      </c>
      <c r="FX181" s="242">
        <v>40</v>
      </c>
      <c r="FY181" s="29">
        <f t="shared" si="146"/>
        <v>0</v>
      </c>
      <c r="FZ181" s="29">
        <f t="shared" ca="1" si="292"/>
        <v>81929.981329101574</v>
      </c>
      <c r="GA181" s="29">
        <f t="shared" ca="1" si="55"/>
        <v>85.343730551147473</v>
      </c>
      <c r="GB181" s="29"/>
      <c r="GC181" s="24">
        <v>39</v>
      </c>
      <c r="GD181" s="243">
        <f t="shared" ca="1" si="226"/>
        <v>1150</v>
      </c>
      <c r="GE181" s="243">
        <f t="shared" ref="GE181:GE190" ca="1" si="302">IF(GC181&gt;$FU$140,0,GE180+GD181)</f>
        <v>57132.120598279405</v>
      </c>
      <c r="GF181" s="243">
        <f t="shared" ca="1" si="149"/>
        <v>59.512625623207718</v>
      </c>
      <c r="GG181" s="33"/>
      <c r="GI181" s="242">
        <f t="shared" si="283"/>
        <v>0</v>
      </c>
      <c r="GJ181" s="29">
        <f t="shared" si="284"/>
        <v>0</v>
      </c>
      <c r="GK181" s="29">
        <f t="shared" si="285"/>
        <v>0</v>
      </c>
      <c r="GL181" s="29">
        <f t="shared" si="286"/>
        <v>0</v>
      </c>
      <c r="GM181" s="29">
        <f t="shared" si="287"/>
        <v>0</v>
      </c>
      <c r="GN181" s="29">
        <f t="shared" si="288"/>
        <v>0</v>
      </c>
      <c r="GO181" s="292">
        <f t="shared" si="289"/>
        <v>0</v>
      </c>
      <c r="GP181" s="480"/>
      <c r="GQ181" s="242">
        <v>39</v>
      </c>
      <c r="GR181" s="331">
        <f t="shared" ca="1" si="57"/>
        <v>1150</v>
      </c>
      <c r="GS181" s="600">
        <f t="shared" ca="1" si="240"/>
        <v>106.9885</v>
      </c>
      <c r="GT181" s="331">
        <f t="shared" ca="1" si="59"/>
        <v>1043.0115000000001</v>
      </c>
      <c r="GU181" s="591">
        <f t="shared" ca="1" si="153"/>
        <v>578.48781656902543</v>
      </c>
      <c r="GV181" s="488">
        <f t="shared" ca="1" si="227"/>
        <v>464.52368343097464</v>
      </c>
      <c r="GW181" s="331">
        <f t="shared" si="228"/>
        <v>0</v>
      </c>
      <c r="GX181" s="331">
        <f t="shared" si="229"/>
        <v>0</v>
      </c>
      <c r="GY181" s="593">
        <f t="shared" ca="1" si="230"/>
        <v>197874.15628309202</v>
      </c>
      <c r="GZ181" s="420">
        <f t="shared" ca="1" si="64"/>
        <v>0</v>
      </c>
      <c r="HA181" s="416">
        <f t="shared" ca="1" si="154"/>
        <v>1150</v>
      </c>
      <c r="HB181" s="372">
        <f t="shared" ca="1" si="241"/>
        <v>-1150</v>
      </c>
      <c r="HC181" s="242">
        <v>40</v>
      </c>
      <c r="HD181" s="29">
        <f t="shared" si="156"/>
        <v>0</v>
      </c>
      <c r="HE181" s="29">
        <f t="shared" ca="1" si="293"/>
        <v>75991.270394531239</v>
      </c>
      <c r="HF181" s="29">
        <f t="shared" ca="1" si="65"/>
        <v>79.157573327636712</v>
      </c>
      <c r="HG181" s="29"/>
      <c r="HH181" s="24">
        <v>39</v>
      </c>
      <c r="HI181" s="243">
        <f t="shared" ca="1" si="243"/>
        <v>1150</v>
      </c>
      <c r="HJ181" s="243">
        <f t="shared" ref="HJ181:HJ190" ca="1" si="303">IF(HH181&gt;$GZ$140,0,HJ180+HI181)</f>
        <v>56059.013808349613</v>
      </c>
      <c r="HK181" s="243">
        <f t="shared" ca="1" si="159"/>
        <v>58.394806050364188</v>
      </c>
      <c r="HL181" s="33"/>
    </row>
    <row r="182" spans="3:220" ht="15" customHeight="1" x14ac:dyDescent="0.25">
      <c r="C182" s="242">
        <v>40</v>
      </c>
      <c r="D182" s="243">
        <f t="shared" si="8"/>
        <v>1155.6736805955547</v>
      </c>
      <c r="E182" s="865">
        <f t="shared" si="160"/>
        <v>100</v>
      </c>
      <c r="F182" s="866"/>
      <c r="G182" s="243">
        <f t="shared" si="66"/>
        <v>1055.6736805955547</v>
      </c>
      <c r="H182" s="859">
        <f t="shared" si="9"/>
        <v>612.75721468184884</v>
      </c>
      <c r="I182" s="860"/>
      <c r="J182" s="243">
        <f t="shared" si="10"/>
        <v>442.91646591370591</v>
      </c>
      <c r="K182" s="859">
        <f t="shared" si="67"/>
        <v>183384.24793864094</v>
      </c>
      <c r="L182" s="860"/>
      <c r="M182" s="860"/>
      <c r="N182" s="861"/>
      <c r="O182" s="248">
        <f t="shared" si="68"/>
        <v>183384.24793864094</v>
      </c>
      <c r="P182" s="248">
        <f t="shared" si="6"/>
        <v>0</v>
      </c>
      <c r="Q182" s="248">
        <f t="shared" si="11"/>
        <v>0</v>
      </c>
      <c r="R182" s="1015" t="str">
        <f t="shared" si="7"/>
        <v/>
      </c>
      <c r="S182" s="1015"/>
      <c r="U182">
        <v>40</v>
      </c>
      <c r="W182" s="278"/>
      <c r="X182" s="278"/>
      <c r="Y182" s="854"/>
      <c r="Z182" s="855"/>
      <c r="AA182" s="279"/>
      <c r="AJ182" s="242">
        <f t="shared" si="249"/>
        <v>0</v>
      </c>
      <c r="AK182" s="29">
        <f t="shared" si="250"/>
        <v>0</v>
      </c>
      <c r="AL182" s="29">
        <f t="shared" si="251"/>
        <v>0</v>
      </c>
      <c r="AM182" s="29">
        <f t="shared" si="252"/>
        <v>0</v>
      </c>
      <c r="AN182" s="29">
        <f t="shared" si="253"/>
        <v>0</v>
      </c>
      <c r="AO182" s="29">
        <f t="shared" si="254"/>
        <v>0</v>
      </c>
      <c r="AP182" s="292">
        <f t="shared" si="255"/>
        <v>0</v>
      </c>
      <c r="AQ182" s="480"/>
      <c r="AR182" s="242">
        <v>40</v>
      </c>
      <c r="AS182" s="331">
        <f t="shared" ca="1" si="25"/>
        <v>1231.970682334292</v>
      </c>
      <c r="AT182" s="566">
        <f t="shared" ca="1" si="74"/>
        <v>103.62049999999999</v>
      </c>
      <c r="AU182" s="331">
        <f t="shared" ca="1" si="26"/>
        <v>1128.350182334292</v>
      </c>
      <c r="AV182" s="329">
        <f t="shared" ca="1" si="27"/>
        <v>542.52919702704469</v>
      </c>
      <c r="AW182" s="331">
        <f t="shared" ca="1" si="28"/>
        <v>585.82098530724727</v>
      </c>
      <c r="AX182" s="331">
        <f t="shared" si="75"/>
        <v>0</v>
      </c>
      <c r="AY182" s="331">
        <f t="shared" si="176"/>
        <v>0</v>
      </c>
      <c r="AZ182" s="350">
        <f t="shared" ca="1" si="30"/>
        <v>185424.18942396517</v>
      </c>
      <c r="BA182" s="420">
        <f t="shared" ca="1" si="31"/>
        <v>0</v>
      </c>
      <c r="BB182" s="416">
        <f t="shared" ca="1" si="76"/>
        <v>1231.970682334292</v>
      </c>
      <c r="BC182" s="372">
        <f t="shared" ca="1" si="231"/>
        <v>-1231.970682334292</v>
      </c>
      <c r="BD182" s="242">
        <v>41</v>
      </c>
      <c r="BE182" s="29">
        <f t="shared" si="32"/>
        <v>0</v>
      </c>
      <c r="BF182" s="29">
        <f t="shared" ca="1" si="78"/>
        <v>81929.981329101574</v>
      </c>
      <c r="BG182" s="29">
        <f t="shared" ca="1" si="33"/>
        <v>85.343730551147473</v>
      </c>
      <c r="BH182" s="29"/>
      <c r="BI182" s="24">
        <v>40</v>
      </c>
      <c r="BJ182" s="243">
        <f t="shared" ca="1" si="222"/>
        <v>1231.970682334292</v>
      </c>
      <c r="BK182" s="243">
        <f t="shared" ca="1" si="161"/>
        <v>61651.708492694212</v>
      </c>
      <c r="BL182" s="243">
        <f t="shared" ca="1" si="79"/>
        <v>64.220529679889808</v>
      </c>
      <c r="BM182" s="33"/>
      <c r="BO182" s="679">
        <f t="shared" si="260"/>
        <v>0</v>
      </c>
      <c r="BP182" s="29">
        <f t="shared" si="294"/>
        <v>0</v>
      </c>
      <c r="BQ182" s="29">
        <f t="shared" si="295"/>
        <v>0</v>
      </c>
      <c r="BR182" s="29">
        <f t="shared" si="296"/>
        <v>0</v>
      </c>
      <c r="BS182" s="29">
        <f t="shared" si="297"/>
        <v>0</v>
      </c>
      <c r="BT182" s="29">
        <f t="shared" si="298"/>
        <v>0</v>
      </c>
      <c r="BU182" s="292">
        <f t="shared" si="261"/>
        <v>0</v>
      </c>
      <c r="BV182" s="480"/>
      <c r="BW182" s="679">
        <v>40</v>
      </c>
      <c r="BX182" s="489">
        <f t="shared" ca="1" si="82"/>
        <v>1445.5025028809234</v>
      </c>
      <c r="BY182" s="489">
        <f t="shared" ca="1" si="41"/>
        <v>104.1015</v>
      </c>
      <c r="BZ182" s="489">
        <f t="shared" ca="1" si="42"/>
        <v>1341.4010028809234</v>
      </c>
      <c r="CA182" s="489">
        <f t="shared" ca="1" si="83"/>
        <v>522.55293467583101</v>
      </c>
      <c r="CB182" s="489">
        <f t="shared" ca="1" si="84"/>
        <v>818.84806820509243</v>
      </c>
      <c r="CC182" s="489">
        <f t="shared" si="85"/>
        <v>0</v>
      </c>
      <c r="CD182" s="489">
        <f t="shared" si="86"/>
        <v>0</v>
      </c>
      <c r="CE182" s="647">
        <f t="shared" ca="1" si="87"/>
        <v>178342.15810636553</v>
      </c>
      <c r="CF182" s="700">
        <f t="shared" ca="1" si="173"/>
        <v>0</v>
      </c>
      <c r="CG182" s="701">
        <f t="shared" ca="1" si="88"/>
        <v>1445.5025028809234</v>
      </c>
      <c r="CH182" s="710">
        <f t="shared" ca="1" si="232"/>
        <v>-1445.5025028809234</v>
      </c>
      <c r="CI182" s="679">
        <v>41</v>
      </c>
      <c r="CJ182" s="29">
        <f t="shared" si="43"/>
        <v>0</v>
      </c>
      <c r="CK182" s="29">
        <f t="shared" ca="1" si="290"/>
        <v>81929.981329101574</v>
      </c>
      <c r="CL182" s="29">
        <f t="shared" ca="1" si="44"/>
        <v>85.343730551147473</v>
      </c>
      <c r="CM182" s="29"/>
      <c r="CN182" s="29">
        <v>40</v>
      </c>
      <c r="CO182" s="29">
        <f t="shared" ca="1" si="223"/>
        <v>1445.5025028809234</v>
      </c>
      <c r="CP182" s="29">
        <f t="shared" ca="1" si="299"/>
        <v>70308.683752768004</v>
      </c>
      <c r="CQ182" s="29">
        <f t="shared" ca="1" si="92"/>
        <v>73.238212242466673</v>
      </c>
      <c r="CR182" s="292"/>
      <c r="CT182" s="242">
        <f t="shared" si="262"/>
        <v>0</v>
      </c>
      <c r="CU182" s="29">
        <f t="shared" si="263"/>
        <v>0</v>
      </c>
      <c r="CV182" s="29">
        <f t="shared" si="264"/>
        <v>0</v>
      </c>
      <c r="CW182" s="29">
        <f t="shared" si="265"/>
        <v>0</v>
      </c>
      <c r="CX182" s="29">
        <f t="shared" si="266"/>
        <v>0</v>
      </c>
      <c r="CY182" s="29">
        <f t="shared" si="267"/>
        <v>0</v>
      </c>
      <c r="CZ182" s="292">
        <f t="shared" si="268"/>
        <v>0</v>
      </c>
      <c r="DA182" s="480"/>
      <c r="DB182" s="242">
        <v>40</v>
      </c>
      <c r="DC182" s="488">
        <f t="shared" ca="1" si="96"/>
        <v>1462.4506963735107</v>
      </c>
      <c r="DD182" s="489">
        <f t="shared" ca="1" si="46"/>
        <v>106.9885</v>
      </c>
      <c r="DE182" s="488">
        <f t="shared" ca="1" si="97"/>
        <v>1355.4621963735108</v>
      </c>
      <c r="DF182" s="489">
        <f t="shared" ca="1" si="98"/>
        <v>539.54936204319858</v>
      </c>
      <c r="DG182" s="488">
        <f t="shared" ca="1" si="99"/>
        <v>815.91283433031219</v>
      </c>
      <c r="DH182" s="488">
        <f t="shared" si="100"/>
        <v>0</v>
      </c>
      <c r="DI182" s="488">
        <f t="shared" si="101"/>
        <v>0</v>
      </c>
      <c r="DJ182" s="523">
        <f t="shared" ca="1" si="102"/>
        <v>184172.43986619491</v>
      </c>
      <c r="DK182" s="420">
        <f t="shared" ca="1" si="47"/>
        <v>0</v>
      </c>
      <c r="DL182" s="416">
        <f t="shared" ca="1" si="103"/>
        <v>1462.4506963735107</v>
      </c>
      <c r="DM182" s="372">
        <f t="shared" ca="1" si="234"/>
        <v>-1462.4506963735107</v>
      </c>
      <c r="DN182" s="242">
        <v>41</v>
      </c>
      <c r="DO182" s="29">
        <f t="shared" si="48"/>
        <v>0</v>
      </c>
      <c r="DP182" s="29">
        <f t="shared" ca="1" si="105"/>
        <v>75991.270394531239</v>
      </c>
      <c r="DQ182" s="29">
        <f t="shared" ca="1" si="49"/>
        <v>79.157573327636712</v>
      </c>
      <c r="DR182" s="29"/>
      <c r="DS182" s="24">
        <v>40</v>
      </c>
      <c r="DT182" s="243">
        <f t="shared" ca="1" si="224"/>
        <v>1462.4506963735107</v>
      </c>
      <c r="DU182" s="243">
        <f t="shared" ca="1" si="300"/>
        <v>69925.346143829593</v>
      </c>
      <c r="DV182" s="243">
        <f t="shared" ca="1" si="107"/>
        <v>72.838902233155821</v>
      </c>
      <c r="DW182" s="33"/>
      <c r="DY182" s="242">
        <f t="shared" si="269"/>
        <v>0</v>
      </c>
      <c r="DZ182" s="29">
        <f t="shared" si="270"/>
        <v>0</v>
      </c>
      <c r="EA182" s="29">
        <f t="shared" si="271"/>
        <v>0</v>
      </c>
      <c r="EB182" s="29">
        <f t="shared" si="272"/>
        <v>0</v>
      </c>
      <c r="EC182" s="29">
        <f t="shared" si="273"/>
        <v>0</v>
      </c>
      <c r="ED182" s="29">
        <f t="shared" si="274"/>
        <v>0</v>
      </c>
      <c r="EE182" s="292">
        <f t="shared" si="275"/>
        <v>0</v>
      </c>
      <c r="EF182" s="480"/>
      <c r="EG182" s="242">
        <v>40</v>
      </c>
      <c r="EH182" s="331">
        <f t="shared" ca="1" si="116"/>
        <v>1150</v>
      </c>
      <c r="EI182" s="599">
        <f t="shared" ca="1" si="235"/>
        <v>103.62049999999999</v>
      </c>
      <c r="EJ182" s="331">
        <f t="shared" ca="1" si="117"/>
        <v>1046.3795</v>
      </c>
      <c r="EK182" s="594">
        <f t="shared" ca="1" si="118"/>
        <v>552.38916169565437</v>
      </c>
      <c r="EL182" s="488">
        <f t="shared" ca="1" si="119"/>
        <v>493.99033830434564</v>
      </c>
      <c r="EM182" s="331">
        <f t="shared" si="120"/>
        <v>0</v>
      </c>
      <c r="EN182" s="331">
        <f t="shared" si="121"/>
        <v>0</v>
      </c>
      <c r="EO182" s="595">
        <f t="shared" ca="1" si="122"/>
        <v>188896.57938591999</v>
      </c>
      <c r="EP182" s="420">
        <f t="shared" ca="1" si="51"/>
        <v>0</v>
      </c>
      <c r="EQ182" s="416">
        <f t="shared" ca="1" si="123"/>
        <v>1150</v>
      </c>
      <c r="ER182" s="372">
        <f t="shared" ca="1" si="236"/>
        <v>-1150</v>
      </c>
      <c r="ES182" s="242">
        <v>41</v>
      </c>
      <c r="ET182" s="29">
        <f t="shared" si="125"/>
        <v>0</v>
      </c>
      <c r="EU182" s="29">
        <f t="shared" ca="1" si="291"/>
        <v>81929.981329101574</v>
      </c>
      <c r="EV182" s="29">
        <f t="shared" ca="1" si="52"/>
        <v>85.343730551147473</v>
      </c>
      <c r="EW182" s="29"/>
      <c r="EX182" s="24">
        <v>40</v>
      </c>
      <c r="EY182" s="243">
        <f t="shared" ca="1" si="225"/>
        <v>1150</v>
      </c>
      <c r="EZ182" s="243">
        <f t="shared" ca="1" si="301"/>
        <v>58315.609548357534</v>
      </c>
      <c r="FA182" s="243">
        <f t="shared" ca="1" si="128"/>
        <v>60.745426612872429</v>
      </c>
      <c r="FB182" s="33"/>
      <c r="FD182" s="242">
        <f t="shared" si="276"/>
        <v>0</v>
      </c>
      <c r="FE182" s="29">
        <f t="shared" si="277"/>
        <v>0</v>
      </c>
      <c r="FF182" s="29">
        <f t="shared" si="278"/>
        <v>0</v>
      </c>
      <c r="FG182" s="29">
        <f t="shared" si="279"/>
        <v>0</v>
      </c>
      <c r="FH182" s="29">
        <f t="shared" si="280"/>
        <v>0</v>
      </c>
      <c r="FI182" s="29">
        <f t="shared" si="281"/>
        <v>0</v>
      </c>
      <c r="FJ182" s="292">
        <f t="shared" si="282"/>
        <v>0</v>
      </c>
      <c r="FK182" s="480"/>
      <c r="FL182" s="242">
        <v>40</v>
      </c>
      <c r="FM182" s="331">
        <f t="shared" ca="1" si="137"/>
        <v>1150</v>
      </c>
      <c r="FN182" s="600">
        <f t="shared" ca="1" si="237"/>
        <v>104.1015</v>
      </c>
      <c r="FO182" s="331">
        <f t="shared" ca="1" si="138"/>
        <v>1045.8985</v>
      </c>
      <c r="FP182" s="597">
        <f t="shared" ca="1" si="139"/>
        <v>558.09788995641748</v>
      </c>
      <c r="FQ182" s="488">
        <f t="shared" ca="1" si="140"/>
        <v>487.80061004358254</v>
      </c>
      <c r="FR182" s="331">
        <f t="shared" si="141"/>
        <v>0</v>
      </c>
      <c r="FS182" s="331">
        <f t="shared" si="142"/>
        <v>0</v>
      </c>
      <c r="FT182" s="596">
        <f t="shared" ca="1" si="143"/>
        <v>190860.04737501382</v>
      </c>
      <c r="FU182" s="420">
        <f t="shared" ca="1" si="54"/>
        <v>0</v>
      </c>
      <c r="FV182" s="416">
        <f t="shared" ca="1" si="144"/>
        <v>1150</v>
      </c>
      <c r="FW182" s="372">
        <f t="shared" ca="1" si="238"/>
        <v>-1150</v>
      </c>
      <c r="FX182" s="242">
        <v>41</v>
      </c>
      <c r="FY182" s="29">
        <f t="shared" si="146"/>
        <v>0</v>
      </c>
      <c r="FZ182" s="29">
        <f t="shared" ca="1" si="292"/>
        <v>81929.981329101574</v>
      </c>
      <c r="GA182" s="29">
        <f t="shared" ca="1" si="55"/>
        <v>85.343730551147473</v>
      </c>
      <c r="GB182" s="29"/>
      <c r="GC182" s="24">
        <v>40</v>
      </c>
      <c r="GD182" s="243">
        <f t="shared" ca="1" si="226"/>
        <v>1150</v>
      </c>
      <c r="GE182" s="243">
        <f t="shared" ca="1" si="302"/>
        <v>58282.120598279405</v>
      </c>
      <c r="GF182" s="243">
        <f t="shared" ca="1" si="149"/>
        <v>60.710542289874383</v>
      </c>
      <c r="GG182" s="33"/>
      <c r="GI182" s="242">
        <f t="shared" si="283"/>
        <v>0</v>
      </c>
      <c r="GJ182" s="29">
        <f t="shared" si="284"/>
        <v>0</v>
      </c>
      <c r="GK182" s="29">
        <f t="shared" si="285"/>
        <v>0</v>
      </c>
      <c r="GL182" s="29">
        <f t="shared" si="286"/>
        <v>0</v>
      </c>
      <c r="GM182" s="29">
        <f t="shared" si="287"/>
        <v>0</v>
      </c>
      <c r="GN182" s="29">
        <f t="shared" si="288"/>
        <v>0</v>
      </c>
      <c r="GO182" s="292">
        <f t="shared" si="289"/>
        <v>0</v>
      </c>
      <c r="GP182" s="480"/>
      <c r="GQ182" s="242">
        <v>40</v>
      </c>
      <c r="GR182" s="331">
        <f t="shared" ca="1" si="57"/>
        <v>1150</v>
      </c>
      <c r="GS182" s="600">
        <f t="shared" ca="1" si="240"/>
        <v>106.9885</v>
      </c>
      <c r="GT182" s="331">
        <f t="shared" ca="1" si="59"/>
        <v>1043.0115000000001</v>
      </c>
      <c r="GU182" s="591">
        <f t="shared" ca="1" si="153"/>
        <v>577.13295582568514</v>
      </c>
      <c r="GV182" s="488">
        <f t="shared" ca="1" si="227"/>
        <v>465.87854417431492</v>
      </c>
      <c r="GW182" s="331">
        <f t="shared" si="228"/>
        <v>0</v>
      </c>
      <c r="GX182" s="331">
        <f t="shared" si="229"/>
        <v>0</v>
      </c>
      <c r="GY182" s="593">
        <f t="shared" ca="1" si="230"/>
        <v>197408.27773891771</v>
      </c>
      <c r="GZ182" s="420">
        <f t="shared" ca="1" si="64"/>
        <v>0</v>
      </c>
      <c r="HA182" s="416">
        <f t="shared" ca="1" si="154"/>
        <v>1150</v>
      </c>
      <c r="HB182" s="372">
        <f t="shared" ca="1" si="241"/>
        <v>-1150</v>
      </c>
      <c r="HC182" s="242">
        <v>41</v>
      </c>
      <c r="HD182" s="29">
        <f t="shared" si="156"/>
        <v>0</v>
      </c>
      <c r="HE182" s="29">
        <f t="shared" ca="1" si="293"/>
        <v>75991.270394531239</v>
      </c>
      <c r="HF182" s="29">
        <f t="shared" ca="1" si="65"/>
        <v>79.157573327636712</v>
      </c>
      <c r="HG182" s="29"/>
      <c r="HH182" s="24">
        <v>40</v>
      </c>
      <c r="HI182" s="243">
        <f t="shared" ca="1" si="243"/>
        <v>1150</v>
      </c>
      <c r="HJ182" s="243">
        <f t="shared" ca="1" si="303"/>
        <v>57209.013808349613</v>
      </c>
      <c r="HK182" s="243">
        <f t="shared" ca="1" si="159"/>
        <v>59.592722717030853</v>
      </c>
      <c r="HL182" s="33"/>
    </row>
    <row r="183" spans="3:220" ht="15" customHeight="1" x14ac:dyDescent="0.25">
      <c r="C183" s="242">
        <v>41</v>
      </c>
      <c r="D183" s="243">
        <f t="shared" si="8"/>
        <v>1155.6736805955547</v>
      </c>
      <c r="E183" s="865">
        <f t="shared" si="160"/>
        <v>100</v>
      </c>
      <c r="F183" s="866"/>
      <c r="G183" s="243">
        <f t="shared" si="66"/>
        <v>1055.6736805955547</v>
      </c>
      <c r="H183" s="859">
        <f t="shared" si="9"/>
        <v>611.28082646213647</v>
      </c>
      <c r="I183" s="860"/>
      <c r="J183" s="243">
        <f t="shared" si="10"/>
        <v>444.39285413341827</v>
      </c>
      <c r="K183" s="859">
        <f t="shared" si="67"/>
        <v>182939.85508450752</v>
      </c>
      <c r="L183" s="860"/>
      <c r="M183" s="860"/>
      <c r="N183" s="861"/>
      <c r="O183" s="248">
        <f t="shared" si="68"/>
        <v>182939.85508450752</v>
      </c>
      <c r="P183" s="248">
        <f t="shared" si="6"/>
        <v>0</v>
      </c>
      <c r="Q183" s="248">
        <f t="shared" si="11"/>
        <v>0</v>
      </c>
      <c r="R183" s="1015" t="str">
        <f t="shared" si="7"/>
        <v/>
      </c>
      <c r="S183" s="1015"/>
      <c r="U183">
        <v>41</v>
      </c>
      <c r="W183" s="278"/>
      <c r="X183" s="278"/>
      <c r="Y183" s="854"/>
      <c r="Z183" s="855"/>
      <c r="AA183" s="279"/>
      <c r="AJ183" s="242">
        <f t="shared" si="249"/>
        <v>0</v>
      </c>
      <c r="AK183" s="29">
        <f t="shared" si="250"/>
        <v>0</v>
      </c>
      <c r="AL183" s="29">
        <f t="shared" si="251"/>
        <v>0</v>
      </c>
      <c r="AM183" s="29">
        <f t="shared" si="252"/>
        <v>0</v>
      </c>
      <c r="AN183" s="29">
        <f t="shared" si="253"/>
        <v>0</v>
      </c>
      <c r="AO183" s="29">
        <f t="shared" si="254"/>
        <v>0</v>
      </c>
      <c r="AP183" s="292">
        <f t="shared" si="255"/>
        <v>0</v>
      </c>
      <c r="AQ183" s="480"/>
      <c r="AR183" s="242">
        <v>41</v>
      </c>
      <c r="AS183" s="331">
        <f t="shared" ca="1" si="25"/>
        <v>1231.970682334292</v>
      </c>
      <c r="AT183" s="566">
        <f t="shared" ca="1" si="74"/>
        <v>103.62049999999999</v>
      </c>
      <c r="AU183" s="331">
        <f t="shared" ca="1" si="26"/>
        <v>1128.350182334292</v>
      </c>
      <c r="AV183" s="329">
        <f t="shared" ca="1" si="27"/>
        <v>540.82055248656513</v>
      </c>
      <c r="AW183" s="331">
        <f t="shared" ca="1" si="28"/>
        <v>587.52962984772682</v>
      </c>
      <c r="AX183" s="331">
        <f t="shared" si="75"/>
        <v>0</v>
      </c>
      <c r="AY183" s="331">
        <f t="shared" si="176"/>
        <v>0</v>
      </c>
      <c r="AZ183" s="350">
        <f t="shared" ca="1" si="30"/>
        <v>184836.65979411744</v>
      </c>
      <c r="BA183" s="420">
        <f t="shared" ca="1" si="31"/>
        <v>0</v>
      </c>
      <c r="BB183" s="416">
        <f t="shared" ca="1" si="76"/>
        <v>1231.970682334292</v>
      </c>
      <c r="BC183" s="372">
        <f t="shared" ca="1" si="231"/>
        <v>-1231.970682334292</v>
      </c>
      <c r="BD183" s="242">
        <v>42</v>
      </c>
      <c r="BE183" s="29">
        <f t="shared" si="32"/>
        <v>0</v>
      </c>
      <c r="BF183" s="29">
        <f t="shared" ca="1" si="78"/>
        <v>81929.981329101574</v>
      </c>
      <c r="BG183" s="29">
        <f t="shared" ca="1" si="33"/>
        <v>85.343730551147473</v>
      </c>
      <c r="BH183" s="29"/>
      <c r="BI183" s="24">
        <v>41</v>
      </c>
      <c r="BJ183" s="243">
        <f t="shared" ca="1" si="222"/>
        <v>1231.970682334292</v>
      </c>
      <c r="BK183" s="243">
        <f t="shared" ca="1" si="161"/>
        <v>62883.679175028505</v>
      </c>
      <c r="BL183" s="243">
        <f t="shared" ca="1" si="79"/>
        <v>65.503832473988027</v>
      </c>
      <c r="BM183" s="33"/>
      <c r="BO183" s="679">
        <f t="shared" si="260"/>
        <v>0</v>
      </c>
      <c r="BP183" s="29">
        <f t="shared" si="294"/>
        <v>0</v>
      </c>
      <c r="BQ183" s="29">
        <f t="shared" si="295"/>
        <v>0</v>
      </c>
      <c r="BR183" s="29">
        <f t="shared" si="296"/>
        <v>0</v>
      </c>
      <c r="BS183" s="29">
        <f t="shared" si="297"/>
        <v>0</v>
      </c>
      <c r="BT183" s="29">
        <f t="shared" si="298"/>
        <v>0</v>
      </c>
      <c r="BU183" s="292">
        <f t="shared" si="261"/>
        <v>0</v>
      </c>
      <c r="BV183" s="480"/>
      <c r="BW183" s="679">
        <v>41</v>
      </c>
      <c r="BX183" s="489">
        <f t="shared" ca="1" si="82"/>
        <v>1445.5025028809234</v>
      </c>
      <c r="BY183" s="489">
        <f t="shared" ca="1" si="41"/>
        <v>104.1015</v>
      </c>
      <c r="BZ183" s="489">
        <f t="shared" ca="1" si="42"/>
        <v>1341.4010028809234</v>
      </c>
      <c r="CA183" s="489">
        <f t="shared" ca="1" si="83"/>
        <v>520.1646278102329</v>
      </c>
      <c r="CB183" s="489">
        <f t="shared" ca="1" si="84"/>
        <v>821.23637507069054</v>
      </c>
      <c r="CC183" s="489">
        <f t="shared" si="85"/>
        <v>0</v>
      </c>
      <c r="CD183" s="489">
        <f t="shared" si="86"/>
        <v>0</v>
      </c>
      <c r="CE183" s="647">
        <f t="shared" ca="1" si="87"/>
        <v>177520.92173129483</v>
      </c>
      <c r="CF183" s="700">
        <f t="shared" ca="1" si="173"/>
        <v>0</v>
      </c>
      <c r="CG183" s="701">
        <f t="shared" ca="1" si="88"/>
        <v>1445.5025028809234</v>
      </c>
      <c r="CH183" s="710">
        <f t="shared" ca="1" si="232"/>
        <v>-1445.5025028809234</v>
      </c>
      <c r="CI183" s="679">
        <v>42</v>
      </c>
      <c r="CJ183" s="29">
        <f t="shared" si="43"/>
        <v>0</v>
      </c>
      <c r="CK183" s="29">
        <f t="shared" ca="1" si="290"/>
        <v>81929.981329101574</v>
      </c>
      <c r="CL183" s="29">
        <f t="shared" ca="1" si="44"/>
        <v>85.343730551147473</v>
      </c>
      <c r="CM183" s="29"/>
      <c r="CN183" s="29">
        <v>41</v>
      </c>
      <c r="CO183" s="29">
        <f t="shared" ca="1" si="223"/>
        <v>1445.5025028809234</v>
      </c>
      <c r="CP183" s="29">
        <f t="shared" ca="1" si="299"/>
        <v>71754.186255648921</v>
      </c>
      <c r="CQ183" s="29">
        <f t="shared" ca="1" si="92"/>
        <v>74.743944016300972</v>
      </c>
      <c r="CR183" s="292"/>
      <c r="CT183" s="242">
        <f t="shared" si="262"/>
        <v>0</v>
      </c>
      <c r="CU183" s="29">
        <f t="shared" si="263"/>
        <v>0</v>
      </c>
      <c r="CV183" s="29">
        <f t="shared" si="264"/>
        <v>0</v>
      </c>
      <c r="CW183" s="29">
        <f t="shared" si="265"/>
        <v>0</v>
      </c>
      <c r="CX183" s="29">
        <f t="shared" si="266"/>
        <v>0</v>
      </c>
      <c r="CY183" s="29">
        <f t="shared" si="267"/>
        <v>0</v>
      </c>
      <c r="CZ183" s="292">
        <f t="shared" si="268"/>
        <v>0</v>
      </c>
      <c r="DA183" s="480"/>
      <c r="DB183" s="242">
        <v>41</v>
      </c>
      <c r="DC183" s="488">
        <f t="shared" ca="1" si="96"/>
        <v>1462.4506963735107</v>
      </c>
      <c r="DD183" s="489">
        <f t="shared" ca="1" si="46"/>
        <v>106.9885</v>
      </c>
      <c r="DE183" s="488">
        <f t="shared" ca="1" si="97"/>
        <v>1355.4621963735108</v>
      </c>
      <c r="DF183" s="489">
        <f t="shared" ca="1" si="98"/>
        <v>537.16961627640183</v>
      </c>
      <c r="DG183" s="488">
        <f t="shared" ca="1" si="99"/>
        <v>818.29258009710895</v>
      </c>
      <c r="DH183" s="488">
        <f t="shared" si="100"/>
        <v>0</v>
      </c>
      <c r="DI183" s="488">
        <f t="shared" si="101"/>
        <v>0</v>
      </c>
      <c r="DJ183" s="523">
        <f t="shared" ca="1" si="102"/>
        <v>183354.14728609781</v>
      </c>
      <c r="DK183" s="420">
        <f t="shared" ca="1" si="47"/>
        <v>0</v>
      </c>
      <c r="DL183" s="416">
        <f t="shared" ca="1" si="103"/>
        <v>1462.4506963735107</v>
      </c>
      <c r="DM183" s="372">
        <f t="shared" ca="1" si="234"/>
        <v>-1462.4506963735107</v>
      </c>
      <c r="DN183" s="242">
        <v>42</v>
      </c>
      <c r="DO183" s="29">
        <f t="shared" si="48"/>
        <v>0</v>
      </c>
      <c r="DP183" s="29">
        <f t="shared" ca="1" si="105"/>
        <v>75991.270394531239</v>
      </c>
      <c r="DQ183" s="29">
        <f t="shared" ca="1" si="49"/>
        <v>79.157573327636712</v>
      </c>
      <c r="DR183" s="29"/>
      <c r="DS183" s="24">
        <v>41</v>
      </c>
      <c r="DT183" s="243">
        <f t="shared" ca="1" si="224"/>
        <v>1462.4506963735107</v>
      </c>
      <c r="DU183" s="243">
        <f t="shared" ca="1" si="300"/>
        <v>71387.796840203097</v>
      </c>
      <c r="DV183" s="243">
        <f t="shared" ca="1" si="107"/>
        <v>74.362288375211563</v>
      </c>
      <c r="DW183" s="33"/>
      <c r="DY183" s="242">
        <f t="shared" si="269"/>
        <v>0</v>
      </c>
      <c r="DZ183" s="29">
        <f t="shared" si="270"/>
        <v>0</v>
      </c>
      <c r="EA183" s="29">
        <f t="shared" si="271"/>
        <v>0</v>
      </c>
      <c r="EB183" s="29">
        <f t="shared" si="272"/>
        <v>0</v>
      </c>
      <c r="EC183" s="29">
        <f t="shared" si="273"/>
        <v>0</v>
      </c>
      <c r="ED183" s="29">
        <f t="shared" si="274"/>
        <v>0</v>
      </c>
      <c r="EE183" s="292">
        <f t="shared" si="275"/>
        <v>0</v>
      </c>
      <c r="EF183" s="480"/>
      <c r="EG183" s="242">
        <v>41</v>
      </c>
      <c r="EH183" s="331">
        <f t="shared" ca="1" si="116"/>
        <v>1150</v>
      </c>
      <c r="EI183" s="599">
        <f t="shared" ca="1" si="235"/>
        <v>103.62049999999999</v>
      </c>
      <c r="EJ183" s="331">
        <f t="shared" ca="1" si="117"/>
        <v>1046.3795</v>
      </c>
      <c r="EK183" s="594">
        <f t="shared" ca="1" si="118"/>
        <v>550.94835654226665</v>
      </c>
      <c r="EL183" s="488">
        <f t="shared" ca="1" si="119"/>
        <v>495.43114345773336</v>
      </c>
      <c r="EM183" s="331">
        <f t="shared" si="120"/>
        <v>0</v>
      </c>
      <c r="EN183" s="331">
        <f t="shared" si="121"/>
        <v>0</v>
      </c>
      <c r="EO183" s="595">
        <f t="shared" ca="1" si="122"/>
        <v>188401.14824246225</v>
      </c>
      <c r="EP183" s="420">
        <f t="shared" ca="1" si="51"/>
        <v>0</v>
      </c>
      <c r="EQ183" s="416">
        <f t="shared" ca="1" si="123"/>
        <v>1150</v>
      </c>
      <c r="ER183" s="372">
        <f t="shared" ca="1" si="236"/>
        <v>-1150</v>
      </c>
      <c r="ES183" s="242">
        <v>42</v>
      </c>
      <c r="ET183" s="29">
        <f t="shared" si="125"/>
        <v>0</v>
      </c>
      <c r="EU183" s="29">
        <f t="shared" ca="1" si="291"/>
        <v>81929.981329101574</v>
      </c>
      <c r="EV183" s="29">
        <f t="shared" ca="1" si="52"/>
        <v>85.343730551147473</v>
      </c>
      <c r="EW183" s="29"/>
      <c r="EX183" s="24">
        <v>41</v>
      </c>
      <c r="EY183" s="243">
        <f t="shared" ca="1" si="225"/>
        <v>1150</v>
      </c>
      <c r="EZ183" s="243">
        <f t="shared" ca="1" si="301"/>
        <v>59465.609548357534</v>
      </c>
      <c r="FA183" s="243">
        <f t="shared" ca="1" si="128"/>
        <v>61.9433432795391</v>
      </c>
      <c r="FB183" s="33"/>
      <c r="FD183" s="242">
        <f t="shared" si="276"/>
        <v>0</v>
      </c>
      <c r="FE183" s="29">
        <f t="shared" si="277"/>
        <v>0</v>
      </c>
      <c r="FF183" s="29">
        <f t="shared" si="278"/>
        <v>0</v>
      </c>
      <c r="FG183" s="29">
        <f t="shared" si="279"/>
        <v>0</v>
      </c>
      <c r="FH183" s="29">
        <f t="shared" si="280"/>
        <v>0</v>
      </c>
      <c r="FI183" s="29">
        <f t="shared" si="281"/>
        <v>0</v>
      </c>
      <c r="FJ183" s="292">
        <f t="shared" si="282"/>
        <v>0</v>
      </c>
      <c r="FK183" s="480"/>
      <c r="FL183" s="242">
        <v>41</v>
      </c>
      <c r="FM183" s="331">
        <f t="shared" ca="1" si="137"/>
        <v>1150</v>
      </c>
      <c r="FN183" s="600">
        <f t="shared" ca="1" si="237"/>
        <v>104.1015</v>
      </c>
      <c r="FO183" s="331">
        <f t="shared" ca="1" si="138"/>
        <v>1045.8985</v>
      </c>
      <c r="FP183" s="597">
        <f t="shared" ca="1" si="139"/>
        <v>556.6751381771237</v>
      </c>
      <c r="FQ183" s="488">
        <f t="shared" ca="1" si="140"/>
        <v>489.22336182287631</v>
      </c>
      <c r="FR183" s="331">
        <f t="shared" si="141"/>
        <v>0</v>
      </c>
      <c r="FS183" s="331">
        <f t="shared" si="142"/>
        <v>0</v>
      </c>
      <c r="FT183" s="596">
        <f t="shared" ca="1" si="143"/>
        <v>190370.82401319096</v>
      </c>
      <c r="FU183" s="420">
        <f t="shared" ca="1" si="54"/>
        <v>0</v>
      </c>
      <c r="FV183" s="416">
        <f t="shared" ca="1" si="144"/>
        <v>1150</v>
      </c>
      <c r="FW183" s="372">
        <f t="shared" ca="1" si="238"/>
        <v>-1150</v>
      </c>
      <c r="FX183" s="242">
        <v>42</v>
      </c>
      <c r="FY183" s="29">
        <f t="shared" si="146"/>
        <v>0</v>
      </c>
      <c r="FZ183" s="29">
        <f t="shared" ca="1" si="292"/>
        <v>81929.981329101574</v>
      </c>
      <c r="GA183" s="29">
        <f t="shared" ca="1" si="55"/>
        <v>85.343730551147473</v>
      </c>
      <c r="GB183" s="29"/>
      <c r="GC183" s="24">
        <v>41</v>
      </c>
      <c r="GD183" s="243">
        <f t="shared" ca="1" si="226"/>
        <v>1150</v>
      </c>
      <c r="GE183" s="243">
        <f t="shared" ca="1" si="302"/>
        <v>59432.120598279405</v>
      </c>
      <c r="GF183" s="243">
        <f t="shared" ca="1" si="149"/>
        <v>61.908458956541047</v>
      </c>
      <c r="GG183" s="33"/>
      <c r="GI183" s="242">
        <f t="shared" si="283"/>
        <v>0</v>
      </c>
      <c r="GJ183" s="29">
        <f t="shared" si="284"/>
        <v>0</v>
      </c>
      <c r="GK183" s="29">
        <f t="shared" si="285"/>
        <v>0</v>
      </c>
      <c r="GL183" s="29">
        <f t="shared" si="286"/>
        <v>0</v>
      </c>
      <c r="GM183" s="29">
        <f t="shared" si="287"/>
        <v>0</v>
      </c>
      <c r="GN183" s="29">
        <f t="shared" si="288"/>
        <v>0</v>
      </c>
      <c r="GO183" s="292">
        <f t="shared" si="289"/>
        <v>0</v>
      </c>
      <c r="GP183" s="480"/>
      <c r="GQ183" s="242">
        <v>41</v>
      </c>
      <c r="GR183" s="331">
        <f t="shared" ca="1" si="57"/>
        <v>1150</v>
      </c>
      <c r="GS183" s="600">
        <f t="shared" ca="1" si="240"/>
        <v>106.9885</v>
      </c>
      <c r="GT183" s="331">
        <f t="shared" ca="1" si="59"/>
        <v>1043.0115000000001</v>
      </c>
      <c r="GU183" s="591">
        <f t="shared" ca="1" si="153"/>
        <v>575.77414340517669</v>
      </c>
      <c r="GV183" s="488">
        <f t="shared" ca="1" si="227"/>
        <v>467.23735659482338</v>
      </c>
      <c r="GW183" s="331">
        <f t="shared" si="228"/>
        <v>0</v>
      </c>
      <c r="GX183" s="331">
        <f t="shared" si="229"/>
        <v>0</v>
      </c>
      <c r="GY183" s="593">
        <f t="shared" ca="1" si="230"/>
        <v>196941.04038232288</v>
      </c>
      <c r="GZ183" s="420">
        <f t="shared" ca="1" si="64"/>
        <v>0</v>
      </c>
      <c r="HA183" s="416">
        <f t="shared" ca="1" si="154"/>
        <v>1150</v>
      </c>
      <c r="HB183" s="372">
        <f t="shared" ca="1" si="241"/>
        <v>-1150</v>
      </c>
      <c r="HC183" s="242">
        <v>42</v>
      </c>
      <c r="HD183" s="29">
        <f t="shared" si="156"/>
        <v>0</v>
      </c>
      <c r="HE183" s="29">
        <f t="shared" ca="1" si="293"/>
        <v>75991.270394531239</v>
      </c>
      <c r="HF183" s="29">
        <f t="shared" ca="1" si="65"/>
        <v>79.157573327636712</v>
      </c>
      <c r="HG183" s="29"/>
      <c r="HH183" s="24">
        <v>41</v>
      </c>
      <c r="HI183" s="243">
        <f t="shared" ca="1" si="243"/>
        <v>1150</v>
      </c>
      <c r="HJ183" s="243">
        <f t="shared" ca="1" si="303"/>
        <v>58359.013808349613</v>
      </c>
      <c r="HK183" s="243">
        <f t="shared" ca="1" si="159"/>
        <v>60.790639383697517</v>
      </c>
      <c r="HL183" s="33"/>
    </row>
    <row r="184" spans="3:220" ht="15" customHeight="1" x14ac:dyDescent="0.25">
      <c r="C184" s="242">
        <v>42</v>
      </c>
      <c r="D184" s="243">
        <f t="shared" si="8"/>
        <v>1155.6736805955547</v>
      </c>
      <c r="E184" s="865">
        <f t="shared" si="160"/>
        <v>100</v>
      </c>
      <c r="F184" s="866"/>
      <c r="G184" s="243">
        <f t="shared" si="66"/>
        <v>1055.6736805955547</v>
      </c>
      <c r="H184" s="859">
        <f t="shared" si="9"/>
        <v>609.79951694835847</v>
      </c>
      <c r="I184" s="860"/>
      <c r="J184" s="243">
        <f t="shared" si="10"/>
        <v>445.87416364719627</v>
      </c>
      <c r="K184" s="859">
        <f t="shared" si="67"/>
        <v>182493.98092086034</v>
      </c>
      <c r="L184" s="860"/>
      <c r="M184" s="860"/>
      <c r="N184" s="861"/>
      <c r="O184" s="248">
        <f t="shared" si="68"/>
        <v>182493.98092086034</v>
      </c>
      <c r="P184" s="248">
        <f t="shared" si="6"/>
        <v>0</v>
      </c>
      <c r="Q184" s="248">
        <f t="shared" si="11"/>
        <v>0</v>
      </c>
      <c r="R184" s="1015" t="str">
        <f t="shared" si="7"/>
        <v/>
      </c>
      <c r="S184" s="1015"/>
      <c r="U184">
        <v>42</v>
      </c>
      <c r="W184" s="278"/>
      <c r="X184" s="278"/>
      <c r="Y184" s="854"/>
      <c r="Z184" s="855"/>
      <c r="AA184" s="279"/>
      <c r="AJ184" s="242">
        <f t="shared" si="249"/>
        <v>0</v>
      </c>
      <c r="AK184" s="29">
        <f t="shared" si="250"/>
        <v>0</v>
      </c>
      <c r="AL184" s="29">
        <f t="shared" si="251"/>
        <v>0</v>
      </c>
      <c r="AM184" s="29">
        <f t="shared" si="252"/>
        <v>0</v>
      </c>
      <c r="AN184" s="29">
        <f t="shared" si="253"/>
        <v>0</v>
      </c>
      <c r="AO184" s="29">
        <f t="shared" si="254"/>
        <v>0</v>
      </c>
      <c r="AP184" s="292">
        <f t="shared" si="255"/>
        <v>0</v>
      </c>
      <c r="AQ184" s="480"/>
      <c r="AR184" s="242">
        <v>42</v>
      </c>
      <c r="AS184" s="331">
        <f t="shared" ca="1" si="25"/>
        <v>1231.970682334292</v>
      </c>
      <c r="AT184" s="566">
        <f t="shared" ca="1" si="74"/>
        <v>103.62049999999999</v>
      </c>
      <c r="AU184" s="331">
        <f t="shared" ca="1" si="26"/>
        <v>1128.350182334292</v>
      </c>
      <c r="AV184" s="329">
        <f t="shared" ca="1" si="27"/>
        <v>539.10692439950924</v>
      </c>
      <c r="AW184" s="331">
        <f t="shared" ca="1" si="28"/>
        <v>589.24325793478272</v>
      </c>
      <c r="AX184" s="331">
        <f t="shared" si="75"/>
        <v>0</v>
      </c>
      <c r="AY184" s="331">
        <f t="shared" si="176"/>
        <v>0</v>
      </c>
      <c r="AZ184" s="350">
        <f t="shared" ca="1" si="30"/>
        <v>184247.41653618266</v>
      </c>
      <c r="BA184" s="420">
        <f t="shared" ca="1" si="31"/>
        <v>0</v>
      </c>
      <c r="BB184" s="416">
        <f t="shared" ca="1" si="76"/>
        <v>1231.970682334292</v>
      </c>
      <c r="BC184" s="372">
        <f t="shared" ca="1" si="231"/>
        <v>-1231.970682334292</v>
      </c>
      <c r="BD184" s="242">
        <v>43</v>
      </c>
      <c r="BE184" s="29">
        <f t="shared" si="32"/>
        <v>0</v>
      </c>
      <c r="BF184" s="29">
        <f t="shared" ca="1" si="78"/>
        <v>81929.981329101574</v>
      </c>
      <c r="BG184" s="29">
        <f t="shared" ca="1" si="33"/>
        <v>85.343730551147473</v>
      </c>
      <c r="BH184" s="29"/>
      <c r="BI184" s="24">
        <v>42</v>
      </c>
      <c r="BJ184" s="243">
        <f t="shared" ca="1" si="222"/>
        <v>1231.970682334292</v>
      </c>
      <c r="BK184" s="243">
        <f t="shared" ca="1" si="161"/>
        <v>64115.649857362798</v>
      </c>
      <c r="BL184" s="243">
        <f t="shared" ca="1" si="79"/>
        <v>66.78713526808626</v>
      </c>
      <c r="BM184" s="33"/>
      <c r="BO184" s="679">
        <f t="shared" si="260"/>
        <v>0</v>
      </c>
      <c r="BP184" s="29">
        <f t="shared" si="294"/>
        <v>0</v>
      </c>
      <c r="BQ184" s="29">
        <f t="shared" si="295"/>
        <v>0</v>
      </c>
      <c r="BR184" s="29">
        <f t="shared" si="296"/>
        <v>0</v>
      </c>
      <c r="BS184" s="29">
        <f t="shared" si="297"/>
        <v>0</v>
      </c>
      <c r="BT184" s="29">
        <f t="shared" si="298"/>
        <v>0</v>
      </c>
      <c r="BU184" s="292">
        <f t="shared" si="261"/>
        <v>0</v>
      </c>
      <c r="BV184" s="480"/>
      <c r="BW184" s="679">
        <v>42</v>
      </c>
      <c r="BX184" s="489">
        <f t="shared" ca="1" si="82"/>
        <v>1445.5025028809234</v>
      </c>
      <c r="BY184" s="489">
        <f t="shared" ca="1" si="41"/>
        <v>104.1015</v>
      </c>
      <c r="BZ184" s="489">
        <f t="shared" ca="1" si="42"/>
        <v>1341.4010028809234</v>
      </c>
      <c r="CA184" s="489">
        <f t="shared" ca="1" si="83"/>
        <v>517.76935504961</v>
      </c>
      <c r="CB184" s="489">
        <f t="shared" ca="1" si="84"/>
        <v>823.63164783131344</v>
      </c>
      <c r="CC184" s="489">
        <f t="shared" si="85"/>
        <v>0</v>
      </c>
      <c r="CD184" s="489">
        <f t="shared" si="86"/>
        <v>0</v>
      </c>
      <c r="CE184" s="647">
        <f t="shared" ca="1" si="87"/>
        <v>176697.29008346351</v>
      </c>
      <c r="CF184" s="700">
        <f t="shared" ca="1" si="173"/>
        <v>0</v>
      </c>
      <c r="CG184" s="701">
        <f t="shared" ca="1" si="88"/>
        <v>1445.5025028809234</v>
      </c>
      <c r="CH184" s="710">
        <f t="shared" ca="1" si="232"/>
        <v>-1445.5025028809234</v>
      </c>
      <c r="CI184" s="679">
        <v>43</v>
      </c>
      <c r="CJ184" s="29">
        <f t="shared" si="43"/>
        <v>0</v>
      </c>
      <c r="CK184" s="29">
        <f t="shared" ca="1" si="290"/>
        <v>81929.981329101574</v>
      </c>
      <c r="CL184" s="29">
        <f t="shared" ca="1" si="44"/>
        <v>85.343730551147473</v>
      </c>
      <c r="CM184" s="29"/>
      <c r="CN184" s="29">
        <v>42</v>
      </c>
      <c r="CO184" s="29">
        <f t="shared" ca="1" si="223"/>
        <v>1445.5025028809234</v>
      </c>
      <c r="CP184" s="29">
        <f t="shared" ca="1" si="299"/>
        <v>73199.688758529839</v>
      </c>
      <c r="CQ184" s="29">
        <f t="shared" ca="1" si="92"/>
        <v>76.249675790135257</v>
      </c>
      <c r="CR184" s="292"/>
      <c r="CT184" s="242">
        <f t="shared" si="262"/>
        <v>0</v>
      </c>
      <c r="CU184" s="29">
        <f t="shared" si="263"/>
        <v>0</v>
      </c>
      <c r="CV184" s="29">
        <f t="shared" si="264"/>
        <v>0</v>
      </c>
      <c r="CW184" s="29">
        <f t="shared" si="265"/>
        <v>0</v>
      </c>
      <c r="CX184" s="29">
        <f t="shared" si="266"/>
        <v>0</v>
      </c>
      <c r="CY184" s="29">
        <f t="shared" si="267"/>
        <v>0</v>
      </c>
      <c r="CZ184" s="292">
        <f t="shared" si="268"/>
        <v>0</v>
      </c>
      <c r="DA184" s="480"/>
      <c r="DB184" s="242">
        <v>42</v>
      </c>
      <c r="DC184" s="488">
        <f t="shared" ca="1" si="96"/>
        <v>1462.4506963735107</v>
      </c>
      <c r="DD184" s="489">
        <f t="shared" ca="1" si="46"/>
        <v>106.9885</v>
      </c>
      <c r="DE184" s="488">
        <f t="shared" ca="1" si="97"/>
        <v>1355.4621963735108</v>
      </c>
      <c r="DF184" s="489">
        <f t="shared" ca="1" si="98"/>
        <v>534.78292958445206</v>
      </c>
      <c r="DG184" s="488">
        <f t="shared" ca="1" si="99"/>
        <v>820.67926678905872</v>
      </c>
      <c r="DH184" s="488">
        <f t="shared" si="100"/>
        <v>0</v>
      </c>
      <c r="DI184" s="488">
        <f t="shared" si="101"/>
        <v>0</v>
      </c>
      <c r="DJ184" s="523">
        <f t="shared" ca="1" si="102"/>
        <v>182533.46801930876</v>
      </c>
      <c r="DK184" s="420">
        <f t="shared" ca="1" si="47"/>
        <v>0</v>
      </c>
      <c r="DL184" s="416">
        <f t="shared" ca="1" si="103"/>
        <v>1462.4506963735107</v>
      </c>
      <c r="DM184" s="372">
        <f t="shared" ca="1" si="234"/>
        <v>-1462.4506963735107</v>
      </c>
      <c r="DN184" s="242">
        <v>43</v>
      </c>
      <c r="DO184" s="29">
        <f t="shared" si="48"/>
        <v>0</v>
      </c>
      <c r="DP184" s="29">
        <f t="shared" ca="1" si="105"/>
        <v>75991.270394531239</v>
      </c>
      <c r="DQ184" s="29">
        <f t="shared" ca="1" si="49"/>
        <v>79.157573327636712</v>
      </c>
      <c r="DR184" s="29"/>
      <c r="DS184" s="24">
        <v>42</v>
      </c>
      <c r="DT184" s="243">
        <f t="shared" ca="1" si="224"/>
        <v>1462.4506963735107</v>
      </c>
      <c r="DU184" s="243">
        <f t="shared" ca="1" si="300"/>
        <v>72850.2475365766</v>
      </c>
      <c r="DV184" s="243">
        <f t="shared" ca="1" si="107"/>
        <v>75.885674517267304</v>
      </c>
      <c r="DW184" s="33"/>
      <c r="DY184" s="242">
        <f t="shared" si="269"/>
        <v>0</v>
      </c>
      <c r="DZ184" s="29">
        <f t="shared" si="270"/>
        <v>0</v>
      </c>
      <c r="EA184" s="29">
        <f t="shared" si="271"/>
        <v>0</v>
      </c>
      <c r="EB184" s="29">
        <f t="shared" si="272"/>
        <v>0</v>
      </c>
      <c r="EC184" s="29">
        <f t="shared" si="273"/>
        <v>0</v>
      </c>
      <c r="ED184" s="29">
        <f t="shared" si="274"/>
        <v>0</v>
      </c>
      <c r="EE184" s="292">
        <f t="shared" si="275"/>
        <v>0</v>
      </c>
      <c r="EF184" s="480"/>
      <c r="EG184" s="242">
        <v>42</v>
      </c>
      <c r="EH184" s="331">
        <f t="shared" ca="1" si="116"/>
        <v>1150</v>
      </c>
      <c r="EI184" s="599">
        <f t="shared" ca="1" si="235"/>
        <v>103.62049999999999</v>
      </c>
      <c r="EJ184" s="331">
        <f t="shared" ca="1" si="117"/>
        <v>1046.3795</v>
      </c>
      <c r="EK184" s="594">
        <f t="shared" ca="1" si="118"/>
        <v>549.50334904051499</v>
      </c>
      <c r="EL184" s="488">
        <f t="shared" ca="1" si="119"/>
        <v>496.87615095948502</v>
      </c>
      <c r="EM184" s="331">
        <f t="shared" si="120"/>
        <v>0</v>
      </c>
      <c r="EN184" s="331">
        <f t="shared" si="121"/>
        <v>0</v>
      </c>
      <c r="EO184" s="595">
        <f t="shared" ca="1" si="122"/>
        <v>187904.27209150276</v>
      </c>
      <c r="EP184" s="420">
        <f t="shared" ca="1" si="51"/>
        <v>0</v>
      </c>
      <c r="EQ184" s="416">
        <f t="shared" ca="1" si="123"/>
        <v>1150</v>
      </c>
      <c r="ER184" s="372">
        <f t="shared" ca="1" si="236"/>
        <v>-1150</v>
      </c>
      <c r="ES184" s="242">
        <v>43</v>
      </c>
      <c r="ET184" s="29">
        <f t="shared" si="125"/>
        <v>0</v>
      </c>
      <c r="EU184" s="29">
        <f t="shared" ca="1" si="291"/>
        <v>81929.981329101574</v>
      </c>
      <c r="EV184" s="29">
        <f t="shared" ca="1" si="52"/>
        <v>85.343730551147473</v>
      </c>
      <c r="EW184" s="29"/>
      <c r="EX184" s="24">
        <v>42</v>
      </c>
      <c r="EY184" s="243">
        <f t="shared" ca="1" si="225"/>
        <v>1150</v>
      </c>
      <c r="EZ184" s="243">
        <f t="shared" ca="1" si="301"/>
        <v>60615.609548357534</v>
      </c>
      <c r="FA184" s="243">
        <f t="shared" ca="1" si="128"/>
        <v>63.141259946205764</v>
      </c>
      <c r="FB184" s="33"/>
      <c r="FD184" s="242">
        <f t="shared" si="276"/>
        <v>0</v>
      </c>
      <c r="FE184" s="29">
        <f t="shared" si="277"/>
        <v>0</v>
      </c>
      <c r="FF184" s="29">
        <f t="shared" si="278"/>
        <v>0</v>
      </c>
      <c r="FG184" s="29">
        <f t="shared" si="279"/>
        <v>0</v>
      </c>
      <c r="FH184" s="29">
        <f t="shared" si="280"/>
        <v>0</v>
      </c>
      <c r="FI184" s="29">
        <f t="shared" si="281"/>
        <v>0</v>
      </c>
      <c r="FJ184" s="292">
        <f t="shared" si="282"/>
        <v>0</v>
      </c>
      <c r="FK184" s="480"/>
      <c r="FL184" s="242">
        <v>42</v>
      </c>
      <c r="FM184" s="331">
        <f t="shared" ca="1" si="137"/>
        <v>1150</v>
      </c>
      <c r="FN184" s="600">
        <f t="shared" ca="1" si="237"/>
        <v>104.1015</v>
      </c>
      <c r="FO184" s="331">
        <f t="shared" ca="1" si="138"/>
        <v>1045.8985</v>
      </c>
      <c r="FP184" s="597">
        <f t="shared" ca="1" si="139"/>
        <v>555.24823670514036</v>
      </c>
      <c r="FQ184" s="488">
        <f t="shared" ca="1" si="140"/>
        <v>490.65026329485966</v>
      </c>
      <c r="FR184" s="331">
        <f t="shared" si="141"/>
        <v>0</v>
      </c>
      <c r="FS184" s="331">
        <f t="shared" si="142"/>
        <v>0</v>
      </c>
      <c r="FT184" s="596">
        <f t="shared" ca="1" si="143"/>
        <v>189880.17374989609</v>
      </c>
      <c r="FU184" s="420">
        <f t="shared" ca="1" si="54"/>
        <v>0</v>
      </c>
      <c r="FV184" s="416">
        <f t="shared" ca="1" si="144"/>
        <v>1150</v>
      </c>
      <c r="FW184" s="372">
        <f t="shared" ca="1" si="238"/>
        <v>-1150</v>
      </c>
      <c r="FX184" s="242">
        <v>43</v>
      </c>
      <c r="FY184" s="29">
        <f t="shared" si="146"/>
        <v>0</v>
      </c>
      <c r="FZ184" s="29">
        <f t="shared" ca="1" si="292"/>
        <v>81929.981329101574</v>
      </c>
      <c r="GA184" s="29">
        <f t="shared" ca="1" si="55"/>
        <v>85.343730551147473</v>
      </c>
      <c r="GB184" s="29"/>
      <c r="GC184" s="24">
        <v>42</v>
      </c>
      <c r="GD184" s="243">
        <f t="shared" ca="1" si="226"/>
        <v>1150</v>
      </c>
      <c r="GE184" s="243">
        <f t="shared" ca="1" si="302"/>
        <v>60582.120598279405</v>
      </c>
      <c r="GF184" s="243">
        <f t="shared" ca="1" si="149"/>
        <v>63.106375623207718</v>
      </c>
      <c r="GG184" s="33"/>
      <c r="GI184" s="242">
        <f t="shared" si="283"/>
        <v>0</v>
      </c>
      <c r="GJ184" s="29">
        <f t="shared" si="284"/>
        <v>0</v>
      </c>
      <c r="GK184" s="29">
        <f t="shared" si="285"/>
        <v>0</v>
      </c>
      <c r="GL184" s="29">
        <f t="shared" si="286"/>
        <v>0</v>
      </c>
      <c r="GM184" s="29">
        <f t="shared" si="287"/>
        <v>0</v>
      </c>
      <c r="GN184" s="29">
        <f t="shared" si="288"/>
        <v>0</v>
      </c>
      <c r="GO184" s="292">
        <f t="shared" si="289"/>
        <v>0</v>
      </c>
      <c r="GP184" s="480"/>
      <c r="GQ184" s="242">
        <v>42</v>
      </c>
      <c r="GR184" s="331">
        <f t="shared" ca="1" si="57"/>
        <v>1150</v>
      </c>
      <c r="GS184" s="600">
        <f t="shared" ca="1" si="240"/>
        <v>106.9885</v>
      </c>
      <c r="GT184" s="331">
        <f t="shared" ca="1" si="59"/>
        <v>1043.0115000000001</v>
      </c>
      <c r="GU184" s="591">
        <f t="shared" ca="1" si="153"/>
        <v>574.41136778177508</v>
      </c>
      <c r="GV184" s="488">
        <f t="shared" ca="1" si="227"/>
        <v>468.60013221822499</v>
      </c>
      <c r="GW184" s="331">
        <f t="shared" si="228"/>
        <v>0</v>
      </c>
      <c r="GX184" s="331">
        <f t="shared" si="229"/>
        <v>0</v>
      </c>
      <c r="GY184" s="593">
        <f t="shared" ca="1" si="230"/>
        <v>196472.44025010467</v>
      </c>
      <c r="GZ184" s="420">
        <f t="shared" ca="1" si="64"/>
        <v>0</v>
      </c>
      <c r="HA184" s="416">
        <f t="shared" ca="1" si="154"/>
        <v>1150</v>
      </c>
      <c r="HB184" s="372">
        <f t="shared" ca="1" si="241"/>
        <v>-1150</v>
      </c>
      <c r="HC184" s="242">
        <v>43</v>
      </c>
      <c r="HD184" s="29">
        <f t="shared" si="156"/>
        <v>0</v>
      </c>
      <c r="HE184" s="29">
        <f t="shared" ca="1" si="293"/>
        <v>75991.270394531239</v>
      </c>
      <c r="HF184" s="29">
        <f t="shared" ca="1" si="65"/>
        <v>79.157573327636712</v>
      </c>
      <c r="HG184" s="29"/>
      <c r="HH184" s="24">
        <v>42</v>
      </c>
      <c r="HI184" s="243">
        <f t="shared" ca="1" si="243"/>
        <v>1150</v>
      </c>
      <c r="HJ184" s="243">
        <f t="shared" ca="1" si="303"/>
        <v>59509.013808349613</v>
      </c>
      <c r="HK184" s="243">
        <f t="shared" ca="1" si="159"/>
        <v>61.988556050364188</v>
      </c>
      <c r="HL184" s="33"/>
    </row>
    <row r="185" spans="3:220" ht="15" customHeight="1" x14ac:dyDescent="0.25">
      <c r="C185" s="242">
        <v>43</v>
      </c>
      <c r="D185" s="243">
        <f t="shared" si="8"/>
        <v>1155.6736805955547</v>
      </c>
      <c r="E185" s="865">
        <f t="shared" si="160"/>
        <v>100</v>
      </c>
      <c r="F185" s="866"/>
      <c r="G185" s="243">
        <f t="shared" si="66"/>
        <v>1055.6736805955547</v>
      </c>
      <c r="H185" s="859">
        <f t="shared" si="9"/>
        <v>608.31326973620116</v>
      </c>
      <c r="I185" s="860"/>
      <c r="J185" s="243">
        <f t="shared" si="10"/>
        <v>447.36041085935358</v>
      </c>
      <c r="K185" s="859">
        <f t="shared" si="67"/>
        <v>182046.620510001</v>
      </c>
      <c r="L185" s="860"/>
      <c r="M185" s="860"/>
      <c r="N185" s="861"/>
      <c r="O185" s="248">
        <f t="shared" si="68"/>
        <v>182046.620510001</v>
      </c>
      <c r="P185" s="248">
        <f t="shared" si="6"/>
        <v>0</v>
      </c>
      <c r="Q185" s="248">
        <f t="shared" si="11"/>
        <v>0</v>
      </c>
      <c r="R185" s="1015" t="str">
        <f t="shared" si="7"/>
        <v/>
      </c>
      <c r="S185" s="1015"/>
      <c r="U185">
        <v>43</v>
      </c>
      <c r="W185" s="278"/>
      <c r="X185" s="278"/>
      <c r="Y185" s="854"/>
      <c r="Z185" s="855"/>
      <c r="AA185" s="279"/>
      <c r="AJ185" s="242">
        <f t="shared" si="249"/>
        <v>0</v>
      </c>
      <c r="AK185" s="29">
        <f t="shared" si="250"/>
        <v>0</v>
      </c>
      <c r="AL185" s="29">
        <f t="shared" si="251"/>
        <v>0</v>
      </c>
      <c r="AM185" s="29">
        <f t="shared" si="252"/>
        <v>0</v>
      </c>
      <c r="AN185" s="29">
        <f t="shared" si="253"/>
        <v>0</v>
      </c>
      <c r="AO185" s="29">
        <f t="shared" si="254"/>
        <v>0</v>
      </c>
      <c r="AP185" s="292">
        <f t="shared" si="255"/>
        <v>0</v>
      </c>
      <c r="AQ185" s="480"/>
      <c r="AR185" s="242">
        <v>43</v>
      </c>
      <c r="AS185" s="331">
        <f t="shared" ca="1" si="25"/>
        <v>1231.970682334292</v>
      </c>
      <c r="AT185" s="566">
        <f t="shared" ca="1" si="74"/>
        <v>103.62049999999999</v>
      </c>
      <c r="AU185" s="331">
        <f t="shared" ca="1" si="26"/>
        <v>1128.350182334292</v>
      </c>
      <c r="AV185" s="329">
        <f t="shared" ca="1" si="27"/>
        <v>537.38829823053277</v>
      </c>
      <c r="AW185" s="331">
        <f t="shared" ca="1" si="28"/>
        <v>590.96188410375919</v>
      </c>
      <c r="AX185" s="331">
        <f t="shared" si="75"/>
        <v>0</v>
      </c>
      <c r="AY185" s="331">
        <f t="shared" si="176"/>
        <v>0</v>
      </c>
      <c r="AZ185" s="350">
        <f t="shared" ca="1" si="30"/>
        <v>183656.45465207889</v>
      </c>
      <c r="BA185" s="420">
        <f t="shared" ca="1" si="31"/>
        <v>0</v>
      </c>
      <c r="BB185" s="416">
        <f t="shared" ca="1" si="76"/>
        <v>1231.970682334292</v>
      </c>
      <c r="BC185" s="372">
        <f t="shared" ca="1" si="231"/>
        <v>-1231.970682334292</v>
      </c>
      <c r="BD185" s="242">
        <v>44</v>
      </c>
      <c r="BE185" s="29">
        <f t="shared" si="32"/>
        <v>0</v>
      </c>
      <c r="BF185" s="29">
        <f t="shared" ca="1" si="78"/>
        <v>81929.981329101574</v>
      </c>
      <c r="BG185" s="29">
        <f t="shared" ca="1" si="33"/>
        <v>85.343730551147473</v>
      </c>
      <c r="BH185" s="29"/>
      <c r="BI185" s="24">
        <v>43</v>
      </c>
      <c r="BJ185" s="243">
        <f t="shared" ca="1" si="222"/>
        <v>1231.970682334292</v>
      </c>
      <c r="BK185" s="243">
        <f t="shared" ca="1" si="161"/>
        <v>65347.620539697091</v>
      </c>
      <c r="BL185" s="243">
        <f t="shared" ca="1" si="79"/>
        <v>68.070438062184465</v>
      </c>
      <c r="BM185" s="33"/>
      <c r="BO185" s="679">
        <f t="shared" si="260"/>
        <v>0</v>
      </c>
      <c r="BP185" s="29">
        <f t="shared" si="294"/>
        <v>0</v>
      </c>
      <c r="BQ185" s="29">
        <f t="shared" si="295"/>
        <v>0</v>
      </c>
      <c r="BR185" s="29">
        <f t="shared" si="296"/>
        <v>0</v>
      </c>
      <c r="BS185" s="29">
        <f t="shared" si="297"/>
        <v>0</v>
      </c>
      <c r="BT185" s="29">
        <f t="shared" si="298"/>
        <v>0</v>
      </c>
      <c r="BU185" s="292">
        <f t="shared" si="261"/>
        <v>0</v>
      </c>
      <c r="BV185" s="480"/>
      <c r="BW185" s="679">
        <v>43</v>
      </c>
      <c r="BX185" s="489">
        <f t="shared" ca="1" si="82"/>
        <v>1445.5025028809234</v>
      </c>
      <c r="BY185" s="489">
        <f t="shared" ca="1" si="41"/>
        <v>104.1015</v>
      </c>
      <c r="BZ185" s="489">
        <f t="shared" ca="1" si="42"/>
        <v>1341.4010028809234</v>
      </c>
      <c r="CA185" s="489">
        <f t="shared" ca="1" si="83"/>
        <v>515.36709607676858</v>
      </c>
      <c r="CB185" s="489">
        <f t="shared" ca="1" si="84"/>
        <v>826.03390680415487</v>
      </c>
      <c r="CC185" s="489">
        <f t="shared" si="85"/>
        <v>0</v>
      </c>
      <c r="CD185" s="489">
        <f t="shared" si="86"/>
        <v>0</v>
      </c>
      <c r="CE185" s="647">
        <f t="shared" ca="1" si="87"/>
        <v>175871.25617665934</v>
      </c>
      <c r="CF185" s="700">
        <f t="shared" ca="1" si="173"/>
        <v>0</v>
      </c>
      <c r="CG185" s="701">
        <f t="shared" ca="1" si="88"/>
        <v>1445.5025028809234</v>
      </c>
      <c r="CH185" s="710">
        <f t="shared" ca="1" si="232"/>
        <v>-1445.5025028809234</v>
      </c>
      <c r="CI185" s="679">
        <v>44</v>
      </c>
      <c r="CJ185" s="29">
        <f t="shared" si="43"/>
        <v>0</v>
      </c>
      <c r="CK185" s="29">
        <f t="shared" ca="1" si="290"/>
        <v>81929.981329101574</v>
      </c>
      <c r="CL185" s="29">
        <f t="shared" ca="1" si="44"/>
        <v>85.343730551147473</v>
      </c>
      <c r="CM185" s="29"/>
      <c r="CN185" s="29">
        <v>43</v>
      </c>
      <c r="CO185" s="29">
        <f t="shared" ca="1" si="223"/>
        <v>1445.5025028809234</v>
      </c>
      <c r="CP185" s="649">
        <f t="shared" ca="1" si="299"/>
        <v>74645.191261410757</v>
      </c>
      <c r="CQ185" s="29">
        <f t="shared" ca="1" si="92"/>
        <v>77.755407563969541</v>
      </c>
      <c r="CR185" s="292"/>
      <c r="CT185" s="242">
        <f t="shared" si="262"/>
        <v>0</v>
      </c>
      <c r="CU185" s="29">
        <f t="shared" si="263"/>
        <v>0</v>
      </c>
      <c r="CV185" s="29">
        <f t="shared" si="264"/>
        <v>0</v>
      </c>
      <c r="CW185" s="29">
        <f t="shared" si="265"/>
        <v>0</v>
      </c>
      <c r="CX185" s="29">
        <f t="shared" si="266"/>
        <v>0</v>
      </c>
      <c r="CY185" s="29">
        <f t="shared" si="267"/>
        <v>0</v>
      </c>
      <c r="CZ185" s="292">
        <f t="shared" si="268"/>
        <v>0</v>
      </c>
      <c r="DA185" s="480"/>
      <c r="DB185" s="242">
        <v>43</v>
      </c>
      <c r="DC185" s="488">
        <f t="shared" ca="1" si="96"/>
        <v>1462.4506963735107</v>
      </c>
      <c r="DD185" s="489">
        <f t="shared" ca="1" si="46"/>
        <v>106.9885</v>
      </c>
      <c r="DE185" s="488">
        <f t="shared" ca="1" si="97"/>
        <v>1355.4621963735108</v>
      </c>
      <c r="DF185" s="489">
        <f t="shared" ca="1" si="98"/>
        <v>532.38928172298392</v>
      </c>
      <c r="DG185" s="488">
        <f t="shared" ca="1" si="99"/>
        <v>823.07291465052685</v>
      </c>
      <c r="DH185" s="488">
        <f t="shared" si="100"/>
        <v>0</v>
      </c>
      <c r="DI185" s="488">
        <f t="shared" si="101"/>
        <v>0</v>
      </c>
      <c r="DJ185" s="523">
        <f t="shared" ca="1" si="102"/>
        <v>181710.39510465824</v>
      </c>
      <c r="DK185" s="420">
        <f t="shared" ca="1" si="47"/>
        <v>0</v>
      </c>
      <c r="DL185" s="416">
        <f t="shared" ca="1" si="103"/>
        <v>1462.4506963735107</v>
      </c>
      <c r="DM185" s="372">
        <f t="shared" ca="1" si="234"/>
        <v>-1462.4506963735107</v>
      </c>
      <c r="DN185" s="242">
        <v>44</v>
      </c>
      <c r="DO185" s="29">
        <f t="shared" si="48"/>
        <v>0</v>
      </c>
      <c r="DP185" s="29">
        <f t="shared" ca="1" si="105"/>
        <v>75991.270394531239</v>
      </c>
      <c r="DQ185" s="29">
        <f t="shared" ca="1" si="49"/>
        <v>79.157573327636712</v>
      </c>
      <c r="DR185" s="29"/>
      <c r="DS185" s="24">
        <v>43</v>
      </c>
      <c r="DT185" s="243">
        <f t="shared" ca="1" si="224"/>
        <v>1462.4506963735107</v>
      </c>
      <c r="DU185" s="243">
        <f t="shared" ca="1" si="300"/>
        <v>74312.698232950104</v>
      </c>
      <c r="DV185" s="243">
        <f t="shared" ca="1" si="107"/>
        <v>77.409060659323032</v>
      </c>
      <c r="DW185" s="33"/>
      <c r="DY185" s="242">
        <f t="shared" si="269"/>
        <v>0</v>
      </c>
      <c r="DZ185" s="29">
        <f t="shared" si="270"/>
        <v>0</v>
      </c>
      <c r="EA185" s="29">
        <f t="shared" si="271"/>
        <v>0</v>
      </c>
      <c r="EB185" s="29">
        <f t="shared" si="272"/>
        <v>0</v>
      </c>
      <c r="EC185" s="29">
        <f t="shared" si="273"/>
        <v>0</v>
      </c>
      <c r="ED185" s="29">
        <f t="shared" si="274"/>
        <v>0</v>
      </c>
      <c r="EE185" s="292">
        <f t="shared" si="275"/>
        <v>0</v>
      </c>
      <c r="EF185" s="480"/>
      <c r="EG185" s="242">
        <v>43</v>
      </c>
      <c r="EH185" s="331">
        <f t="shared" ca="1" si="116"/>
        <v>1150</v>
      </c>
      <c r="EI185" s="599">
        <f t="shared" ca="1" si="235"/>
        <v>103.62049999999999</v>
      </c>
      <c r="EJ185" s="331">
        <f t="shared" ca="1" si="117"/>
        <v>1046.3795</v>
      </c>
      <c r="EK185" s="594">
        <f t="shared" ca="1" si="118"/>
        <v>548.05412693354981</v>
      </c>
      <c r="EL185" s="488">
        <f t="shared" ca="1" si="119"/>
        <v>498.3253730664502</v>
      </c>
      <c r="EM185" s="331">
        <f t="shared" si="120"/>
        <v>0</v>
      </c>
      <c r="EN185" s="331">
        <f t="shared" si="121"/>
        <v>0</v>
      </c>
      <c r="EO185" s="595">
        <f t="shared" ca="1" si="122"/>
        <v>187405.94671843632</v>
      </c>
      <c r="EP185" s="420">
        <f t="shared" ca="1" si="51"/>
        <v>0</v>
      </c>
      <c r="EQ185" s="416">
        <f t="shared" ca="1" si="123"/>
        <v>1150</v>
      </c>
      <c r="ER185" s="372">
        <f t="shared" ca="1" si="236"/>
        <v>-1150</v>
      </c>
      <c r="ES185" s="242">
        <v>44</v>
      </c>
      <c r="ET185" s="29">
        <f t="shared" si="125"/>
        <v>0</v>
      </c>
      <c r="EU185" s="583">
        <f t="shared" ca="1" si="291"/>
        <v>81929.981329101574</v>
      </c>
      <c r="EV185" s="29">
        <f t="shared" ca="1" si="52"/>
        <v>85.343730551147473</v>
      </c>
      <c r="EW185" s="29"/>
      <c r="EX185" s="24">
        <v>43</v>
      </c>
      <c r="EY185" s="243">
        <f t="shared" ca="1" si="225"/>
        <v>1150</v>
      </c>
      <c r="EZ185" s="243">
        <f t="shared" ca="1" si="301"/>
        <v>61765.609548357534</v>
      </c>
      <c r="FA185" s="243">
        <f t="shared" ca="1" si="128"/>
        <v>64.339176612872436</v>
      </c>
      <c r="FB185" s="33"/>
      <c r="FD185" s="242">
        <f t="shared" si="276"/>
        <v>0</v>
      </c>
      <c r="FE185" s="29">
        <f t="shared" si="277"/>
        <v>0</v>
      </c>
      <c r="FF185" s="29">
        <f t="shared" si="278"/>
        <v>0</v>
      </c>
      <c r="FG185" s="29">
        <f t="shared" si="279"/>
        <v>0</v>
      </c>
      <c r="FH185" s="29">
        <f t="shared" si="280"/>
        <v>0</v>
      </c>
      <c r="FI185" s="29">
        <f t="shared" si="281"/>
        <v>0</v>
      </c>
      <c r="FJ185" s="292">
        <f t="shared" si="282"/>
        <v>0</v>
      </c>
      <c r="FK185" s="480"/>
      <c r="FL185" s="242">
        <v>43</v>
      </c>
      <c r="FM185" s="331">
        <f t="shared" ca="1" si="137"/>
        <v>1150</v>
      </c>
      <c r="FN185" s="600">
        <f t="shared" ca="1" si="237"/>
        <v>104.1015</v>
      </c>
      <c r="FO185" s="331">
        <f t="shared" ca="1" si="138"/>
        <v>1045.8985</v>
      </c>
      <c r="FP185" s="597">
        <f t="shared" ca="1" si="139"/>
        <v>553.81717343719697</v>
      </c>
      <c r="FQ185" s="488">
        <f t="shared" ca="1" si="140"/>
        <v>492.08132656280304</v>
      </c>
      <c r="FR185" s="331">
        <f t="shared" si="141"/>
        <v>0</v>
      </c>
      <c r="FS185" s="331">
        <f t="shared" si="142"/>
        <v>0</v>
      </c>
      <c r="FT185" s="596">
        <f t="shared" ca="1" si="143"/>
        <v>189388.09242333329</v>
      </c>
      <c r="FU185" s="420">
        <f t="shared" ca="1" si="54"/>
        <v>0</v>
      </c>
      <c r="FV185" s="416">
        <f t="shared" ca="1" si="144"/>
        <v>1150</v>
      </c>
      <c r="FW185" s="372">
        <f t="shared" ca="1" si="238"/>
        <v>-1150</v>
      </c>
      <c r="FX185" s="242">
        <v>44</v>
      </c>
      <c r="FY185" s="29">
        <f t="shared" si="146"/>
        <v>0</v>
      </c>
      <c r="FZ185" s="586">
        <f t="shared" ca="1" si="292"/>
        <v>81929.981329101574</v>
      </c>
      <c r="GA185" s="29">
        <f t="shared" ca="1" si="55"/>
        <v>85.343730551147473</v>
      </c>
      <c r="GB185" s="29"/>
      <c r="GC185" s="24">
        <v>43</v>
      </c>
      <c r="GD185" s="243">
        <f t="shared" ca="1" si="226"/>
        <v>1150</v>
      </c>
      <c r="GE185" s="243">
        <f t="shared" ca="1" si="302"/>
        <v>61732.120598279405</v>
      </c>
      <c r="GF185" s="243">
        <f t="shared" ca="1" si="149"/>
        <v>64.304292289874383</v>
      </c>
      <c r="GG185" s="33"/>
      <c r="GI185" s="242">
        <f t="shared" si="283"/>
        <v>0</v>
      </c>
      <c r="GJ185" s="29">
        <f t="shared" si="284"/>
        <v>0</v>
      </c>
      <c r="GK185" s="29">
        <f t="shared" si="285"/>
        <v>0</v>
      </c>
      <c r="GL185" s="29">
        <f t="shared" si="286"/>
        <v>0</v>
      </c>
      <c r="GM185" s="29">
        <f t="shared" si="287"/>
        <v>0</v>
      </c>
      <c r="GN185" s="29">
        <f t="shared" si="288"/>
        <v>0</v>
      </c>
      <c r="GO185" s="292">
        <f t="shared" si="289"/>
        <v>0</v>
      </c>
      <c r="GP185" s="480"/>
      <c r="GQ185" s="242">
        <v>43</v>
      </c>
      <c r="GR185" s="331">
        <f t="shared" ca="1" si="57"/>
        <v>1150</v>
      </c>
      <c r="GS185" s="600">
        <f t="shared" ca="1" si="240"/>
        <v>106.9885</v>
      </c>
      <c r="GT185" s="331">
        <f t="shared" ca="1" si="59"/>
        <v>1043.0115000000001</v>
      </c>
      <c r="GU185" s="591">
        <f t="shared" ca="1" si="153"/>
        <v>573.04461739613873</v>
      </c>
      <c r="GV185" s="488">
        <f t="shared" ca="1" si="227"/>
        <v>469.96688260386134</v>
      </c>
      <c r="GW185" s="331">
        <f t="shared" si="228"/>
        <v>0</v>
      </c>
      <c r="GX185" s="331">
        <f t="shared" si="229"/>
        <v>0</v>
      </c>
      <c r="GY185" s="593">
        <f t="shared" ca="1" si="230"/>
        <v>196002.47336750082</v>
      </c>
      <c r="GZ185" s="420">
        <f t="shared" ca="1" si="64"/>
        <v>0</v>
      </c>
      <c r="HA185" s="416">
        <f t="shared" ca="1" si="154"/>
        <v>1150</v>
      </c>
      <c r="HB185" s="372">
        <f t="shared" ca="1" si="241"/>
        <v>-1150</v>
      </c>
      <c r="HC185" s="242">
        <v>44</v>
      </c>
      <c r="HD185" s="29">
        <f t="shared" si="156"/>
        <v>0</v>
      </c>
      <c r="HE185" s="29">
        <f t="shared" ca="1" si="293"/>
        <v>75991.270394531239</v>
      </c>
      <c r="HF185" s="29">
        <f t="shared" ca="1" si="65"/>
        <v>79.157573327636712</v>
      </c>
      <c r="HG185" s="29"/>
      <c r="HH185" s="24">
        <v>43</v>
      </c>
      <c r="HI185" s="243">
        <f t="shared" ca="1" si="243"/>
        <v>1150</v>
      </c>
      <c r="HJ185" s="243">
        <f t="shared" ca="1" si="303"/>
        <v>60659.013808349613</v>
      </c>
      <c r="HK185" s="243">
        <f t="shared" ca="1" si="159"/>
        <v>63.186472717030853</v>
      </c>
      <c r="HL185" s="33"/>
    </row>
    <row r="186" spans="3:220" ht="15" customHeight="1" x14ac:dyDescent="0.25">
      <c r="C186" s="242">
        <v>44</v>
      </c>
      <c r="D186" s="243">
        <f t="shared" si="8"/>
        <v>1155.6736805955547</v>
      </c>
      <c r="E186" s="865">
        <f t="shared" si="160"/>
        <v>100</v>
      </c>
      <c r="F186" s="866"/>
      <c r="G186" s="243">
        <f t="shared" si="66"/>
        <v>1055.6736805955547</v>
      </c>
      <c r="H186" s="859">
        <f t="shared" si="9"/>
        <v>606.82206836667001</v>
      </c>
      <c r="I186" s="860"/>
      <c r="J186" s="243">
        <f t="shared" si="10"/>
        <v>448.85161222888473</v>
      </c>
      <c r="K186" s="859">
        <f t="shared" si="67"/>
        <v>181597.76889777213</v>
      </c>
      <c r="L186" s="860"/>
      <c r="M186" s="860"/>
      <c r="N186" s="861"/>
      <c r="O186" s="248">
        <f t="shared" si="68"/>
        <v>181597.76889777213</v>
      </c>
      <c r="P186" s="248">
        <f t="shared" si="6"/>
        <v>0</v>
      </c>
      <c r="Q186" s="248">
        <f t="shared" si="11"/>
        <v>0</v>
      </c>
      <c r="R186" s="1015" t="str">
        <f t="shared" si="7"/>
        <v/>
      </c>
      <c r="S186" s="1015"/>
      <c r="U186">
        <v>44</v>
      </c>
      <c r="W186" s="278"/>
      <c r="X186" s="278"/>
      <c r="Y186" s="854"/>
      <c r="Z186" s="855"/>
      <c r="AA186" s="279"/>
      <c r="AJ186" s="242">
        <f t="shared" si="249"/>
        <v>0</v>
      </c>
      <c r="AK186" s="29">
        <f t="shared" si="250"/>
        <v>0</v>
      </c>
      <c r="AL186" s="29">
        <f t="shared" si="251"/>
        <v>0</v>
      </c>
      <c r="AM186" s="29">
        <f t="shared" si="252"/>
        <v>0</v>
      </c>
      <c r="AN186" s="29">
        <f t="shared" si="253"/>
        <v>0</v>
      </c>
      <c r="AO186" s="29">
        <f t="shared" si="254"/>
        <v>0</v>
      </c>
      <c r="AP186" s="296">
        <f>IF(AND($AJ$172=12,$AJ$186=12),0,IF(U154&gt;$AJ$140,0,AP153-AO154)+AN186)</f>
        <v>0</v>
      </c>
      <c r="AQ186" s="480"/>
      <c r="AR186" s="242">
        <v>44</v>
      </c>
      <c r="AS186" s="331">
        <f t="shared" ca="1" si="25"/>
        <v>1231.970682334292</v>
      </c>
      <c r="AT186" s="566">
        <f t="shared" ca="1" si="74"/>
        <v>103.62049999999999</v>
      </c>
      <c r="AU186" s="331">
        <f t="shared" ca="1" si="26"/>
        <v>1128.350182334292</v>
      </c>
      <c r="AV186" s="329">
        <f t="shared" ca="1" si="27"/>
        <v>535.66465940189676</v>
      </c>
      <c r="AW186" s="331">
        <f t="shared" ca="1" si="28"/>
        <v>592.6855229323952</v>
      </c>
      <c r="AX186" s="331">
        <f t="shared" si="75"/>
        <v>0</v>
      </c>
      <c r="AY186" s="331">
        <f t="shared" si="176"/>
        <v>0</v>
      </c>
      <c r="AZ186" s="350">
        <f t="shared" ca="1" si="30"/>
        <v>183063.7691291465</v>
      </c>
      <c r="BA186" s="420">
        <f t="shared" ca="1" si="31"/>
        <v>0</v>
      </c>
      <c r="BB186" s="416">
        <f t="shared" ca="1" si="76"/>
        <v>1231.970682334292</v>
      </c>
      <c r="BC186" s="372">
        <f t="shared" ca="1" si="231"/>
        <v>-1231.970682334292</v>
      </c>
      <c r="BD186" s="242">
        <v>45</v>
      </c>
      <c r="BE186" s="29">
        <f t="shared" si="32"/>
        <v>0</v>
      </c>
      <c r="BF186" s="29">
        <f t="shared" ca="1" si="78"/>
        <v>81929.981329101574</v>
      </c>
      <c r="BG186" s="29">
        <f t="shared" ca="1" si="33"/>
        <v>85.343730551147473</v>
      </c>
      <c r="BH186" s="29"/>
      <c r="BI186" s="24">
        <v>44</v>
      </c>
      <c r="BJ186" s="243">
        <f t="shared" ca="1" si="222"/>
        <v>1231.970682334292</v>
      </c>
      <c r="BK186" s="243">
        <f t="shared" ca="1" si="161"/>
        <v>66579.591222031377</v>
      </c>
      <c r="BL186" s="243">
        <f t="shared" ca="1" si="79"/>
        <v>69.353740856282684</v>
      </c>
      <c r="BM186" s="33"/>
      <c r="BO186" s="679">
        <f t="shared" si="260"/>
        <v>0</v>
      </c>
      <c r="BP186" s="29">
        <f t="shared" si="294"/>
        <v>0</v>
      </c>
      <c r="BQ186" s="29">
        <f t="shared" si="295"/>
        <v>0</v>
      </c>
      <c r="BR186" s="29">
        <f t="shared" si="296"/>
        <v>0</v>
      </c>
      <c r="BS186" s="29">
        <f t="shared" si="297"/>
        <v>0</v>
      </c>
      <c r="BT186" s="29">
        <f t="shared" si="298"/>
        <v>0</v>
      </c>
      <c r="BU186" s="296">
        <f>IF(AND($BO$172=12,$BO$186=12),0,IF(U154&gt;$BO$140,0,BU153-BT154)+BS186)</f>
        <v>0</v>
      </c>
      <c r="BV186" s="480"/>
      <c r="BW186" s="679">
        <v>44</v>
      </c>
      <c r="BX186" s="489">
        <f t="shared" ca="1" si="82"/>
        <v>1445.5025028809234</v>
      </c>
      <c r="BY186" s="489">
        <f t="shared" ca="1" si="41"/>
        <v>104.1015</v>
      </c>
      <c r="BZ186" s="489">
        <f t="shared" ca="1" si="42"/>
        <v>1341.4010028809234</v>
      </c>
      <c r="CA186" s="489">
        <f t="shared" ca="1" si="83"/>
        <v>512.95783051525643</v>
      </c>
      <c r="CB186" s="489">
        <f t="shared" ca="1" si="84"/>
        <v>828.44317236566701</v>
      </c>
      <c r="CC186" s="489">
        <f t="shared" si="85"/>
        <v>0</v>
      </c>
      <c r="CD186" s="489">
        <f t="shared" si="86"/>
        <v>0</v>
      </c>
      <c r="CE186" s="647">
        <f t="shared" ca="1" si="87"/>
        <v>175042.81300429368</v>
      </c>
      <c r="CF186" s="700">
        <f t="shared" ca="1" si="173"/>
        <v>0</v>
      </c>
      <c r="CG186" s="701">
        <f t="shared" ca="1" si="88"/>
        <v>1445.5025028809234</v>
      </c>
      <c r="CH186" s="710">
        <f t="shared" ca="1" si="232"/>
        <v>-1445.5025028809234</v>
      </c>
      <c r="CI186" s="679">
        <v>45</v>
      </c>
      <c r="CJ186" s="29">
        <f t="shared" si="43"/>
        <v>0</v>
      </c>
      <c r="CK186" s="29">
        <f t="shared" ca="1" si="290"/>
        <v>81929.981329101574</v>
      </c>
      <c r="CL186" s="29">
        <f t="shared" ca="1" si="44"/>
        <v>85.343730551147473</v>
      </c>
      <c r="CM186" s="29"/>
      <c r="CN186" s="29">
        <v>44</v>
      </c>
      <c r="CO186" s="29">
        <f t="shared" ca="1" si="223"/>
        <v>1445.5025028809234</v>
      </c>
      <c r="CP186" s="29">
        <f t="shared" ca="1" si="299"/>
        <v>76090.693764291675</v>
      </c>
      <c r="CQ186" s="29">
        <f t="shared" ca="1" si="92"/>
        <v>79.26113933780384</v>
      </c>
      <c r="CR186" s="292"/>
      <c r="CT186" s="242">
        <f t="shared" si="262"/>
        <v>0</v>
      </c>
      <c r="CU186" s="29">
        <f t="shared" si="263"/>
        <v>0</v>
      </c>
      <c r="CV186" s="29">
        <f t="shared" si="264"/>
        <v>0</v>
      </c>
      <c r="CW186" s="29">
        <f t="shared" si="265"/>
        <v>0</v>
      </c>
      <c r="CX186" s="29">
        <f t="shared" si="266"/>
        <v>0</v>
      </c>
      <c r="CY186" s="29">
        <f>IF(CT154=$CT$140,CZ185,0)</f>
        <v>0</v>
      </c>
      <c r="CZ186" s="296">
        <f>IF(AND($BO$172=12,$BO$186=12),0,IF(U154&gt;$BO$140,0,CZ153-CY154)+CX186)</f>
        <v>0</v>
      </c>
      <c r="DA186" s="480"/>
      <c r="DB186" s="242">
        <v>44</v>
      </c>
      <c r="DC186" s="488">
        <f t="shared" ca="1" si="96"/>
        <v>1462.4506963735107</v>
      </c>
      <c r="DD186" s="489">
        <f t="shared" ca="1" si="46"/>
        <v>106.9885</v>
      </c>
      <c r="DE186" s="488">
        <f t="shared" ca="1" si="97"/>
        <v>1355.4621963735108</v>
      </c>
      <c r="DF186" s="489">
        <f t="shared" ca="1" si="98"/>
        <v>529.9886523885865</v>
      </c>
      <c r="DG186" s="488">
        <f t="shared" ca="1" si="99"/>
        <v>825.47354398492428</v>
      </c>
      <c r="DH186" s="488">
        <f t="shared" si="100"/>
        <v>0</v>
      </c>
      <c r="DI186" s="488">
        <f t="shared" si="101"/>
        <v>0</v>
      </c>
      <c r="DJ186" s="523">
        <f t="shared" ca="1" si="102"/>
        <v>180884.92156067331</v>
      </c>
      <c r="DK186" s="420">
        <f t="shared" ca="1" si="47"/>
        <v>0</v>
      </c>
      <c r="DL186" s="416">
        <f t="shared" ca="1" si="103"/>
        <v>1462.4506963735107</v>
      </c>
      <c r="DM186" s="372">
        <f t="shared" ca="1" si="234"/>
        <v>-1462.4506963735107</v>
      </c>
      <c r="DN186" s="242">
        <v>45</v>
      </c>
      <c r="DO186" s="29">
        <f t="shared" si="48"/>
        <v>0</v>
      </c>
      <c r="DP186" s="29">
        <f t="shared" ca="1" si="105"/>
        <v>75991.270394531239</v>
      </c>
      <c r="DQ186" s="29">
        <f t="shared" ca="1" si="49"/>
        <v>79.157573327636712</v>
      </c>
      <c r="DR186" s="29"/>
      <c r="DS186" s="24">
        <v>44</v>
      </c>
      <c r="DT186" s="243">
        <f t="shared" ca="1" si="224"/>
        <v>1462.4506963735107</v>
      </c>
      <c r="DU186" s="243">
        <f t="shared" ca="1" si="300"/>
        <v>75775.148929323608</v>
      </c>
      <c r="DV186" s="243">
        <f t="shared" ca="1" si="107"/>
        <v>78.932446801378759</v>
      </c>
      <c r="DW186" s="33"/>
      <c r="DY186" s="242">
        <f t="shared" si="269"/>
        <v>0</v>
      </c>
      <c r="DZ186" s="29">
        <f t="shared" si="270"/>
        <v>0</v>
      </c>
      <c r="EA186" s="29">
        <f t="shared" si="271"/>
        <v>0</v>
      </c>
      <c r="EB186" s="29">
        <f t="shared" si="272"/>
        <v>0</v>
      </c>
      <c r="EC186" s="29">
        <f t="shared" si="273"/>
        <v>0</v>
      </c>
      <c r="ED186" s="29">
        <f t="shared" si="274"/>
        <v>0</v>
      </c>
      <c r="EE186" s="296">
        <f>IF(AND($DY$172=12,$DY$186=12),0,IF(U154&gt;$DY$140,0,EE153-ED154)+EC186)</f>
        <v>0</v>
      </c>
      <c r="EF186" s="480"/>
      <c r="EG186" s="242">
        <v>44</v>
      </c>
      <c r="EH186" s="331">
        <f t="shared" ca="1" si="116"/>
        <v>1150</v>
      </c>
      <c r="EI186" s="599">
        <f t="shared" ca="1" si="235"/>
        <v>103.62049999999999</v>
      </c>
      <c r="EJ186" s="331">
        <f t="shared" ca="1" si="117"/>
        <v>1046.3795</v>
      </c>
      <c r="EK186" s="594">
        <f t="shared" ca="1" si="118"/>
        <v>546.6006779287726</v>
      </c>
      <c r="EL186" s="488">
        <f t="shared" ca="1" si="119"/>
        <v>499.77882207122741</v>
      </c>
      <c r="EM186" s="331">
        <f t="shared" si="120"/>
        <v>0</v>
      </c>
      <c r="EN186" s="331">
        <f t="shared" si="121"/>
        <v>0</v>
      </c>
      <c r="EO186" s="595">
        <f t="shared" ca="1" si="122"/>
        <v>186906.16789636508</v>
      </c>
      <c r="EP186" s="420">
        <f t="shared" ca="1" si="51"/>
        <v>0</v>
      </c>
      <c r="EQ186" s="416">
        <f t="shared" ca="1" si="123"/>
        <v>1150</v>
      </c>
      <c r="ER186" s="372">
        <f t="shared" ca="1" si="236"/>
        <v>-1150</v>
      </c>
      <c r="ES186" s="242">
        <v>45</v>
      </c>
      <c r="ET186" s="29">
        <f t="shared" si="125"/>
        <v>0</v>
      </c>
      <c r="EU186" s="29">
        <f t="shared" ca="1" si="291"/>
        <v>81929.981329101574</v>
      </c>
      <c r="EV186" s="29">
        <f t="shared" ca="1" si="52"/>
        <v>85.343730551147473</v>
      </c>
      <c r="EW186" s="29"/>
      <c r="EX186" s="24">
        <v>44</v>
      </c>
      <c r="EY186" s="243">
        <f t="shared" ca="1" si="225"/>
        <v>1150</v>
      </c>
      <c r="EZ186" s="243">
        <f t="shared" ca="1" si="301"/>
        <v>62915.609548357534</v>
      </c>
      <c r="FA186" s="243">
        <f t="shared" ca="1" si="128"/>
        <v>65.537093279539093</v>
      </c>
      <c r="FB186" s="33"/>
      <c r="FD186" s="242">
        <f t="shared" si="276"/>
        <v>0</v>
      </c>
      <c r="FE186" s="29">
        <f t="shared" si="277"/>
        <v>0</v>
      </c>
      <c r="FF186" s="29">
        <f t="shared" si="278"/>
        <v>0</v>
      </c>
      <c r="FG186" s="29">
        <f t="shared" si="279"/>
        <v>0</v>
      </c>
      <c r="FH186" s="29">
        <f t="shared" si="280"/>
        <v>0</v>
      </c>
      <c r="FI186" s="29">
        <f t="shared" si="281"/>
        <v>0</v>
      </c>
      <c r="FJ186" s="296">
        <f>IF(AND($FD$172=12,$FD$186=12),0,IF(U154&gt;$FD$140,0,FJ153-FI154)+FH186)</f>
        <v>0</v>
      </c>
      <c r="FK186" s="480"/>
      <c r="FL186" s="242">
        <v>44</v>
      </c>
      <c r="FM186" s="331">
        <f t="shared" ca="1" si="137"/>
        <v>1150</v>
      </c>
      <c r="FN186" s="600">
        <f t="shared" ca="1" si="237"/>
        <v>104.1015</v>
      </c>
      <c r="FO186" s="331">
        <f t="shared" ca="1" si="138"/>
        <v>1045.8985</v>
      </c>
      <c r="FP186" s="597">
        <f t="shared" ca="1" si="139"/>
        <v>552.38193623472216</v>
      </c>
      <c r="FQ186" s="488">
        <f t="shared" ca="1" si="140"/>
        <v>493.51656376527785</v>
      </c>
      <c r="FR186" s="331">
        <f t="shared" si="141"/>
        <v>0</v>
      </c>
      <c r="FS186" s="331">
        <f t="shared" si="142"/>
        <v>0</v>
      </c>
      <c r="FT186" s="596">
        <f t="shared" ca="1" si="143"/>
        <v>188894.57585956802</v>
      </c>
      <c r="FU186" s="420">
        <f t="shared" ca="1" si="54"/>
        <v>0</v>
      </c>
      <c r="FV186" s="416">
        <f t="shared" ca="1" si="144"/>
        <v>1150</v>
      </c>
      <c r="FW186" s="372">
        <f t="shared" ca="1" si="238"/>
        <v>-1150</v>
      </c>
      <c r="FX186" s="242">
        <v>45</v>
      </c>
      <c r="FY186" s="29">
        <f t="shared" si="146"/>
        <v>0</v>
      </c>
      <c r="FZ186" s="29">
        <f t="shared" ca="1" si="292"/>
        <v>81929.981329101574</v>
      </c>
      <c r="GA186" s="29">
        <f t="shared" ca="1" si="55"/>
        <v>85.343730551147473</v>
      </c>
      <c r="GB186" s="29"/>
      <c r="GC186" s="24">
        <v>44</v>
      </c>
      <c r="GD186" s="243">
        <f t="shared" ca="1" si="226"/>
        <v>1150</v>
      </c>
      <c r="GE186" s="243">
        <f t="shared" ca="1" si="302"/>
        <v>62882.120598279405</v>
      </c>
      <c r="GF186" s="243">
        <f t="shared" ca="1" si="149"/>
        <v>65.502208956541054</v>
      </c>
      <c r="GG186" s="33"/>
      <c r="GI186" s="242">
        <f t="shared" si="283"/>
        <v>0</v>
      </c>
      <c r="GJ186" s="29">
        <f t="shared" si="284"/>
        <v>0</v>
      </c>
      <c r="GK186" s="29">
        <f t="shared" si="285"/>
        <v>0</v>
      </c>
      <c r="GL186" s="29">
        <f t="shared" si="286"/>
        <v>0</v>
      </c>
      <c r="GM186" s="29">
        <f t="shared" si="287"/>
        <v>0</v>
      </c>
      <c r="GN186" s="29">
        <f t="shared" si="288"/>
        <v>0</v>
      </c>
      <c r="GO186" s="296">
        <f>IF(AND($GI$172=12,$GI$186=12),0,IF(U154&gt;$GI$140,0,GO153-GN154)+GM186)</f>
        <v>0</v>
      </c>
      <c r="GP186" s="480"/>
      <c r="GQ186" s="242">
        <v>44</v>
      </c>
      <c r="GR186" s="331">
        <f t="shared" ca="1" si="57"/>
        <v>1150</v>
      </c>
      <c r="GS186" s="600">
        <f t="shared" ca="1" si="240"/>
        <v>106.9885</v>
      </c>
      <c r="GT186" s="331">
        <f t="shared" ca="1" si="59"/>
        <v>1043.0115000000001</v>
      </c>
      <c r="GU186" s="591">
        <f t="shared" ca="1" si="153"/>
        <v>571.67388065521084</v>
      </c>
      <c r="GV186" s="488">
        <f t="shared" ca="1" si="227"/>
        <v>471.33761934478923</v>
      </c>
      <c r="GW186" s="331">
        <f t="shared" si="228"/>
        <v>0</v>
      </c>
      <c r="GX186" s="331">
        <f t="shared" si="229"/>
        <v>0</v>
      </c>
      <c r="GY186" s="593">
        <f t="shared" ca="1" si="230"/>
        <v>195531.13574815603</v>
      </c>
      <c r="GZ186" s="420">
        <f t="shared" ca="1" si="64"/>
        <v>0</v>
      </c>
      <c r="HA186" s="416">
        <f t="shared" ca="1" si="154"/>
        <v>1150</v>
      </c>
      <c r="HB186" s="372">
        <f t="shared" ca="1" si="241"/>
        <v>-1150</v>
      </c>
      <c r="HC186" s="242">
        <v>45</v>
      </c>
      <c r="HD186" s="29">
        <f t="shared" si="156"/>
        <v>0</v>
      </c>
      <c r="HE186" s="29">
        <f t="shared" ca="1" si="293"/>
        <v>75991.270394531239</v>
      </c>
      <c r="HF186" s="29">
        <f t="shared" ca="1" si="65"/>
        <v>79.157573327636712</v>
      </c>
      <c r="HG186" s="29"/>
      <c r="HH186" s="24">
        <v>44</v>
      </c>
      <c r="HI186" s="243">
        <f t="shared" ca="1" si="243"/>
        <v>1150</v>
      </c>
      <c r="HJ186" s="243">
        <f t="shared" ca="1" si="303"/>
        <v>61809.013808349613</v>
      </c>
      <c r="HK186" s="243">
        <f t="shared" ca="1" si="159"/>
        <v>64.384389383697524</v>
      </c>
      <c r="HL186" s="33"/>
    </row>
    <row r="187" spans="3:220" ht="15" customHeight="1" x14ac:dyDescent="0.25">
      <c r="C187" s="242">
        <v>45</v>
      </c>
      <c r="D187" s="243">
        <f t="shared" si="8"/>
        <v>1155.6736805955547</v>
      </c>
      <c r="E187" s="865">
        <f t="shared" si="160"/>
        <v>100</v>
      </c>
      <c r="F187" s="866"/>
      <c r="G187" s="243">
        <f t="shared" si="66"/>
        <v>1055.6736805955547</v>
      </c>
      <c r="H187" s="859">
        <f t="shared" si="9"/>
        <v>605.32589632590714</v>
      </c>
      <c r="I187" s="860"/>
      <c r="J187" s="243">
        <f t="shared" si="10"/>
        <v>450.3477842696476</v>
      </c>
      <c r="K187" s="859">
        <f t="shared" si="67"/>
        <v>181147.42111350247</v>
      </c>
      <c r="L187" s="860"/>
      <c r="M187" s="860"/>
      <c r="N187" s="861"/>
      <c r="O187" s="248">
        <f t="shared" si="68"/>
        <v>181147.42111350247</v>
      </c>
      <c r="P187" s="248">
        <f t="shared" si="6"/>
        <v>0</v>
      </c>
      <c r="Q187" s="248">
        <f t="shared" si="11"/>
        <v>0</v>
      </c>
      <c r="R187" s="1015" t="str">
        <f t="shared" si="7"/>
        <v/>
      </c>
      <c r="S187" s="1015"/>
      <c r="U187">
        <v>45</v>
      </c>
      <c r="W187" s="278"/>
      <c r="X187" s="278"/>
      <c r="Y187" s="854"/>
      <c r="Z187" s="855"/>
      <c r="AA187" s="279"/>
      <c r="AJ187" s="242">
        <f t="shared" si="249"/>
        <v>0</v>
      </c>
      <c r="AK187" s="29">
        <f t="shared" si="250"/>
        <v>0</v>
      </c>
      <c r="AL187" s="29">
        <f t="shared" si="251"/>
        <v>0</v>
      </c>
      <c r="AM187" s="29">
        <f t="shared" si="252"/>
        <v>0</v>
      </c>
      <c r="AN187" s="297">
        <f t="shared" ref="AN187:AN198" si="304">IF(U155&gt;$AJ$172,0,AP186*$AM$172/12*AJ175)</f>
        <v>0</v>
      </c>
      <c r="AO187" s="29">
        <f t="shared" si="254"/>
        <v>0</v>
      </c>
      <c r="AP187" s="292">
        <f t="shared" ref="AP187:AP198" si="305">IF(U155&gt;$AJ$140,0,AP154-AO155)</f>
        <v>0</v>
      </c>
      <c r="AQ187" s="480"/>
      <c r="AR187" s="242">
        <v>45</v>
      </c>
      <c r="AS187" s="331">
        <f t="shared" ca="1" si="25"/>
        <v>1231.970682334292</v>
      </c>
      <c r="AT187" s="566">
        <f t="shared" ca="1" si="74"/>
        <v>103.62049999999999</v>
      </c>
      <c r="AU187" s="331">
        <f t="shared" ca="1" si="26"/>
        <v>1128.350182334292</v>
      </c>
      <c r="AV187" s="329">
        <f t="shared" ca="1" si="27"/>
        <v>533.93599329334404</v>
      </c>
      <c r="AW187" s="331">
        <f t="shared" ca="1" si="28"/>
        <v>594.41418904094792</v>
      </c>
      <c r="AX187" s="331">
        <f t="shared" si="75"/>
        <v>0</v>
      </c>
      <c r="AY187" s="331">
        <f t="shared" si="176"/>
        <v>0</v>
      </c>
      <c r="AZ187" s="350">
        <f t="shared" ca="1" si="30"/>
        <v>182469.35494010555</v>
      </c>
      <c r="BA187" s="420">
        <f t="shared" ca="1" si="31"/>
        <v>0</v>
      </c>
      <c r="BB187" s="416">
        <f t="shared" ca="1" si="76"/>
        <v>1231.970682334292</v>
      </c>
      <c r="BC187" s="372">
        <f t="shared" ca="1" si="231"/>
        <v>-1231.970682334292</v>
      </c>
      <c r="BD187" s="242">
        <v>46</v>
      </c>
      <c r="BE187" s="29">
        <f t="shared" si="32"/>
        <v>0</v>
      </c>
      <c r="BF187" s="29">
        <f t="shared" ca="1" si="78"/>
        <v>81929.981329101574</v>
      </c>
      <c r="BG187" s="29">
        <f t="shared" ca="1" si="33"/>
        <v>85.343730551147473</v>
      </c>
      <c r="BH187" s="29"/>
      <c r="BI187" s="24">
        <v>45</v>
      </c>
      <c r="BJ187" s="243">
        <f t="shared" ca="1" si="222"/>
        <v>1231.970682334292</v>
      </c>
      <c r="BK187" s="243">
        <f t="shared" ca="1" si="161"/>
        <v>67811.561904365662</v>
      </c>
      <c r="BL187" s="243">
        <f t="shared" ca="1" si="79"/>
        <v>70.637043650380903</v>
      </c>
      <c r="BM187" s="33"/>
      <c r="BO187" s="679">
        <f t="shared" si="260"/>
        <v>0</v>
      </c>
      <c r="BP187" s="29">
        <f t="shared" si="294"/>
        <v>0</v>
      </c>
      <c r="BQ187" s="29">
        <f t="shared" si="295"/>
        <v>0</v>
      </c>
      <c r="BR187" s="29">
        <f t="shared" si="296"/>
        <v>0</v>
      </c>
      <c r="BS187" s="297">
        <f>IF(U155&gt;$BO$172,0,BU186*$BR$172/12*BO175)</f>
        <v>0</v>
      </c>
      <c r="BT187" s="29">
        <f t="shared" ref="BT187:BT198" si="306">IF(BO155=$AJ$140,BU186,0)</f>
        <v>0</v>
      </c>
      <c r="BU187" s="292">
        <f>IF(U155&gt;$BO$140,0,BU154-BT155)</f>
        <v>0</v>
      </c>
      <c r="BV187" s="480"/>
      <c r="BW187" s="679">
        <v>45</v>
      </c>
      <c r="BX187" s="489">
        <f t="shared" ca="1" si="82"/>
        <v>1445.5025028809234</v>
      </c>
      <c r="BY187" s="489">
        <f t="shared" ca="1" si="41"/>
        <v>104.1015</v>
      </c>
      <c r="BZ187" s="489">
        <f t="shared" ca="1" si="42"/>
        <v>1341.4010028809234</v>
      </c>
      <c r="CA187" s="489">
        <f t="shared" ca="1" si="83"/>
        <v>510.54153792918993</v>
      </c>
      <c r="CB187" s="489">
        <f t="shared" ca="1" si="84"/>
        <v>830.85946495173357</v>
      </c>
      <c r="CC187" s="489">
        <f t="shared" si="85"/>
        <v>0</v>
      </c>
      <c r="CD187" s="489">
        <f t="shared" si="86"/>
        <v>0</v>
      </c>
      <c r="CE187" s="647">
        <f t="shared" ca="1" si="87"/>
        <v>174211.95353934195</v>
      </c>
      <c r="CF187" s="700">
        <f t="shared" ca="1" si="173"/>
        <v>0</v>
      </c>
      <c r="CG187" s="701">
        <f t="shared" ca="1" si="88"/>
        <v>1445.5025028809234</v>
      </c>
      <c r="CH187" s="710">
        <f t="shared" ca="1" si="232"/>
        <v>-1445.5025028809234</v>
      </c>
      <c r="CI187" s="679">
        <v>46</v>
      </c>
      <c r="CJ187" s="29">
        <f t="shared" si="43"/>
        <v>0</v>
      </c>
      <c r="CK187" s="29">
        <f t="shared" ca="1" si="290"/>
        <v>81929.981329101574</v>
      </c>
      <c r="CL187" s="29">
        <f t="shared" ca="1" si="44"/>
        <v>85.343730551147473</v>
      </c>
      <c r="CM187" s="29"/>
      <c r="CN187" s="29">
        <v>45</v>
      </c>
      <c r="CO187" s="29">
        <f t="shared" ca="1" si="223"/>
        <v>1445.5025028809234</v>
      </c>
      <c r="CP187" s="29">
        <f t="shared" ca="1" si="299"/>
        <v>77536.196267172592</v>
      </c>
      <c r="CQ187" s="29">
        <f t="shared" ca="1" si="92"/>
        <v>80.766871111638125</v>
      </c>
      <c r="CR187" s="292"/>
      <c r="CT187" s="242">
        <f t="shared" si="262"/>
        <v>0</v>
      </c>
      <c r="CU187" s="29">
        <f t="shared" si="263"/>
        <v>0</v>
      </c>
      <c r="CV187" s="29">
        <f t="shared" si="264"/>
        <v>0</v>
      </c>
      <c r="CW187" s="29">
        <f t="shared" si="265"/>
        <v>0</v>
      </c>
      <c r="CX187" s="297">
        <f>IF(U155&gt;$CT$172,0,CZ186*$CW$172/12*CT175)</f>
        <v>0</v>
      </c>
      <c r="CY187" s="29">
        <f t="shared" ref="CY187:CY198" si="307">IF(CT155=$AJ$140,CZ186,0)</f>
        <v>0</v>
      </c>
      <c r="CZ187" s="292">
        <f t="shared" si="268"/>
        <v>0</v>
      </c>
      <c r="DA187" s="480"/>
      <c r="DB187" s="242">
        <v>45</v>
      </c>
      <c r="DC187" s="488">
        <f t="shared" ca="1" si="96"/>
        <v>1462.4506963735107</v>
      </c>
      <c r="DD187" s="489">
        <f t="shared" ca="1" si="46"/>
        <v>106.9885</v>
      </c>
      <c r="DE187" s="488">
        <f t="shared" ca="1" si="97"/>
        <v>1355.4621963735108</v>
      </c>
      <c r="DF187" s="489">
        <f t="shared" ca="1" si="98"/>
        <v>527.58102121863055</v>
      </c>
      <c r="DG187" s="488">
        <f t="shared" ca="1" si="99"/>
        <v>827.88117515488022</v>
      </c>
      <c r="DH187" s="488">
        <f t="shared" si="100"/>
        <v>0</v>
      </c>
      <c r="DI187" s="488">
        <f t="shared" si="101"/>
        <v>0</v>
      </c>
      <c r="DJ187" s="523">
        <f t="shared" ca="1" si="102"/>
        <v>180057.04038551843</v>
      </c>
      <c r="DK187" s="420">
        <f t="shared" ca="1" si="47"/>
        <v>0</v>
      </c>
      <c r="DL187" s="416">
        <f t="shared" ca="1" si="103"/>
        <v>1462.4506963735107</v>
      </c>
      <c r="DM187" s="372">
        <f t="shared" ca="1" si="234"/>
        <v>-1462.4506963735107</v>
      </c>
      <c r="DN187" s="242">
        <v>46</v>
      </c>
      <c r="DO187" s="29">
        <f t="shared" si="48"/>
        <v>0</v>
      </c>
      <c r="DP187" s="29">
        <f t="shared" ca="1" si="105"/>
        <v>75991.270394531239</v>
      </c>
      <c r="DQ187" s="29">
        <f t="shared" ca="1" si="49"/>
        <v>79.157573327636712</v>
      </c>
      <c r="DR187" s="29"/>
      <c r="DS187" s="24">
        <v>45</v>
      </c>
      <c r="DT187" s="243">
        <f t="shared" ca="1" si="224"/>
        <v>1462.4506963735107</v>
      </c>
      <c r="DU187" s="243">
        <f t="shared" ca="1" si="300"/>
        <v>77237.599625697112</v>
      </c>
      <c r="DV187" s="243">
        <f t="shared" ca="1" si="107"/>
        <v>80.455832943434487</v>
      </c>
      <c r="DW187" s="33"/>
      <c r="DY187" s="242">
        <f t="shared" si="269"/>
        <v>0</v>
      </c>
      <c r="DZ187" s="29">
        <f t="shared" si="270"/>
        <v>0</v>
      </c>
      <c r="EA187" s="29">
        <f t="shared" si="271"/>
        <v>0</v>
      </c>
      <c r="EB187" s="29">
        <f t="shared" si="272"/>
        <v>0</v>
      </c>
      <c r="EC187" s="297">
        <f>IF(U155&gt;$DY$172,0,EE186*$EB$172/12*DY175)</f>
        <v>0</v>
      </c>
      <c r="ED187" s="29">
        <f t="shared" si="274"/>
        <v>0</v>
      </c>
      <c r="EE187" s="292">
        <f>IF(U155&gt;$DY$140,0,EE154-ED155)</f>
        <v>0</v>
      </c>
      <c r="EF187" s="480"/>
      <c r="EG187" s="242">
        <v>45</v>
      </c>
      <c r="EH187" s="331">
        <f t="shared" ca="1" si="116"/>
        <v>1150</v>
      </c>
      <c r="EI187" s="599">
        <f t="shared" ca="1" si="235"/>
        <v>103.62049999999999</v>
      </c>
      <c r="EJ187" s="331">
        <f t="shared" ca="1" si="117"/>
        <v>1046.3795</v>
      </c>
      <c r="EK187" s="594">
        <f t="shared" ca="1" si="118"/>
        <v>545.14298969773154</v>
      </c>
      <c r="EL187" s="488">
        <f t="shared" ca="1" si="119"/>
        <v>501.23651030226847</v>
      </c>
      <c r="EM187" s="331">
        <f t="shared" si="120"/>
        <v>0</v>
      </c>
      <c r="EN187" s="331">
        <f t="shared" si="121"/>
        <v>0</v>
      </c>
      <c r="EO187" s="595">
        <f t="shared" ca="1" si="122"/>
        <v>186404.93138606282</v>
      </c>
      <c r="EP187" s="420">
        <f t="shared" ca="1" si="51"/>
        <v>0</v>
      </c>
      <c r="EQ187" s="416">
        <f t="shared" ca="1" si="123"/>
        <v>1150</v>
      </c>
      <c r="ER187" s="372">
        <f t="shared" ca="1" si="236"/>
        <v>-1150</v>
      </c>
      <c r="ES187" s="242">
        <v>46</v>
      </c>
      <c r="ET187" s="29">
        <f t="shared" si="125"/>
        <v>0</v>
      </c>
      <c r="EU187" s="29">
        <f t="shared" ca="1" si="291"/>
        <v>81929.981329101574</v>
      </c>
      <c r="EV187" s="29">
        <f t="shared" ca="1" si="52"/>
        <v>85.343730551147473</v>
      </c>
      <c r="EW187" s="29"/>
      <c r="EX187" s="24">
        <v>45</v>
      </c>
      <c r="EY187" s="243">
        <f t="shared" ca="1" si="225"/>
        <v>1150</v>
      </c>
      <c r="EZ187" s="243">
        <f t="shared" ca="1" si="301"/>
        <v>64065.609548357534</v>
      </c>
      <c r="FA187" s="243">
        <f t="shared" ca="1" si="128"/>
        <v>66.735009946205764</v>
      </c>
      <c r="FB187" s="33"/>
      <c r="FD187" s="242">
        <f t="shared" si="276"/>
        <v>0</v>
      </c>
      <c r="FE187" s="29">
        <f t="shared" si="277"/>
        <v>0</v>
      </c>
      <c r="FF187" s="29">
        <f t="shared" si="278"/>
        <v>0</v>
      </c>
      <c r="FG187" s="29">
        <f t="shared" si="279"/>
        <v>0</v>
      </c>
      <c r="FH187" s="297">
        <f>IF(U155&gt;$FD$172,0,FJ186*$FG$172/12*FD175)</f>
        <v>0</v>
      </c>
      <c r="FI187" s="29">
        <f t="shared" si="281"/>
        <v>0</v>
      </c>
      <c r="FJ187" s="292">
        <f>IF(U155&gt;$FD$140,0,FJ154-FI155)</f>
        <v>0</v>
      </c>
      <c r="FK187" s="480"/>
      <c r="FL187" s="242">
        <v>45</v>
      </c>
      <c r="FM187" s="331">
        <f t="shared" ca="1" si="137"/>
        <v>1150</v>
      </c>
      <c r="FN187" s="600">
        <f t="shared" ca="1" si="237"/>
        <v>104.1015</v>
      </c>
      <c r="FO187" s="331">
        <f t="shared" ca="1" si="138"/>
        <v>1045.8985</v>
      </c>
      <c r="FP187" s="597">
        <f t="shared" ca="1" si="139"/>
        <v>550.94251292374008</v>
      </c>
      <c r="FQ187" s="488">
        <f t="shared" ca="1" si="140"/>
        <v>494.95598707625993</v>
      </c>
      <c r="FR187" s="331">
        <f t="shared" si="141"/>
        <v>0</v>
      </c>
      <c r="FS187" s="331">
        <f t="shared" si="142"/>
        <v>0</v>
      </c>
      <c r="FT187" s="596">
        <f t="shared" ca="1" si="143"/>
        <v>188399.61987249178</v>
      </c>
      <c r="FU187" s="420">
        <f t="shared" ca="1" si="54"/>
        <v>0</v>
      </c>
      <c r="FV187" s="416">
        <f t="shared" ca="1" si="144"/>
        <v>1150</v>
      </c>
      <c r="FW187" s="372">
        <f t="shared" ca="1" si="238"/>
        <v>-1150</v>
      </c>
      <c r="FX187" s="242">
        <v>46</v>
      </c>
      <c r="FY187" s="29">
        <f t="shared" si="146"/>
        <v>0</v>
      </c>
      <c r="FZ187" s="29">
        <f t="shared" ca="1" si="292"/>
        <v>81929.981329101574</v>
      </c>
      <c r="GA187" s="29">
        <f t="shared" ca="1" si="55"/>
        <v>85.343730551147473</v>
      </c>
      <c r="GB187" s="29"/>
      <c r="GC187" s="24">
        <v>45</v>
      </c>
      <c r="GD187" s="243">
        <f t="shared" ca="1" si="226"/>
        <v>1150</v>
      </c>
      <c r="GE187" s="243">
        <f t="shared" ca="1" si="302"/>
        <v>64032.120598279405</v>
      </c>
      <c r="GF187" s="243">
        <f t="shared" ca="1" si="149"/>
        <v>66.700125623207711</v>
      </c>
      <c r="GG187" s="33"/>
      <c r="GI187" s="242">
        <f t="shared" si="283"/>
        <v>0</v>
      </c>
      <c r="GJ187" s="29">
        <f t="shared" si="284"/>
        <v>0</v>
      </c>
      <c r="GK187" s="29">
        <f t="shared" si="285"/>
        <v>0</v>
      </c>
      <c r="GL187" s="29">
        <f t="shared" si="286"/>
        <v>0</v>
      </c>
      <c r="GM187" s="297">
        <f>IF(U155&gt;$GI$172,0,GO186*$GL$172/12*GI175)</f>
        <v>0</v>
      </c>
      <c r="GN187" s="29">
        <f t="shared" si="288"/>
        <v>0</v>
      </c>
      <c r="GO187" s="292">
        <f>IF(U155&gt;$GI$140,0,GO154-GN155)</f>
        <v>0</v>
      </c>
      <c r="GP187" s="480"/>
      <c r="GQ187" s="242">
        <v>45</v>
      </c>
      <c r="GR187" s="331">
        <f t="shared" ca="1" si="57"/>
        <v>1150</v>
      </c>
      <c r="GS187" s="600">
        <f t="shared" ca="1" si="240"/>
        <v>106.9885</v>
      </c>
      <c r="GT187" s="331">
        <f t="shared" ca="1" si="59"/>
        <v>1043.0115000000001</v>
      </c>
      <c r="GU187" s="591">
        <f t="shared" ca="1" si="153"/>
        <v>570.29914593212186</v>
      </c>
      <c r="GV187" s="488">
        <f t="shared" ca="1" si="227"/>
        <v>472.71235406787821</v>
      </c>
      <c r="GW187" s="331">
        <f t="shared" si="228"/>
        <v>0</v>
      </c>
      <c r="GX187" s="331">
        <f t="shared" si="229"/>
        <v>0</v>
      </c>
      <c r="GY187" s="593">
        <f t="shared" ca="1" si="230"/>
        <v>195058.42339408814</v>
      </c>
      <c r="GZ187" s="420">
        <f t="shared" ca="1" si="64"/>
        <v>0</v>
      </c>
      <c r="HA187" s="416">
        <f t="shared" ca="1" si="154"/>
        <v>1150</v>
      </c>
      <c r="HB187" s="372">
        <f t="shared" ca="1" si="241"/>
        <v>-1150</v>
      </c>
      <c r="HC187" s="242">
        <v>46</v>
      </c>
      <c r="HD187" s="29">
        <f t="shared" si="156"/>
        <v>0</v>
      </c>
      <c r="HE187" s="29">
        <f t="shared" ca="1" si="293"/>
        <v>75991.270394531239</v>
      </c>
      <c r="HF187" s="29">
        <f t="shared" ca="1" si="65"/>
        <v>79.157573327636712</v>
      </c>
      <c r="HG187" s="29"/>
      <c r="HH187" s="24">
        <v>45</v>
      </c>
      <c r="HI187" s="243">
        <f t="shared" ca="1" si="243"/>
        <v>1150</v>
      </c>
      <c r="HJ187" s="243">
        <f t="shared" ca="1" si="303"/>
        <v>62959.013808349613</v>
      </c>
      <c r="HK187" s="243">
        <f t="shared" ca="1" si="159"/>
        <v>65.582306050364181</v>
      </c>
      <c r="HL187" s="33"/>
    </row>
    <row r="188" spans="3:220" ht="15" customHeight="1" x14ac:dyDescent="0.25">
      <c r="C188" s="242">
        <v>46</v>
      </c>
      <c r="D188" s="243">
        <f t="shared" si="8"/>
        <v>1155.6736805955547</v>
      </c>
      <c r="E188" s="865">
        <f t="shared" si="160"/>
        <v>100</v>
      </c>
      <c r="F188" s="866"/>
      <c r="G188" s="243">
        <f t="shared" si="66"/>
        <v>1055.6736805955547</v>
      </c>
      <c r="H188" s="859">
        <f t="shared" si="9"/>
        <v>603.82473704500819</v>
      </c>
      <c r="I188" s="860"/>
      <c r="J188" s="243">
        <f t="shared" si="10"/>
        <v>451.84894355054655</v>
      </c>
      <c r="K188" s="859">
        <f t="shared" si="67"/>
        <v>180695.57216995192</v>
      </c>
      <c r="L188" s="860"/>
      <c r="M188" s="860"/>
      <c r="N188" s="861"/>
      <c r="O188" s="248">
        <f t="shared" si="68"/>
        <v>180695.57216995192</v>
      </c>
      <c r="P188" s="248">
        <f t="shared" si="6"/>
        <v>0</v>
      </c>
      <c r="Q188" s="248">
        <f t="shared" si="11"/>
        <v>0</v>
      </c>
      <c r="R188" s="1015" t="str">
        <f t="shared" si="7"/>
        <v/>
      </c>
      <c r="S188" s="1015"/>
      <c r="U188">
        <v>46</v>
      </c>
      <c r="W188" s="278"/>
      <c r="X188" s="278"/>
      <c r="Y188" s="854"/>
      <c r="Z188" s="855"/>
      <c r="AA188" s="279"/>
      <c r="AJ188" s="242">
        <f t="shared" si="249"/>
        <v>0</v>
      </c>
      <c r="AK188" s="29">
        <f t="shared" si="250"/>
        <v>0</v>
      </c>
      <c r="AL188" s="29">
        <f t="shared" si="251"/>
        <v>0</v>
      </c>
      <c r="AM188" s="29">
        <f t="shared" si="252"/>
        <v>0</v>
      </c>
      <c r="AN188" s="29">
        <f t="shared" si="304"/>
        <v>0</v>
      </c>
      <c r="AO188" s="29">
        <f t="shared" si="254"/>
        <v>0</v>
      </c>
      <c r="AP188" s="292">
        <f t="shared" si="305"/>
        <v>0</v>
      </c>
      <c r="AQ188" s="480"/>
      <c r="AR188" s="242">
        <v>46</v>
      </c>
      <c r="AS188" s="331">
        <f t="shared" ca="1" si="25"/>
        <v>1231.970682334292</v>
      </c>
      <c r="AT188" s="566">
        <f t="shared" ca="1" si="74"/>
        <v>103.62049999999999</v>
      </c>
      <c r="AU188" s="331">
        <f t="shared" ca="1" si="26"/>
        <v>1128.350182334292</v>
      </c>
      <c r="AV188" s="329">
        <f t="shared" ca="1" si="27"/>
        <v>532.20228524197455</v>
      </c>
      <c r="AW188" s="331">
        <f t="shared" ca="1" si="28"/>
        <v>596.14789709231741</v>
      </c>
      <c r="AX188" s="331">
        <f t="shared" si="75"/>
        <v>0</v>
      </c>
      <c r="AY188" s="331">
        <f t="shared" si="176"/>
        <v>0</v>
      </c>
      <c r="AZ188" s="350">
        <f t="shared" ca="1" si="30"/>
        <v>181873.20704301324</v>
      </c>
      <c r="BA188" s="420">
        <f t="shared" ca="1" si="31"/>
        <v>0</v>
      </c>
      <c r="BB188" s="416">
        <f t="shared" ca="1" si="76"/>
        <v>1231.970682334292</v>
      </c>
      <c r="BC188" s="372">
        <f t="shared" ca="1" si="231"/>
        <v>-1231.970682334292</v>
      </c>
      <c r="BD188" s="242">
        <v>47</v>
      </c>
      <c r="BE188" s="29">
        <f t="shared" si="32"/>
        <v>0</v>
      </c>
      <c r="BF188" s="29">
        <f t="shared" ca="1" si="78"/>
        <v>81929.981329101574</v>
      </c>
      <c r="BG188" s="29">
        <f t="shared" ca="1" si="33"/>
        <v>85.343730551147473</v>
      </c>
      <c r="BH188" s="29"/>
      <c r="BI188" s="24">
        <v>46</v>
      </c>
      <c r="BJ188" s="243">
        <f t="shared" ca="1" si="222"/>
        <v>1231.970682334292</v>
      </c>
      <c r="BK188" s="243">
        <f t="shared" ca="1" si="161"/>
        <v>69043.532586699948</v>
      </c>
      <c r="BL188" s="243">
        <f t="shared" ca="1" si="79"/>
        <v>71.920346444479108</v>
      </c>
      <c r="BM188" s="33"/>
      <c r="BO188" s="679">
        <f t="shared" si="260"/>
        <v>0</v>
      </c>
      <c r="BP188" s="29">
        <f t="shared" si="294"/>
        <v>0</v>
      </c>
      <c r="BQ188" s="29">
        <f t="shared" si="295"/>
        <v>0</v>
      </c>
      <c r="BR188" s="29">
        <f t="shared" si="296"/>
        <v>0</v>
      </c>
      <c r="BS188" s="487">
        <f t="shared" ref="BS188:BS198" si="308">IF(U156&gt;$BO$172,0,BU187*$BR$172/12*BO176)</f>
        <v>0</v>
      </c>
      <c r="BT188" s="29">
        <f t="shared" si="306"/>
        <v>0</v>
      </c>
      <c r="BU188" s="292">
        <f t="shared" ref="BU188:BU198" si="309">IF(U156&gt;$BO$140,0,BU155-BT156)</f>
        <v>0</v>
      </c>
      <c r="BV188" s="480"/>
      <c r="BW188" s="679">
        <v>46</v>
      </c>
      <c r="BX188" s="489">
        <f t="shared" ca="1" si="82"/>
        <v>1445.5025028809234</v>
      </c>
      <c r="BY188" s="489">
        <f t="shared" ca="1" si="41"/>
        <v>104.1015</v>
      </c>
      <c r="BZ188" s="489">
        <f t="shared" ca="1" si="42"/>
        <v>1341.4010028809234</v>
      </c>
      <c r="CA188" s="489">
        <f t="shared" ca="1" si="83"/>
        <v>508.11819782308072</v>
      </c>
      <c r="CB188" s="489">
        <f t="shared" ca="1" si="84"/>
        <v>833.28280505784278</v>
      </c>
      <c r="CC188" s="489">
        <f t="shared" si="85"/>
        <v>0</v>
      </c>
      <c r="CD188" s="489">
        <f t="shared" si="86"/>
        <v>0</v>
      </c>
      <c r="CE188" s="647">
        <f t="shared" ca="1" si="87"/>
        <v>173378.6707342841</v>
      </c>
      <c r="CF188" s="700">
        <f t="shared" ca="1" si="173"/>
        <v>0</v>
      </c>
      <c r="CG188" s="701">
        <f t="shared" ca="1" si="88"/>
        <v>1445.5025028809234</v>
      </c>
      <c r="CH188" s="710">
        <f t="shared" ca="1" si="232"/>
        <v>-1445.5025028809234</v>
      </c>
      <c r="CI188" s="679">
        <v>47</v>
      </c>
      <c r="CJ188" s="29">
        <f t="shared" si="43"/>
        <v>0</v>
      </c>
      <c r="CK188" s="29">
        <f t="shared" ca="1" si="290"/>
        <v>81929.981329101574</v>
      </c>
      <c r="CL188" s="29">
        <f t="shared" ca="1" si="44"/>
        <v>85.343730551147473</v>
      </c>
      <c r="CM188" s="29"/>
      <c r="CN188" s="29">
        <v>46</v>
      </c>
      <c r="CO188" s="29">
        <f t="shared" ca="1" si="223"/>
        <v>1445.5025028809234</v>
      </c>
      <c r="CP188" s="29">
        <f t="shared" ca="1" si="299"/>
        <v>78981.69877005351</v>
      </c>
      <c r="CQ188" s="29">
        <f t="shared" ca="1" si="92"/>
        <v>82.272602885472409</v>
      </c>
      <c r="CR188" s="292"/>
      <c r="CT188" s="242">
        <f t="shared" si="262"/>
        <v>0</v>
      </c>
      <c r="CU188" s="29">
        <f t="shared" si="263"/>
        <v>0</v>
      </c>
      <c r="CV188" s="29">
        <f t="shared" si="264"/>
        <v>0</v>
      </c>
      <c r="CW188" s="29">
        <f t="shared" si="265"/>
        <v>0</v>
      </c>
      <c r="CX188" s="449">
        <f t="shared" ref="CX188:CX198" si="310">IF(U156&gt;$CT$172,0,CZ187*$CW$172/12*CT176)</f>
        <v>0</v>
      </c>
      <c r="CY188" s="29">
        <f t="shared" si="307"/>
        <v>0</v>
      </c>
      <c r="CZ188" s="292">
        <f t="shared" si="268"/>
        <v>0</v>
      </c>
      <c r="DA188" s="480"/>
      <c r="DB188" s="242">
        <v>46</v>
      </c>
      <c r="DC188" s="488">
        <f t="shared" ca="1" si="96"/>
        <v>1462.4506963735107</v>
      </c>
      <c r="DD188" s="489">
        <f t="shared" ca="1" si="46"/>
        <v>106.9885</v>
      </c>
      <c r="DE188" s="488">
        <f t="shared" ca="1" si="97"/>
        <v>1355.4621963735108</v>
      </c>
      <c r="DF188" s="489">
        <f t="shared" ca="1" si="98"/>
        <v>525.16636779109547</v>
      </c>
      <c r="DG188" s="488">
        <f t="shared" ca="1" si="99"/>
        <v>830.29582858241531</v>
      </c>
      <c r="DH188" s="488">
        <f t="shared" si="100"/>
        <v>0</v>
      </c>
      <c r="DI188" s="488">
        <f t="shared" si="101"/>
        <v>0</v>
      </c>
      <c r="DJ188" s="523">
        <f t="shared" ca="1" si="102"/>
        <v>179226.744556936</v>
      </c>
      <c r="DK188" s="420">
        <f t="shared" ca="1" si="47"/>
        <v>0</v>
      </c>
      <c r="DL188" s="416">
        <f t="shared" ca="1" si="103"/>
        <v>1462.4506963735107</v>
      </c>
      <c r="DM188" s="372">
        <f t="shared" ca="1" si="234"/>
        <v>-1462.4506963735107</v>
      </c>
      <c r="DN188" s="242">
        <v>47</v>
      </c>
      <c r="DO188" s="29">
        <f t="shared" si="48"/>
        <v>0</v>
      </c>
      <c r="DP188" s="29">
        <f t="shared" ca="1" si="105"/>
        <v>75991.270394531239</v>
      </c>
      <c r="DQ188" s="29">
        <f t="shared" ca="1" si="49"/>
        <v>79.157573327636712</v>
      </c>
      <c r="DR188" s="29"/>
      <c r="DS188" s="24">
        <v>46</v>
      </c>
      <c r="DT188" s="243">
        <f t="shared" ca="1" si="224"/>
        <v>1462.4506963735107</v>
      </c>
      <c r="DU188" s="243">
        <f t="shared" ca="1" si="300"/>
        <v>78700.050322070616</v>
      </c>
      <c r="DV188" s="243">
        <f t="shared" ca="1" si="107"/>
        <v>81.979219085490229</v>
      </c>
      <c r="DW188" s="33"/>
      <c r="DY188" s="242">
        <f t="shared" si="269"/>
        <v>0</v>
      </c>
      <c r="DZ188" s="29">
        <f t="shared" si="270"/>
        <v>0</v>
      </c>
      <c r="EA188" s="29">
        <f t="shared" si="271"/>
        <v>0</v>
      </c>
      <c r="EB188" s="29">
        <f t="shared" si="272"/>
        <v>0</v>
      </c>
      <c r="EC188" s="487">
        <f t="shared" ref="EC188:EC198" si="311">IF(U156&gt;$DY$172,0,EE187*$EB$172/12*DY176)</f>
        <v>0</v>
      </c>
      <c r="ED188" s="29">
        <f t="shared" si="274"/>
        <v>0</v>
      </c>
      <c r="EE188" s="292">
        <f t="shared" ref="EE188:EE198" si="312">IF(U156&gt;$DY$140,0,EE155-ED156)</f>
        <v>0</v>
      </c>
      <c r="EF188" s="480"/>
      <c r="EG188" s="242">
        <v>46</v>
      </c>
      <c r="EH188" s="331">
        <f t="shared" ca="1" si="116"/>
        <v>1150</v>
      </c>
      <c r="EI188" s="599">
        <f t="shared" ca="1" si="235"/>
        <v>103.62049999999999</v>
      </c>
      <c r="EJ188" s="331">
        <f t="shared" ca="1" si="117"/>
        <v>1046.3795</v>
      </c>
      <c r="EK188" s="594">
        <f t="shared" ca="1" si="118"/>
        <v>543.68104987601657</v>
      </c>
      <c r="EL188" s="488">
        <f t="shared" ca="1" si="119"/>
        <v>502.69845012398343</v>
      </c>
      <c r="EM188" s="331">
        <f t="shared" si="120"/>
        <v>0</v>
      </c>
      <c r="EN188" s="331">
        <f t="shared" si="121"/>
        <v>0</v>
      </c>
      <c r="EO188" s="595">
        <f t="shared" ca="1" si="122"/>
        <v>185902.23293593884</v>
      </c>
      <c r="EP188" s="420">
        <f t="shared" ca="1" si="51"/>
        <v>0</v>
      </c>
      <c r="EQ188" s="416">
        <f t="shared" ca="1" si="123"/>
        <v>1150</v>
      </c>
      <c r="ER188" s="372">
        <f t="shared" ca="1" si="236"/>
        <v>-1150</v>
      </c>
      <c r="ES188" s="242">
        <v>47</v>
      </c>
      <c r="ET188" s="29">
        <f t="shared" si="125"/>
        <v>0</v>
      </c>
      <c r="EU188" s="29">
        <f t="shared" ca="1" si="291"/>
        <v>81929.981329101574</v>
      </c>
      <c r="EV188" s="29">
        <f t="shared" ca="1" si="52"/>
        <v>85.343730551147473</v>
      </c>
      <c r="EW188" s="29"/>
      <c r="EX188" s="24">
        <v>46</v>
      </c>
      <c r="EY188" s="243">
        <f t="shared" ca="1" si="225"/>
        <v>1150</v>
      </c>
      <c r="EZ188" s="243">
        <f t="shared" ca="1" si="301"/>
        <v>65215.609548357534</v>
      </c>
      <c r="FA188" s="243">
        <f t="shared" ca="1" si="128"/>
        <v>67.932926612872436</v>
      </c>
      <c r="FB188" s="33"/>
      <c r="FD188" s="242">
        <f t="shared" si="276"/>
        <v>0</v>
      </c>
      <c r="FE188" s="29">
        <f t="shared" si="277"/>
        <v>0</v>
      </c>
      <c r="FF188" s="29">
        <f t="shared" si="278"/>
        <v>0</v>
      </c>
      <c r="FG188" s="29">
        <f t="shared" si="279"/>
        <v>0</v>
      </c>
      <c r="FH188" s="487">
        <f t="shared" ref="FH188:FH198" si="313">IF(U156&gt;$FD$172,0,FJ187*$FG$172/12*FD176)</f>
        <v>0</v>
      </c>
      <c r="FI188" s="29">
        <f t="shared" si="281"/>
        <v>0</v>
      </c>
      <c r="FJ188" s="292">
        <f t="shared" ref="FJ188:FJ198" si="314">IF(U156&gt;$FD$140,0,FJ155-FI156)</f>
        <v>0</v>
      </c>
      <c r="FK188" s="480"/>
      <c r="FL188" s="242">
        <v>46</v>
      </c>
      <c r="FM188" s="331">
        <f t="shared" ca="1" si="137"/>
        <v>1150</v>
      </c>
      <c r="FN188" s="600">
        <f t="shared" ca="1" si="237"/>
        <v>104.1015</v>
      </c>
      <c r="FO188" s="331">
        <f t="shared" ca="1" si="138"/>
        <v>1045.8985</v>
      </c>
      <c r="FP188" s="597">
        <f t="shared" ca="1" si="139"/>
        <v>549.49889129476776</v>
      </c>
      <c r="FQ188" s="488">
        <f t="shared" ca="1" si="140"/>
        <v>496.39960870523225</v>
      </c>
      <c r="FR188" s="331">
        <f t="shared" si="141"/>
        <v>0</v>
      </c>
      <c r="FS188" s="331">
        <f t="shared" si="142"/>
        <v>0</v>
      </c>
      <c r="FT188" s="596">
        <f t="shared" ca="1" si="143"/>
        <v>187903.22026378656</v>
      </c>
      <c r="FU188" s="420">
        <f t="shared" ca="1" si="54"/>
        <v>0</v>
      </c>
      <c r="FV188" s="416">
        <f t="shared" ca="1" si="144"/>
        <v>1150</v>
      </c>
      <c r="FW188" s="372">
        <f t="shared" ca="1" si="238"/>
        <v>-1150</v>
      </c>
      <c r="FX188" s="242">
        <v>47</v>
      </c>
      <c r="FY188" s="29">
        <f t="shared" si="146"/>
        <v>0</v>
      </c>
      <c r="FZ188" s="29">
        <f t="shared" ca="1" si="292"/>
        <v>81929.981329101574</v>
      </c>
      <c r="GA188" s="29">
        <f t="shared" ca="1" si="55"/>
        <v>85.343730551147473</v>
      </c>
      <c r="GB188" s="29"/>
      <c r="GC188" s="24">
        <v>46</v>
      </c>
      <c r="GD188" s="243">
        <f t="shared" ca="1" si="226"/>
        <v>1150</v>
      </c>
      <c r="GE188" s="243">
        <f t="shared" ca="1" si="302"/>
        <v>65182.120598279405</v>
      </c>
      <c r="GF188" s="243">
        <f t="shared" ca="1" si="149"/>
        <v>67.898042289874383</v>
      </c>
      <c r="GG188" s="33"/>
      <c r="GI188" s="242">
        <f t="shared" si="283"/>
        <v>0</v>
      </c>
      <c r="GJ188" s="29">
        <f t="shared" si="284"/>
        <v>0</v>
      </c>
      <c r="GK188" s="29">
        <f t="shared" si="285"/>
        <v>0</v>
      </c>
      <c r="GL188" s="29">
        <f t="shared" si="286"/>
        <v>0</v>
      </c>
      <c r="GM188" s="487">
        <f t="shared" ref="GM188:GM198" si="315">IF(U156&gt;$GI$172,0,GO187*$GL$172/12*GI176)</f>
        <v>0</v>
      </c>
      <c r="GN188" s="29">
        <f t="shared" si="288"/>
        <v>0</v>
      </c>
      <c r="GO188" s="292">
        <f t="shared" ref="GO188:GO198" si="316">IF(U156&gt;$GI$140,0,GO155-GN156)</f>
        <v>0</v>
      </c>
      <c r="GP188" s="480"/>
      <c r="GQ188" s="242">
        <v>46</v>
      </c>
      <c r="GR188" s="331">
        <f t="shared" ca="1" si="57"/>
        <v>1150</v>
      </c>
      <c r="GS188" s="600">
        <f t="shared" ca="1" si="240"/>
        <v>106.9885</v>
      </c>
      <c r="GT188" s="331">
        <f t="shared" ca="1" si="59"/>
        <v>1043.0115000000001</v>
      </c>
      <c r="GU188" s="591">
        <f t="shared" ca="1" si="153"/>
        <v>568.92040156609039</v>
      </c>
      <c r="GV188" s="488">
        <f t="shared" ca="1" si="227"/>
        <v>474.09109843390968</v>
      </c>
      <c r="GW188" s="331">
        <f t="shared" si="228"/>
        <v>0</v>
      </c>
      <c r="GX188" s="331">
        <f t="shared" si="229"/>
        <v>0</v>
      </c>
      <c r="GY188" s="593">
        <f t="shared" ca="1" si="230"/>
        <v>194584.33229565423</v>
      </c>
      <c r="GZ188" s="420">
        <f t="shared" ca="1" si="64"/>
        <v>0</v>
      </c>
      <c r="HA188" s="416">
        <f t="shared" ca="1" si="154"/>
        <v>1150</v>
      </c>
      <c r="HB188" s="372">
        <f t="shared" ca="1" si="241"/>
        <v>-1150</v>
      </c>
      <c r="HC188" s="242">
        <v>47</v>
      </c>
      <c r="HD188" s="29">
        <f t="shared" si="156"/>
        <v>0</v>
      </c>
      <c r="HE188" s="29">
        <f t="shared" ca="1" si="293"/>
        <v>75991.270394531239</v>
      </c>
      <c r="HF188" s="29">
        <f t="shared" ca="1" si="65"/>
        <v>79.157573327636712</v>
      </c>
      <c r="HG188" s="29"/>
      <c r="HH188" s="24">
        <v>46</v>
      </c>
      <c r="HI188" s="243">
        <f t="shared" ca="1" si="243"/>
        <v>1150</v>
      </c>
      <c r="HJ188" s="243">
        <f t="shared" ca="1" si="303"/>
        <v>64109.013808349613</v>
      </c>
      <c r="HK188" s="243">
        <f t="shared" ca="1" si="159"/>
        <v>66.780222717030853</v>
      </c>
      <c r="HL188" s="33"/>
    </row>
    <row r="189" spans="3:220" ht="15" customHeight="1" x14ac:dyDescent="0.25">
      <c r="C189" s="242">
        <v>47</v>
      </c>
      <c r="D189" s="243">
        <f t="shared" si="8"/>
        <v>1155.6736805955547</v>
      </c>
      <c r="E189" s="865">
        <f t="shared" si="160"/>
        <v>100</v>
      </c>
      <c r="F189" s="866"/>
      <c r="G189" s="243">
        <f t="shared" si="66"/>
        <v>1055.6736805955547</v>
      </c>
      <c r="H189" s="859">
        <f t="shared" si="9"/>
        <v>602.31857389983975</v>
      </c>
      <c r="I189" s="860"/>
      <c r="J189" s="243">
        <f t="shared" si="10"/>
        <v>453.35510669571499</v>
      </c>
      <c r="K189" s="859">
        <f t="shared" si="67"/>
        <v>180242.21706325622</v>
      </c>
      <c r="L189" s="860"/>
      <c r="M189" s="860"/>
      <c r="N189" s="861"/>
      <c r="O189" s="248">
        <f t="shared" si="68"/>
        <v>180242.21706325622</v>
      </c>
      <c r="P189" s="248">
        <f t="shared" si="6"/>
        <v>0</v>
      </c>
      <c r="Q189" s="248">
        <f t="shared" si="11"/>
        <v>0</v>
      </c>
      <c r="R189" s="1015" t="str">
        <f t="shared" si="7"/>
        <v/>
      </c>
      <c r="S189" s="1015"/>
      <c r="U189">
        <v>47</v>
      </c>
      <c r="W189" s="278"/>
      <c r="X189" s="278"/>
      <c r="Y189" s="854"/>
      <c r="Z189" s="855"/>
      <c r="AA189" s="279"/>
      <c r="AJ189" s="242">
        <f t="shared" si="249"/>
        <v>0</v>
      </c>
      <c r="AK189" s="29">
        <f t="shared" si="250"/>
        <v>0</v>
      </c>
      <c r="AL189" s="29">
        <f t="shared" si="251"/>
        <v>0</v>
      </c>
      <c r="AM189" s="29">
        <f t="shared" si="252"/>
        <v>0</v>
      </c>
      <c r="AN189" s="29">
        <f t="shared" si="304"/>
        <v>0</v>
      </c>
      <c r="AO189" s="29">
        <f t="shared" si="254"/>
        <v>0</v>
      </c>
      <c r="AP189" s="292">
        <f t="shared" si="305"/>
        <v>0</v>
      </c>
      <c r="AQ189" s="480"/>
      <c r="AR189" s="242">
        <v>47</v>
      </c>
      <c r="AS189" s="331">
        <f t="shared" ca="1" si="25"/>
        <v>1231.970682334292</v>
      </c>
      <c r="AT189" s="566">
        <f t="shared" ca="1" si="74"/>
        <v>103.62049999999999</v>
      </c>
      <c r="AU189" s="331">
        <f t="shared" ca="1" si="26"/>
        <v>1128.350182334292</v>
      </c>
      <c r="AV189" s="329">
        <f t="shared" ca="1" si="27"/>
        <v>530.46352054212196</v>
      </c>
      <c r="AW189" s="331">
        <f t="shared" ca="1" si="28"/>
        <v>597.88666179217</v>
      </c>
      <c r="AX189" s="331">
        <f t="shared" si="75"/>
        <v>0</v>
      </c>
      <c r="AY189" s="331">
        <f t="shared" si="176"/>
        <v>0</v>
      </c>
      <c r="AZ189" s="350">
        <f t="shared" ca="1" si="30"/>
        <v>181275.32038122107</v>
      </c>
      <c r="BA189" s="420">
        <f t="shared" ca="1" si="31"/>
        <v>0</v>
      </c>
      <c r="BB189" s="416">
        <f t="shared" ca="1" si="76"/>
        <v>1231.970682334292</v>
      </c>
      <c r="BC189" s="372">
        <f t="shared" ca="1" si="231"/>
        <v>-1231.970682334292</v>
      </c>
      <c r="BD189" s="443">
        <v>48</v>
      </c>
      <c r="BE189" s="444">
        <f t="shared" si="32"/>
        <v>0</v>
      </c>
      <c r="BF189" s="444">
        <f t="shared" ca="1" si="78"/>
        <v>81929.981329101574</v>
      </c>
      <c r="BG189" s="444">
        <f t="shared" ca="1" si="33"/>
        <v>85.343730551147473</v>
      </c>
      <c r="BH189" s="444">
        <f ca="1">IF(BD189&gt;$BE$140,0,SUM(BG178:BG189))</f>
        <v>1024.1247666137697</v>
      </c>
      <c r="BI189" s="24">
        <v>47</v>
      </c>
      <c r="BJ189" s="243">
        <f t="shared" ca="1" si="222"/>
        <v>1231.970682334292</v>
      </c>
      <c r="BK189" s="243">
        <f t="shared" ca="1" si="161"/>
        <v>70275.503269034234</v>
      </c>
      <c r="BL189" s="243">
        <f t="shared" ca="1" si="79"/>
        <v>73.203649238577327</v>
      </c>
      <c r="BM189" s="33"/>
      <c r="BO189" s="679">
        <f t="shared" si="260"/>
        <v>0</v>
      </c>
      <c r="BP189" s="29">
        <f t="shared" si="294"/>
        <v>0</v>
      </c>
      <c r="BQ189" s="29">
        <f t="shared" si="295"/>
        <v>0</v>
      </c>
      <c r="BR189" s="29">
        <f t="shared" si="296"/>
        <v>0</v>
      </c>
      <c r="BS189" s="487">
        <f t="shared" si="308"/>
        <v>0</v>
      </c>
      <c r="BT189" s="29">
        <f t="shared" si="306"/>
        <v>0</v>
      </c>
      <c r="BU189" s="292">
        <f t="shared" si="309"/>
        <v>0</v>
      </c>
      <c r="BV189" s="480"/>
      <c r="BW189" s="679">
        <v>47</v>
      </c>
      <c r="BX189" s="489">
        <f t="shared" ca="1" si="82"/>
        <v>1445.5025028809234</v>
      </c>
      <c r="BY189" s="489">
        <f t="shared" ca="1" si="41"/>
        <v>104.1015</v>
      </c>
      <c r="BZ189" s="489">
        <f t="shared" ca="1" si="42"/>
        <v>1341.4010028809234</v>
      </c>
      <c r="CA189" s="489">
        <f t="shared" ca="1" si="83"/>
        <v>505.68778964166199</v>
      </c>
      <c r="CB189" s="489">
        <f t="shared" ca="1" si="84"/>
        <v>835.71321323926145</v>
      </c>
      <c r="CC189" s="489">
        <f t="shared" si="85"/>
        <v>0</v>
      </c>
      <c r="CD189" s="489">
        <f t="shared" si="86"/>
        <v>0</v>
      </c>
      <c r="CE189" s="647">
        <f t="shared" ca="1" si="87"/>
        <v>172542.95752104482</v>
      </c>
      <c r="CF189" s="700">
        <f t="shared" ca="1" si="173"/>
        <v>0</v>
      </c>
      <c r="CG189" s="701">
        <f t="shared" ca="1" si="88"/>
        <v>1445.5025028809234</v>
      </c>
      <c r="CH189" s="710">
        <f t="shared" ca="1" si="232"/>
        <v>-1445.5025028809234</v>
      </c>
      <c r="CI189" s="703">
        <v>48</v>
      </c>
      <c r="CJ189" s="444">
        <f t="shared" si="43"/>
        <v>0</v>
      </c>
      <c r="CK189" s="444">
        <f t="shared" ca="1" si="290"/>
        <v>81929.981329101574</v>
      </c>
      <c r="CL189" s="444">
        <f t="shared" ca="1" si="44"/>
        <v>85.343730551147473</v>
      </c>
      <c r="CM189" s="444">
        <f ca="1">IF(CI189&gt;$CJ$140,0,SUM(CL178:CL189))</f>
        <v>1024.1247666137697</v>
      </c>
      <c r="CN189" s="29">
        <v>47</v>
      </c>
      <c r="CO189" s="29">
        <f t="shared" ca="1" si="223"/>
        <v>1445.5025028809234</v>
      </c>
      <c r="CP189" s="29">
        <f t="shared" ca="1" si="299"/>
        <v>80427.201272934428</v>
      </c>
      <c r="CQ189" s="29">
        <f t="shared" ca="1" si="92"/>
        <v>83.778334659306708</v>
      </c>
      <c r="CR189" s="292"/>
      <c r="CT189" s="242">
        <f t="shared" si="262"/>
        <v>0</v>
      </c>
      <c r="CU189" s="29">
        <f t="shared" si="263"/>
        <v>0</v>
      </c>
      <c r="CV189" s="29">
        <f t="shared" si="264"/>
        <v>0</v>
      </c>
      <c r="CW189" s="29">
        <f t="shared" si="265"/>
        <v>0</v>
      </c>
      <c r="CX189" s="449">
        <f t="shared" si="310"/>
        <v>0</v>
      </c>
      <c r="CY189" s="29">
        <f t="shared" si="307"/>
        <v>0</v>
      </c>
      <c r="CZ189" s="292">
        <f t="shared" si="268"/>
        <v>0</v>
      </c>
      <c r="DA189" s="480"/>
      <c r="DB189" s="242">
        <v>47</v>
      </c>
      <c r="DC189" s="488">
        <f t="shared" ca="1" si="96"/>
        <v>1462.4506963735107</v>
      </c>
      <c r="DD189" s="489">
        <f t="shared" ca="1" si="46"/>
        <v>106.9885</v>
      </c>
      <c r="DE189" s="488">
        <f t="shared" ca="1" si="97"/>
        <v>1355.4621963735108</v>
      </c>
      <c r="DF189" s="489">
        <f t="shared" ca="1" si="98"/>
        <v>522.74467162439669</v>
      </c>
      <c r="DG189" s="488">
        <f t="shared" ca="1" si="99"/>
        <v>832.71752474911409</v>
      </c>
      <c r="DH189" s="488">
        <f t="shared" si="100"/>
        <v>0</v>
      </c>
      <c r="DI189" s="488">
        <f t="shared" si="101"/>
        <v>0</v>
      </c>
      <c r="DJ189" s="523">
        <f t="shared" ca="1" si="102"/>
        <v>178394.02703218689</v>
      </c>
      <c r="DK189" s="420">
        <f t="shared" ca="1" si="47"/>
        <v>0</v>
      </c>
      <c r="DL189" s="416">
        <f t="shared" ca="1" si="103"/>
        <v>1462.4506963735107</v>
      </c>
      <c r="DM189" s="372">
        <f t="shared" ca="1" si="234"/>
        <v>-1462.4506963735107</v>
      </c>
      <c r="DN189" s="443">
        <v>48</v>
      </c>
      <c r="DO189" s="444">
        <f t="shared" si="48"/>
        <v>0</v>
      </c>
      <c r="DP189" s="444">
        <f ca="1">IF(DN189&gt;$DO$140,0,DP188+DO189)</f>
        <v>75991.270394531239</v>
      </c>
      <c r="DQ189" s="444">
        <f t="shared" ca="1" si="49"/>
        <v>79.157573327636712</v>
      </c>
      <c r="DR189" s="444">
        <f ca="1">IF(DN189&gt;$DO$140,0,SUM(DQ178:DQ189))</f>
        <v>949.89087993164037</v>
      </c>
      <c r="DS189" s="24">
        <v>47</v>
      </c>
      <c r="DT189" s="243">
        <f t="shared" ca="1" si="224"/>
        <v>1462.4506963735107</v>
      </c>
      <c r="DU189" s="243">
        <f t="shared" ca="1" si="300"/>
        <v>80162.50101844412</v>
      </c>
      <c r="DV189" s="243">
        <f t="shared" ca="1" si="107"/>
        <v>83.50260522754597</v>
      </c>
      <c r="DW189" s="33"/>
      <c r="DY189" s="242">
        <f t="shared" si="269"/>
        <v>0</v>
      </c>
      <c r="DZ189" s="29">
        <f t="shared" si="270"/>
        <v>0</v>
      </c>
      <c r="EA189" s="29">
        <f t="shared" si="271"/>
        <v>0</v>
      </c>
      <c r="EB189" s="29">
        <f t="shared" si="272"/>
        <v>0</v>
      </c>
      <c r="EC189" s="487">
        <f t="shared" si="311"/>
        <v>0</v>
      </c>
      <c r="ED189" s="29">
        <f t="shared" si="274"/>
        <v>0</v>
      </c>
      <c r="EE189" s="292">
        <f t="shared" si="312"/>
        <v>0</v>
      </c>
      <c r="EF189" s="480"/>
      <c r="EG189" s="242">
        <v>47</v>
      </c>
      <c r="EH189" s="331">
        <f t="shared" ca="1" si="116"/>
        <v>1150</v>
      </c>
      <c r="EI189" s="599">
        <f t="shared" ca="1" si="235"/>
        <v>103.62049999999999</v>
      </c>
      <c r="EJ189" s="331">
        <f t="shared" ca="1" si="117"/>
        <v>1046.3795</v>
      </c>
      <c r="EK189" s="594">
        <f t="shared" ca="1" si="118"/>
        <v>542.21484606315505</v>
      </c>
      <c r="EL189" s="488">
        <f t="shared" ca="1" si="119"/>
        <v>504.16465393684496</v>
      </c>
      <c r="EM189" s="331">
        <f t="shared" si="120"/>
        <v>0</v>
      </c>
      <c r="EN189" s="331">
        <f t="shared" si="121"/>
        <v>0</v>
      </c>
      <c r="EO189" s="595">
        <f t="shared" ca="1" si="122"/>
        <v>185398.068282002</v>
      </c>
      <c r="EP189" s="420">
        <f t="shared" ca="1" si="51"/>
        <v>0</v>
      </c>
      <c r="EQ189" s="416">
        <f t="shared" ca="1" si="123"/>
        <v>1150</v>
      </c>
      <c r="ER189" s="372">
        <f t="shared" ca="1" si="236"/>
        <v>-1150</v>
      </c>
      <c r="ES189" s="443">
        <v>48</v>
      </c>
      <c r="ET189" s="444">
        <f t="shared" si="125"/>
        <v>0</v>
      </c>
      <c r="EU189" s="444">
        <f t="shared" ca="1" si="291"/>
        <v>81929.981329101574</v>
      </c>
      <c r="EV189" s="444">
        <f t="shared" ca="1" si="52"/>
        <v>85.343730551147473</v>
      </c>
      <c r="EW189" s="444">
        <f ca="1">IF(ES189&gt;$ET$140,0,SUM(EV178:EV189))</f>
        <v>1024.1247666137697</v>
      </c>
      <c r="EX189" s="24">
        <v>47</v>
      </c>
      <c r="EY189" s="243">
        <f t="shared" ca="1" si="225"/>
        <v>1150</v>
      </c>
      <c r="EZ189" s="243">
        <f t="shared" ca="1" si="301"/>
        <v>66365.609548357534</v>
      </c>
      <c r="FA189" s="243">
        <f t="shared" ca="1" si="128"/>
        <v>69.130843279539093</v>
      </c>
      <c r="FB189" s="33"/>
      <c r="FD189" s="242">
        <f t="shared" si="276"/>
        <v>0</v>
      </c>
      <c r="FE189" s="29">
        <f t="shared" si="277"/>
        <v>0</v>
      </c>
      <c r="FF189" s="29">
        <f t="shared" si="278"/>
        <v>0</v>
      </c>
      <c r="FG189" s="29">
        <f t="shared" si="279"/>
        <v>0</v>
      </c>
      <c r="FH189" s="487">
        <f t="shared" si="313"/>
        <v>0</v>
      </c>
      <c r="FI189" s="29">
        <f t="shared" si="281"/>
        <v>0</v>
      </c>
      <c r="FJ189" s="292">
        <f t="shared" si="314"/>
        <v>0</v>
      </c>
      <c r="FK189" s="480"/>
      <c r="FL189" s="242">
        <v>47</v>
      </c>
      <c r="FM189" s="331">
        <f t="shared" ca="1" si="137"/>
        <v>1150</v>
      </c>
      <c r="FN189" s="600">
        <f t="shared" ca="1" si="237"/>
        <v>104.1015</v>
      </c>
      <c r="FO189" s="331">
        <f t="shared" ca="1" si="138"/>
        <v>1045.8985</v>
      </c>
      <c r="FP189" s="597">
        <f t="shared" ca="1" si="139"/>
        <v>548.05105910271084</v>
      </c>
      <c r="FQ189" s="488">
        <f t="shared" ca="1" si="140"/>
        <v>497.84744089728918</v>
      </c>
      <c r="FR189" s="331">
        <f t="shared" si="141"/>
        <v>0</v>
      </c>
      <c r="FS189" s="331">
        <f t="shared" si="142"/>
        <v>0</v>
      </c>
      <c r="FT189" s="596">
        <f t="shared" ca="1" si="143"/>
        <v>187405.37282288927</v>
      </c>
      <c r="FU189" s="420">
        <f t="shared" ca="1" si="54"/>
        <v>0</v>
      </c>
      <c r="FV189" s="416">
        <f t="shared" ca="1" si="144"/>
        <v>1150</v>
      </c>
      <c r="FW189" s="372">
        <f t="shared" ca="1" si="238"/>
        <v>-1150</v>
      </c>
      <c r="FX189" s="443">
        <v>48</v>
      </c>
      <c r="FY189" s="444">
        <f t="shared" si="146"/>
        <v>0</v>
      </c>
      <c r="FZ189" s="444">
        <f t="shared" ca="1" si="292"/>
        <v>81929.981329101574</v>
      </c>
      <c r="GA189" s="444">
        <f t="shared" ca="1" si="55"/>
        <v>85.343730551147473</v>
      </c>
      <c r="GB189" s="444">
        <f ca="1">IF(FX189&gt;$FY$140,0,SUM(GA178:GA189))</f>
        <v>1024.1247666137697</v>
      </c>
      <c r="GC189" s="24">
        <v>47</v>
      </c>
      <c r="GD189" s="243">
        <f t="shared" ca="1" si="226"/>
        <v>1150</v>
      </c>
      <c r="GE189" s="243">
        <f t="shared" ca="1" si="302"/>
        <v>66332.120598279405</v>
      </c>
      <c r="GF189" s="243">
        <f t="shared" ca="1" si="149"/>
        <v>69.095958956541054</v>
      </c>
      <c r="GG189" s="33"/>
      <c r="GI189" s="242">
        <f t="shared" si="283"/>
        <v>0</v>
      </c>
      <c r="GJ189" s="29">
        <f t="shared" si="284"/>
        <v>0</v>
      </c>
      <c r="GK189" s="29">
        <f t="shared" si="285"/>
        <v>0</v>
      </c>
      <c r="GL189" s="29">
        <f t="shared" si="286"/>
        <v>0</v>
      </c>
      <c r="GM189" s="487">
        <f t="shared" si="315"/>
        <v>0</v>
      </c>
      <c r="GN189" s="29">
        <f t="shared" si="288"/>
        <v>0</v>
      </c>
      <c r="GO189" s="292">
        <f t="shared" si="316"/>
        <v>0</v>
      </c>
      <c r="GP189" s="480"/>
      <c r="GQ189" s="242">
        <v>47</v>
      </c>
      <c r="GR189" s="331">
        <f t="shared" ca="1" si="57"/>
        <v>1150</v>
      </c>
      <c r="GS189" s="600">
        <f t="shared" ca="1" si="240"/>
        <v>106.9885</v>
      </c>
      <c r="GT189" s="331">
        <f t="shared" ca="1" si="59"/>
        <v>1043.0115000000001</v>
      </c>
      <c r="GU189" s="591">
        <f t="shared" ca="1" si="153"/>
        <v>567.53763586232492</v>
      </c>
      <c r="GV189" s="488">
        <f t="shared" ca="1" si="227"/>
        <v>475.47386413767515</v>
      </c>
      <c r="GW189" s="331">
        <f t="shared" si="228"/>
        <v>0</v>
      </c>
      <c r="GX189" s="331">
        <f t="shared" si="229"/>
        <v>0</v>
      </c>
      <c r="GY189" s="593">
        <f t="shared" ca="1" si="230"/>
        <v>194108.85843151656</v>
      </c>
      <c r="GZ189" s="420">
        <f t="shared" ca="1" si="64"/>
        <v>0</v>
      </c>
      <c r="HA189" s="416">
        <f t="shared" ca="1" si="154"/>
        <v>1150</v>
      </c>
      <c r="HB189" s="372">
        <f t="shared" ca="1" si="241"/>
        <v>-1150</v>
      </c>
      <c r="HC189" s="443">
        <v>48</v>
      </c>
      <c r="HD189" s="444">
        <f t="shared" si="156"/>
        <v>0</v>
      </c>
      <c r="HE189" s="444">
        <f t="shared" ca="1" si="293"/>
        <v>75991.270394531239</v>
      </c>
      <c r="HF189" s="444">
        <f t="shared" ca="1" si="65"/>
        <v>79.157573327636712</v>
      </c>
      <c r="HG189" s="444">
        <f ca="1">IF(HC189&gt;$HD$140,0,SUM(HF178:HF189))</f>
        <v>949.89087993164037</v>
      </c>
      <c r="HH189" s="24">
        <v>47</v>
      </c>
      <c r="HI189" s="243">
        <f t="shared" ca="1" si="243"/>
        <v>1150</v>
      </c>
      <c r="HJ189" s="243">
        <f t="shared" ca="1" si="303"/>
        <v>65259.013808349613</v>
      </c>
      <c r="HK189" s="243">
        <f t="shared" ca="1" si="159"/>
        <v>67.978139383697524</v>
      </c>
      <c r="HL189" s="33"/>
    </row>
    <row r="190" spans="3:220" ht="15" customHeight="1" x14ac:dyDescent="0.25">
      <c r="C190" s="242">
        <v>48</v>
      </c>
      <c r="D190" s="243">
        <f t="shared" si="8"/>
        <v>1155.6736805955547</v>
      </c>
      <c r="E190" s="865">
        <f t="shared" si="160"/>
        <v>100</v>
      </c>
      <c r="F190" s="866"/>
      <c r="G190" s="243">
        <f t="shared" si="66"/>
        <v>1055.6736805955547</v>
      </c>
      <c r="H190" s="859">
        <f t="shared" si="9"/>
        <v>600.80739021085412</v>
      </c>
      <c r="I190" s="860"/>
      <c r="J190" s="243">
        <f t="shared" si="10"/>
        <v>454.86629038470062</v>
      </c>
      <c r="K190" s="859">
        <f t="shared" si="67"/>
        <v>179787.35077287152</v>
      </c>
      <c r="L190" s="860"/>
      <c r="M190" s="860"/>
      <c r="N190" s="861"/>
      <c r="O190" s="248">
        <f t="shared" si="68"/>
        <v>179787.35077287152</v>
      </c>
      <c r="P190" s="248">
        <f t="shared" si="6"/>
        <v>0</v>
      </c>
      <c r="Q190" s="248">
        <f t="shared" si="11"/>
        <v>0</v>
      </c>
      <c r="R190" s="1015" t="str">
        <f t="shared" si="7"/>
        <v/>
      </c>
      <c r="S190" s="1015"/>
      <c r="U190">
        <v>48</v>
      </c>
      <c r="W190" s="278"/>
      <c r="X190" s="278"/>
      <c r="Y190" s="854"/>
      <c r="Z190" s="855"/>
      <c r="AA190" s="279"/>
      <c r="AJ190" s="242">
        <f t="shared" si="249"/>
        <v>0</v>
      </c>
      <c r="AK190" s="29">
        <f t="shared" si="250"/>
        <v>0</v>
      </c>
      <c r="AL190" s="29">
        <f t="shared" si="251"/>
        <v>0</v>
      </c>
      <c r="AM190" s="29">
        <f t="shared" si="252"/>
        <v>0</v>
      </c>
      <c r="AN190" s="29">
        <f t="shared" si="304"/>
        <v>0</v>
      </c>
      <c r="AO190" s="29">
        <f t="shared" si="254"/>
        <v>0</v>
      </c>
      <c r="AP190" s="292">
        <f t="shared" si="305"/>
        <v>0</v>
      </c>
      <c r="AQ190" s="480"/>
      <c r="AR190" s="242">
        <v>48</v>
      </c>
      <c r="AS190" s="331">
        <f t="shared" ca="1" si="25"/>
        <v>1231.970682334292</v>
      </c>
      <c r="AT190" s="566">
        <f t="shared" ca="1" si="74"/>
        <v>103.62049999999999</v>
      </c>
      <c r="AU190" s="331">
        <f t="shared" ca="1" si="26"/>
        <v>1128.350182334292</v>
      </c>
      <c r="AV190" s="329">
        <f t="shared" ca="1" si="27"/>
        <v>528.71968444522815</v>
      </c>
      <c r="AW190" s="331">
        <f t="shared" ca="1" si="28"/>
        <v>599.6304978890638</v>
      </c>
      <c r="AX190" s="331">
        <f t="shared" si="75"/>
        <v>0</v>
      </c>
      <c r="AY190" s="331">
        <f t="shared" si="176"/>
        <v>0</v>
      </c>
      <c r="AZ190" s="350">
        <f t="shared" ca="1" si="30"/>
        <v>180675.689883332</v>
      </c>
      <c r="BA190" s="420">
        <f t="shared" ca="1" si="31"/>
        <v>0</v>
      </c>
      <c r="BB190" s="416">
        <f t="shared" ca="1" si="76"/>
        <v>1231.970682334292</v>
      </c>
      <c r="BC190" s="372">
        <f t="shared" ca="1" si="231"/>
        <v>-1231.970682334292</v>
      </c>
      <c r="BD190" s="242">
        <v>49</v>
      </c>
      <c r="BE190" s="29">
        <f t="shared" si="32"/>
        <v>0</v>
      </c>
      <c r="BF190" s="445">
        <f ca="1">(IF(BD190&gt;$BE$140,0,BF189+BE190))+BH189</f>
        <v>82954.106095715339</v>
      </c>
      <c r="BG190" s="29">
        <f t="shared" ca="1" si="33"/>
        <v>86.41052718303682</v>
      </c>
      <c r="BH190" s="29"/>
      <c r="BI190" s="433">
        <v>48</v>
      </c>
      <c r="BJ190" s="428">
        <f t="shared" ca="1" si="222"/>
        <v>1231.970682334292</v>
      </c>
      <c r="BK190" s="428">
        <f t="shared" ca="1" si="161"/>
        <v>71507.47395136852</v>
      </c>
      <c r="BL190" s="428">
        <f t="shared" ca="1" si="79"/>
        <v>74.486952032675546</v>
      </c>
      <c r="BM190" s="446">
        <f ca="1">IF(BI190&gt;$BA$140,0,SUM(BL179:BL190))</f>
        <v>809.14543998162424</v>
      </c>
      <c r="BO190" s="679">
        <f t="shared" si="260"/>
        <v>0</v>
      </c>
      <c r="BP190" s="29">
        <f t="shared" si="294"/>
        <v>0</v>
      </c>
      <c r="BQ190" s="29">
        <f t="shared" si="295"/>
        <v>0</v>
      </c>
      <c r="BR190" s="29">
        <f t="shared" si="296"/>
        <v>0</v>
      </c>
      <c r="BS190" s="487">
        <f t="shared" si="308"/>
        <v>0</v>
      </c>
      <c r="BT190" s="29">
        <f t="shared" si="306"/>
        <v>0</v>
      </c>
      <c r="BU190" s="292">
        <f t="shared" si="309"/>
        <v>0</v>
      </c>
      <c r="BV190" s="480"/>
      <c r="BW190" s="679">
        <v>48</v>
      </c>
      <c r="BX190" s="489">
        <f t="shared" ca="1" si="82"/>
        <v>1445.5025028809234</v>
      </c>
      <c r="BY190" s="489">
        <f t="shared" ca="1" si="41"/>
        <v>104.1015</v>
      </c>
      <c r="BZ190" s="489">
        <f t="shared" ca="1" si="42"/>
        <v>1341.4010028809234</v>
      </c>
      <c r="CA190" s="489">
        <f t="shared" ca="1" si="83"/>
        <v>503.25029276971412</v>
      </c>
      <c r="CB190" s="489">
        <f t="shared" ca="1" si="84"/>
        <v>838.15071011120926</v>
      </c>
      <c r="CC190" s="489">
        <f t="shared" si="85"/>
        <v>0</v>
      </c>
      <c r="CD190" s="489">
        <f t="shared" si="86"/>
        <v>0</v>
      </c>
      <c r="CE190" s="647">
        <f t="shared" ca="1" si="87"/>
        <v>171704.8068109336</v>
      </c>
      <c r="CF190" s="700">
        <f t="shared" ca="1" si="173"/>
        <v>0</v>
      </c>
      <c r="CG190" s="701">
        <f t="shared" ca="1" si="88"/>
        <v>1445.5025028809234</v>
      </c>
      <c r="CH190" s="710">
        <f t="shared" ca="1" si="232"/>
        <v>-1445.5025028809234</v>
      </c>
      <c r="CI190" s="679">
        <v>49</v>
      </c>
      <c r="CJ190" s="29">
        <f t="shared" si="43"/>
        <v>0</v>
      </c>
      <c r="CK190" s="445">
        <f ca="1">(IF(CI190&gt;$CJ$140,0,CK189+CJ190))+CM189</f>
        <v>82954.106095715339</v>
      </c>
      <c r="CL190" s="29">
        <f t="shared" ca="1" si="44"/>
        <v>86.41052718303682</v>
      </c>
      <c r="CM190" s="29"/>
      <c r="CN190" s="432">
        <v>48</v>
      </c>
      <c r="CO190" s="432">
        <f t="shared" ca="1" si="223"/>
        <v>1445.5025028809234</v>
      </c>
      <c r="CP190" s="432">
        <f t="shared" ca="1" si="299"/>
        <v>81872.703775815346</v>
      </c>
      <c r="CQ190" s="432">
        <f t="shared" ca="1" si="92"/>
        <v>85.284066433140993</v>
      </c>
      <c r="CR190" s="296">
        <f ca="1">IF(CN190&gt;$CF$140,0,SUM(CQ179:CQ190))</f>
        <v>924.03050012462882</v>
      </c>
      <c r="CT190" s="242">
        <f t="shared" si="262"/>
        <v>0</v>
      </c>
      <c r="CU190" s="29">
        <f t="shared" si="263"/>
        <v>0</v>
      </c>
      <c r="CV190" s="29">
        <f t="shared" si="264"/>
        <v>0</v>
      </c>
      <c r="CW190" s="29">
        <f t="shared" si="265"/>
        <v>0</v>
      </c>
      <c r="CX190" s="449">
        <f t="shared" si="310"/>
        <v>0</v>
      </c>
      <c r="CY190" s="29">
        <f t="shared" si="307"/>
        <v>0</v>
      </c>
      <c r="CZ190" s="292">
        <f t="shared" si="268"/>
        <v>0</v>
      </c>
      <c r="DA190" s="480"/>
      <c r="DB190" s="242">
        <v>48</v>
      </c>
      <c r="DC190" s="488">
        <f t="shared" ca="1" si="96"/>
        <v>1462.4506963735107</v>
      </c>
      <c r="DD190" s="489">
        <f t="shared" ca="1" si="46"/>
        <v>106.9885</v>
      </c>
      <c r="DE190" s="488">
        <f t="shared" ca="1" si="97"/>
        <v>1355.4621963735108</v>
      </c>
      <c r="DF190" s="489">
        <f t="shared" ca="1" si="98"/>
        <v>520.31591217721177</v>
      </c>
      <c r="DG190" s="488">
        <f t="shared" ca="1" si="99"/>
        <v>835.14628419629901</v>
      </c>
      <c r="DH190" s="488">
        <f t="shared" si="100"/>
        <v>0</v>
      </c>
      <c r="DI190" s="488">
        <f t="shared" si="101"/>
        <v>0</v>
      </c>
      <c r="DJ190" s="523">
        <f t="shared" ca="1" si="102"/>
        <v>177558.8807479906</v>
      </c>
      <c r="DK190" s="420">
        <f t="shared" ca="1" si="47"/>
        <v>0</v>
      </c>
      <c r="DL190" s="416">
        <f t="shared" ca="1" si="103"/>
        <v>1462.4506963735107</v>
      </c>
      <c r="DM190" s="372">
        <f t="shared" ca="1" si="234"/>
        <v>-1462.4506963735107</v>
      </c>
      <c r="DN190" s="242">
        <v>49</v>
      </c>
      <c r="DO190" s="29">
        <f t="shared" si="48"/>
        <v>0</v>
      </c>
      <c r="DP190" s="445">
        <f ca="1">(IF(DN190&gt;$DO$140,0,DP189+DO190))+DR189</f>
        <v>76941.16127446288</v>
      </c>
      <c r="DQ190" s="29">
        <f t="shared" ca="1" si="49"/>
        <v>80.147042994232166</v>
      </c>
      <c r="DR190" s="29"/>
      <c r="DS190" s="433">
        <v>48</v>
      </c>
      <c r="DT190" s="428">
        <f t="shared" ca="1" si="224"/>
        <v>1462.4506963735107</v>
      </c>
      <c r="DU190" s="428">
        <f t="shared" ca="1" si="300"/>
        <v>81624.951714817624</v>
      </c>
      <c r="DV190" s="428">
        <f t="shared" ca="1" si="107"/>
        <v>85.025991369601698</v>
      </c>
      <c r="DW190" s="446">
        <f ca="1">IF(DS190&gt;$DK$140,0,SUM(DV179:DV190))</f>
        <v>919.76841105954202</v>
      </c>
      <c r="DY190" s="242">
        <f t="shared" si="269"/>
        <v>0</v>
      </c>
      <c r="DZ190" s="29">
        <f t="shared" si="270"/>
        <v>0</v>
      </c>
      <c r="EA190" s="29">
        <f t="shared" si="271"/>
        <v>0</v>
      </c>
      <c r="EB190" s="29">
        <f t="shared" si="272"/>
        <v>0</v>
      </c>
      <c r="EC190" s="487">
        <f t="shared" si="311"/>
        <v>0</v>
      </c>
      <c r="ED190" s="29">
        <f t="shared" si="274"/>
        <v>0</v>
      </c>
      <c r="EE190" s="292">
        <f t="shared" si="312"/>
        <v>0</v>
      </c>
      <c r="EF190" s="480"/>
      <c r="EG190" s="242">
        <v>48</v>
      </c>
      <c r="EH190" s="331">
        <f t="shared" ca="1" si="116"/>
        <v>1150</v>
      </c>
      <c r="EI190" s="599">
        <f t="shared" ca="1" si="235"/>
        <v>103.62049999999999</v>
      </c>
      <c r="EJ190" s="331">
        <f t="shared" ca="1" si="117"/>
        <v>1046.3795</v>
      </c>
      <c r="EK190" s="594">
        <f t="shared" ca="1" si="118"/>
        <v>540.74436582250587</v>
      </c>
      <c r="EL190" s="488">
        <f t="shared" ca="1" si="119"/>
        <v>505.63513417749414</v>
      </c>
      <c r="EM190" s="331">
        <f t="shared" si="120"/>
        <v>0</v>
      </c>
      <c r="EN190" s="331">
        <f t="shared" si="121"/>
        <v>0</v>
      </c>
      <c r="EO190" s="595">
        <f t="shared" ca="1" si="122"/>
        <v>184892.43314782451</v>
      </c>
      <c r="EP190" s="420">
        <f t="shared" ca="1" si="51"/>
        <v>0</v>
      </c>
      <c r="EQ190" s="416">
        <f t="shared" ca="1" si="123"/>
        <v>1150</v>
      </c>
      <c r="ER190" s="372">
        <f t="shared" ca="1" si="236"/>
        <v>-1150</v>
      </c>
      <c r="ES190" s="242">
        <v>49</v>
      </c>
      <c r="ET190" s="29">
        <f t="shared" si="125"/>
        <v>0</v>
      </c>
      <c r="EU190" s="445">
        <f ca="1">(IF(ES190&gt;$ET$140,0,EU189+ET190))+EW189</f>
        <v>82954.106095715339</v>
      </c>
      <c r="EV190" s="29">
        <f t="shared" ca="1" si="52"/>
        <v>86.41052718303682</v>
      </c>
      <c r="EW190" s="29"/>
      <c r="EX190" s="433">
        <v>48</v>
      </c>
      <c r="EY190" s="428">
        <f t="shared" ca="1" si="225"/>
        <v>1150</v>
      </c>
      <c r="EZ190" s="428">
        <f t="shared" ca="1" si="301"/>
        <v>67515.609548357534</v>
      </c>
      <c r="FA190" s="428">
        <f t="shared" ca="1" si="128"/>
        <v>70.328759946205764</v>
      </c>
      <c r="FB190" s="446">
        <f ca="1">IF(EX190&gt;$EP$140,0,SUM(FA179:FA190))</f>
        <v>764.88261935446917</v>
      </c>
      <c r="FD190" s="242">
        <f t="shared" si="276"/>
        <v>0</v>
      </c>
      <c r="FE190" s="29">
        <f t="shared" si="277"/>
        <v>0</v>
      </c>
      <c r="FF190" s="29">
        <f t="shared" si="278"/>
        <v>0</v>
      </c>
      <c r="FG190" s="29">
        <f t="shared" si="279"/>
        <v>0</v>
      </c>
      <c r="FH190" s="487">
        <f t="shared" si="313"/>
        <v>0</v>
      </c>
      <c r="FI190" s="29">
        <f t="shared" si="281"/>
        <v>0</v>
      </c>
      <c r="FJ190" s="292">
        <f t="shared" si="314"/>
        <v>0</v>
      </c>
      <c r="FK190" s="480"/>
      <c r="FL190" s="242">
        <v>48</v>
      </c>
      <c r="FM190" s="331">
        <f t="shared" ca="1" si="137"/>
        <v>1150</v>
      </c>
      <c r="FN190" s="600">
        <f t="shared" ca="1" si="237"/>
        <v>104.1015</v>
      </c>
      <c r="FO190" s="331">
        <f t="shared" ca="1" si="138"/>
        <v>1045.8985</v>
      </c>
      <c r="FP190" s="597">
        <f t="shared" ca="1" si="139"/>
        <v>546.59900406676036</v>
      </c>
      <c r="FQ190" s="488">
        <f t="shared" ca="1" si="140"/>
        <v>499.29949593323965</v>
      </c>
      <c r="FR190" s="331">
        <f t="shared" si="141"/>
        <v>0</v>
      </c>
      <c r="FS190" s="331">
        <f t="shared" si="142"/>
        <v>0</v>
      </c>
      <c r="FT190" s="596">
        <f t="shared" ca="1" si="143"/>
        <v>186906.07332695604</v>
      </c>
      <c r="FU190" s="420">
        <f t="shared" ca="1" si="54"/>
        <v>0</v>
      </c>
      <c r="FV190" s="416">
        <f t="shared" ca="1" si="144"/>
        <v>1150</v>
      </c>
      <c r="FW190" s="372">
        <f t="shared" ca="1" si="238"/>
        <v>-1150</v>
      </c>
      <c r="FX190" s="242">
        <v>49</v>
      </c>
      <c r="FY190" s="29">
        <f t="shared" si="146"/>
        <v>0</v>
      </c>
      <c r="FZ190" s="445">
        <f ca="1">(IF(FX190&gt;$FY$140,0,FZ189+FY190))+GB189</f>
        <v>82954.106095715339</v>
      </c>
      <c r="GA190" s="29">
        <f t="shared" ca="1" si="55"/>
        <v>86.41052718303682</v>
      </c>
      <c r="GB190" s="29"/>
      <c r="GC190" s="433">
        <v>48</v>
      </c>
      <c r="GD190" s="428">
        <f t="shared" ca="1" si="226"/>
        <v>1150</v>
      </c>
      <c r="GE190" s="428">
        <f t="shared" ca="1" si="302"/>
        <v>67482.120598279405</v>
      </c>
      <c r="GF190" s="428">
        <f t="shared" ca="1" si="149"/>
        <v>70.293875623207711</v>
      </c>
      <c r="GG190" s="446">
        <f ca="1">IF(GC190&gt;$FU$140,0,SUM(GF179:GF190))</f>
        <v>764.46400747849248</v>
      </c>
      <c r="GI190" s="242">
        <f t="shared" si="283"/>
        <v>0</v>
      </c>
      <c r="GJ190" s="29">
        <f t="shared" si="284"/>
        <v>0</v>
      </c>
      <c r="GK190" s="29">
        <f t="shared" si="285"/>
        <v>0</v>
      </c>
      <c r="GL190" s="29">
        <f t="shared" si="286"/>
        <v>0</v>
      </c>
      <c r="GM190" s="487">
        <f t="shared" si="315"/>
        <v>0</v>
      </c>
      <c r="GN190" s="29">
        <f t="shared" si="288"/>
        <v>0</v>
      </c>
      <c r="GO190" s="292">
        <f t="shared" si="316"/>
        <v>0</v>
      </c>
      <c r="GP190" s="480"/>
      <c r="GQ190" s="242">
        <v>48</v>
      </c>
      <c r="GR190" s="331">
        <f t="shared" ca="1" si="57"/>
        <v>1150</v>
      </c>
      <c r="GS190" s="600">
        <f t="shared" ca="1" si="240"/>
        <v>106.9885</v>
      </c>
      <c r="GT190" s="331">
        <f t="shared" ca="1" si="59"/>
        <v>1043.0115000000001</v>
      </c>
      <c r="GU190" s="591">
        <f t="shared" ca="1" si="153"/>
        <v>566.15083709192334</v>
      </c>
      <c r="GV190" s="488">
        <f t="shared" ca="1" si="227"/>
        <v>476.86066290807673</v>
      </c>
      <c r="GW190" s="331">
        <f t="shared" si="228"/>
        <v>0</v>
      </c>
      <c r="GX190" s="331">
        <f t="shared" si="229"/>
        <v>0</v>
      </c>
      <c r="GY190" s="593">
        <f t="shared" ca="1" si="230"/>
        <v>193631.99776860847</v>
      </c>
      <c r="GZ190" s="420">
        <f t="shared" ca="1" si="64"/>
        <v>0</v>
      </c>
      <c r="HA190" s="416">
        <f t="shared" ca="1" si="154"/>
        <v>1150</v>
      </c>
      <c r="HB190" s="372">
        <f t="shared" ca="1" si="241"/>
        <v>-1150</v>
      </c>
      <c r="HC190" s="242">
        <v>49</v>
      </c>
      <c r="HD190" s="29">
        <f t="shared" si="156"/>
        <v>0</v>
      </c>
      <c r="HE190" s="445">
        <f ca="1">(IF(HC190&gt;$HD$140,0,HE189+HD190))+HG189</f>
        <v>76941.16127446288</v>
      </c>
      <c r="HF190" s="29">
        <f t="shared" ca="1" si="65"/>
        <v>80.147042994232166</v>
      </c>
      <c r="HG190" s="29"/>
      <c r="HH190" s="433">
        <v>48</v>
      </c>
      <c r="HI190" s="428">
        <f t="shared" ca="1" si="243"/>
        <v>1150</v>
      </c>
      <c r="HJ190" s="428">
        <f t="shared" ca="1" si="303"/>
        <v>66409.013808349613</v>
      </c>
      <c r="HK190" s="428">
        <f t="shared" ca="1" si="159"/>
        <v>69.176056050364181</v>
      </c>
      <c r="HL190" s="446">
        <f ca="1">IF(HH190&gt;$GZ$140,0,SUM(HK179:HK190))</f>
        <v>751.05017260437023</v>
      </c>
    </row>
    <row r="191" spans="3:220" ht="15" customHeight="1" x14ac:dyDescent="0.25">
      <c r="C191" s="242">
        <v>49</v>
      </c>
      <c r="D191" s="243">
        <f t="shared" si="8"/>
        <v>1155.6736805955547</v>
      </c>
      <c r="E191" s="865">
        <f t="shared" si="160"/>
        <v>100</v>
      </c>
      <c r="F191" s="866"/>
      <c r="G191" s="243">
        <f t="shared" si="66"/>
        <v>1055.6736805955547</v>
      </c>
      <c r="H191" s="859">
        <f t="shared" si="9"/>
        <v>599.29116924290508</v>
      </c>
      <c r="I191" s="860"/>
      <c r="J191" s="243">
        <f t="shared" si="10"/>
        <v>456.38251135264966</v>
      </c>
      <c r="K191" s="859">
        <f t="shared" si="67"/>
        <v>179330.96826151886</v>
      </c>
      <c r="L191" s="860"/>
      <c r="M191" s="860"/>
      <c r="N191" s="861"/>
      <c r="O191" s="248">
        <f t="shared" si="68"/>
        <v>179330.96826151886</v>
      </c>
      <c r="P191" s="248">
        <f t="shared" si="6"/>
        <v>0</v>
      </c>
      <c r="Q191" s="248">
        <f t="shared" si="11"/>
        <v>0</v>
      </c>
      <c r="R191" s="1015" t="str">
        <f t="shared" si="7"/>
        <v/>
      </c>
      <c r="S191" s="1015"/>
      <c r="U191">
        <v>49</v>
      </c>
      <c r="W191" s="278"/>
      <c r="X191" s="278"/>
      <c r="Y191" s="854"/>
      <c r="Z191" s="855"/>
      <c r="AA191" s="279"/>
      <c r="AJ191" s="242">
        <f t="shared" si="249"/>
        <v>0</v>
      </c>
      <c r="AK191" s="29">
        <f t="shared" si="250"/>
        <v>0</v>
      </c>
      <c r="AL191" s="29">
        <f t="shared" si="251"/>
        <v>0</v>
      </c>
      <c r="AM191" s="29">
        <f t="shared" si="252"/>
        <v>0</v>
      </c>
      <c r="AN191" s="29">
        <f t="shared" si="304"/>
        <v>0</v>
      </c>
      <c r="AO191" s="29">
        <f t="shared" si="254"/>
        <v>0</v>
      </c>
      <c r="AP191" s="292">
        <f t="shared" si="305"/>
        <v>0</v>
      </c>
      <c r="AQ191" s="480"/>
      <c r="AR191" s="242">
        <v>49</v>
      </c>
      <c r="AS191" s="331">
        <f t="shared" ca="1" si="25"/>
        <v>1231.970682334292</v>
      </c>
      <c r="AT191" s="566">
        <f t="shared" ca="1" si="74"/>
        <v>103.62049999999999</v>
      </c>
      <c r="AU191" s="331">
        <f t="shared" ca="1" si="26"/>
        <v>1128.350182334292</v>
      </c>
      <c r="AV191" s="329">
        <f t="shared" ca="1" si="27"/>
        <v>526.97076215971845</v>
      </c>
      <c r="AW191" s="331">
        <f t="shared" ca="1" si="28"/>
        <v>601.37942017457351</v>
      </c>
      <c r="AX191" s="331">
        <f t="shared" si="75"/>
        <v>0</v>
      </c>
      <c r="AY191" s="331">
        <f t="shared" si="176"/>
        <v>0</v>
      </c>
      <c r="AZ191" s="350">
        <f t="shared" ca="1" si="30"/>
        <v>180074.31046315742</v>
      </c>
      <c r="BA191" s="420">
        <f t="shared" ca="1" si="31"/>
        <v>0</v>
      </c>
      <c r="BB191" s="416">
        <f t="shared" ca="1" si="76"/>
        <v>1231.970682334292</v>
      </c>
      <c r="BC191" s="372">
        <f t="shared" ca="1" si="231"/>
        <v>-1231.970682334292</v>
      </c>
      <c r="BD191" s="242">
        <v>50</v>
      </c>
      <c r="BE191" s="29">
        <f t="shared" si="32"/>
        <v>0</v>
      </c>
      <c r="BF191" s="29">
        <f t="shared" ca="1" si="78"/>
        <v>82954.106095715339</v>
      </c>
      <c r="BG191" s="29">
        <f t="shared" ca="1" si="33"/>
        <v>86.41052718303682</v>
      </c>
      <c r="BH191" s="29"/>
      <c r="BI191" s="24">
        <v>49</v>
      </c>
      <c r="BJ191" s="243">
        <f t="shared" ca="1" si="222"/>
        <v>1231.970682334292</v>
      </c>
      <c r="BK191" s="447">
        <f ca="1">IF(BI191&gt;$BA$140,0,BK190+BJ191)+BM190</f>
        <v>73548.590073684434</v>
      </c>
      <c r="BL191" s="243">
        <f t="shared" ca="1" si="79"/>
        <v>76.613114660087959</v>
      </c>
      <c r="BM191" s="33"/>
      <c r="BO191" s="679">
        <f t="shared" si="260"/>
        <v>0</v>
      </c>
      <c r="BP191" s="29">
        <f t="shared" si="294"/>
        <v>0</v>
      </c>
      <c r="BQ191" s="29">
        <f t="shared" si="295"/>
        <v>0</v>
      </c>
      <c r="BR191" s="29">
        <f t="shared" si="296"/>
        <v>0</v>
      </c>
      <c r="BS191" s="487">
        <f t="shared" si="308"/>
        <v>0</v>
      </c>
      <c r="BT191" s="29">
        <f t="shared" si="306"/>
        <v>0</v>
      </c>
      <c r="BU191" s="292">
        <f t="shared" si="309"/>
        <v>0</v>
      </c>
      <c r="BV191" s="480"/>
      <c r="BW191" s="679">
        <v>49</v>
      </c>
      <c r="BX191" s="489">
        <f t="shared" ca="1" si="82"/>
        <v>1445.5025028809234</v>
      </c>
      <c r="BY191" s="489">
        <f t="shared" ca="1" si="41"/>
        <v>104.1015</v>
      </c>
      <c r="BZ191" s="489">
        <f t="shared" ca="1" si="42"/>
        <v>1341.4010028809234</v>
      </c>
      <c r="CA191" s="489">
        <f t="shared" ca="1" si="83"/>
        <v>500.80568653188971</v>
      </c>
      <c r="CB191" s="489">
        <f t="shared" ca="1" si="84"/>
        <v>840.59531634903374</v>
      </c>
      <c r="CC191" s="489">
        <f t="shared" si="85"/>
        <v>0</v>
      </c>
      <c r="CD191" s="489">
        <f t="shared" si="86"/>
        <v>0</v>
      </c>
      <c r="CE191" s="647">
        <f t="shared" ca="1" si="87"/>
        <v>170864.21149458457</v>
      </c>
      <c r="CF191" s="700">
        <f t="shared" ca="1" si="173"/>
        <v>0</v>
      </c>
      <c r="CG191" s="701">
        <f t="shared" ca="1" si="88"/>
        <v>1445.5025028809234</v>
      </c>
      <c r="CH191" s="710">
        <f t="shared" ca="1" si="232"/>
        <v>-1445.5025028809234</v>
      </c>
      <c r="CI191" s="679">
        <v>50</v>
      </c>
      <c r="CJ191" s="29">
        <f t="shared" si="43"/>
        <v>0</v>
      </c>
      <c r="CK191" s="29">
        <f ca="1">IF(CI191&gt;$CJ$140,0,CK190+CJ191)</f>
        <v>82954.106095715339</v>
      </c>
      <c r="CL191" s="29">
        <f t="shared" ca="1" si="44"/>
        <v>86.41052718303682</v>
      </c>
      <c r="CM191" s="29"/>
      <c r="CN191" s="29">
        <v>49</v>
      </c>
      <c r="CO191" s="29">
        <f t="shared" ca="1" si="223"/>
        <v>1445.5025028809234</v>
      </c>
      <c r="CP191" s="704">
        <f ca="1">IF(CN191&gt;$CF$140,0,CP190+CO191)+CR190</f>
        <v>84242.236778820894</v>
      </c>
      <c r="CQ191" s="29">
        <f t="shared" ca="1" si="92"/>
        <v>87.75232997793843</v>
      </c>
      <c r="CR191" s="292"/>
      <c r="CT191" s="242">
        <f t="shared" si="262"/>
        <v>0</v>
      </c>
      <c r="CU191" s="29">
        <f t="shared" si="263"/>
        <v>0</v>
      </c>
      <c r="CV191" s="29">
        <f t="shared" si="264"/>
        <v>0</v>
      </c>
      <c r="CW191" s="29">
        <f t="shared" si="265"/>
        <v>0</v>
      </c>
      <c r="CX191" s="449">
        <f t="shared" si="310"/>
        <v>0</v>
      </c>
      <c r="CY191" s="29">
        <f t="shared" si="307"/>
        <v>0</v>
      </c>
      <c r="CZ191" s="292">
        <f t="shared" si="268"/>
        <v>0</v>
      </c>
      <c r="DA191" s="480"/>
      <c r="DB191" s="242">
        <v>49</v>
      </c>
      <c r="DC191" s="488">
        <f t="shared" ca="1" si="96"/>
        <v>1462.4506963735107</v>
      </c>
      <c r="DD191" s="489">
        <f t="shared" ca="1" si="46"/>
        <v>106.9885</v>
      </c>
      <c r="DE191" s="488">
        <f t="shared" ca="1" si="97"/>
        <v>1355.4621963735108</v>
      </c>
      <c r="DF191" s="489">
        <f t="shared" ca="1" si="98"/>
        <v>517.880068848306</v>
      </c>
      <c r="DG191" s="488">
        <f t="shared" ca="1" si="99"/>
        <v>837.58212752520478</v>
      </c>
      <c r="DH191" s="488">
        <f t="shared" si="100"/>
        <v>0</v>
      </c>
      <c r="DI191" s="488">
        <f t="shared" si="101"/>
        <v>0</v>
      </c>
      <c r="DJ191" s="523">
        <f t="shared" ca="1" si="102"/>
        <v>176721.29862046539</v>
      </c>
      <c r="DK191" s="420">
        <f t="shared" ca="1" si="47"/>
        <v>0</v>
      </c>
      <c r="DL191" s="416">
        <f t="shared" ca="1" si="103"/>
        <v>1462.4506963735107</v>
      </c>
      <c r="DM191" s="372">
        <f t="shared" ca="1" si="234"/>
        <v>-1462.4506963735107</v>
      </c>
      <c r="DN191" s="242">
        <v>50</v>
      </c>
      <c r="DO191" s="29">
        <f t="shared" si="48"/>
        <v>0</v>
      </c>
      <c r="DP191" s="29">
        <f t="shared" ca="1" si="105"/>
        <v>76941.16127446288</v>
      </c>
      <c r="DQ191" s="29">
        <f t="shared" ca="1" si="49"/>
        <v>80.147042994232166</v>
      </c>
      <c r="DR191" s="29"/>
      <c r="DS191" s="24">
        <v>49</v>
      </c>
      <c r="DT191" s="243">
        <f t="shared" ca="1" si="224"/>
        <v>1462.4506963735107</v>
      </c>
      <c r="DU191" s="447">
        <f ca="1">IF(DS191&gt;$DK$140,0,DU190+DT191)+DW190</f>
        <v>84007.170822250671</v>
      </c>
      <c r="DV191" s="243">
        <f t="shared" ca="1" si="107"/>
        <v>87.507469606511123</v>
      </c>
      <c r="DW191" s="33"/>
      <c r="DY191" s="242">
        <f t="shared" si="269"/>
        <v>0</v>
      </c>
      <c r="DZ191" s="29">
        <f t="shared" si="270"/>
        <v>0</v>
      </c>
      <c r="EA191" s="29">
        <f t="shared" si="271"/>
        <v>0</v>
      </c>
      <c r="EB191" s="29">
        <f t="shared" si="272"/>
        <v>0</v>
      </c>
      <c r="EC191" s="487">
        <f t="shared" si="311"/>
        <v>0</v>
      </c>
      <c r="ED191" s="29">
        <f t="shared" si="274"/>
        <v>0</v>
      </c>
      <c r="EE191" s="292">
        <f t="shared" si="312"/>
        <v>0</v>
      </c>
      <c r="EF191" s="480"/>
      <c r="EG191" s="242">
        <v>49</v>
      </c>
      <c r="EH191" s="331">
        <f t="shared" ca="1" si="116"/>
        <v>1150</v>
      </c>
      <c r="EI191" s="599">
        <f t="shared" ca="1" si="235"/>
        <v>103.62049999999999</v>
      </c>
      <c r="EJ191" s="331">
        <f t="shared" ca="1" si="117"/>
        <v>1046.3795</v>
      </c>
      <c r="EK191" s="594">
        <f t="shared" ca="1" si="118"/>
        <v>539.26959668115489</v>
      </c>
      <c r="EL191" s="488">
        <f t="shared" ca="1" si="119"/>
        <v>507.10990331884511</v>
      </c>
      <c r="EM191" s="331">
        <f t="shared" si="120"/>
        <v>0</v>
      </c>
      <c r="EN191" s="331">
        <f t="shared" si="121"/>
        <v>0</v>
      </c>
      <c r="EO191" s="595">
        <f t="shared" ca="1" si="122"/>
        <v>184385.32324450568</v>
      </c>
      <c r="EP191" s="420">
        <f t="shared" ca="1" si="51"/>
        <v>0</v>
      </c>
      <c r="EQ191" s="416">
        <f t="shared" ca="1" si="123"/>
        <v>1150</v>
      </c>
      <c r="ER191" s="372">
        <f t="shared" ca="1" si="236"/>
        <v>-1150</v>
      </c>
      <c r="ES191" s="242">
        <v>50</v>
      </c>
      <c r="ET191" s="29">
        <f t="shared" si="125"/>
        <v>0</v>
      </c>
      <c r="EU191" s="29">
        <f ca="1">IF(ES191&gt;$ET$140,0,EU190+ET191)</f>
        <v>82954.106095715339</v>
      </c>
      <c r="EV191" s="29">
        <f t="shared" ca="1" si="52"/>
        <v>86.41052718303682</v>
      </c>
      <c r="EW191" s="29"/>
      <c r="EX191" s="24">
        <v>49</v>
      </c>
      <c r="EY191" s="243">
        <f t="shared" ca="1" si="225"/>
        <v>1150</v>
      </c>
      <c r="EZ191" s="447">
        <f ca="1">IF(EX191&gt;$EP$140,0,EZ190+EY191)+FB190</f>
        <v>69430.492167712</v>
      </c>
      <c r="FA191" s="243">
        <f t="shared" ca="1" si="128"/>
        <v>72.323429341366662</v>
      </c>
      <c r="FB191" s="33"/>
      <c r="FD191" s="242">
        <f t="shared" si="276"/>
        <v>0</v>
      </c>
      <c r="FE191" s="29">
        <f t="shared" si="277"/>
        <v>0</v>
      </c>
      <c r="FF191" s="29">
        <f t="shared" si="278"/>
        <v>0</v>
      </c>
      <c r="FG191" s="29">
        <f t="shared" si="279"/>
        <v>0</v>
      </c>
      <c r="FH191" s="487">
        <f t="shared" si="313"/>
        <v>0</v>
      </c>
      <c r="FI191" s="29">
        <f t="shared" si="281"/>
        <v>0</v>
      </c>
      <c r="FJ191" s="292">
        <f t="shared" si="314"/>
        <v>0</v>
      </c>
      <c r="FK191" s="480"/>
      <c r="FL191" s="242">
        <v>49</v>
      </c>
      <c r="FM191" s="331">
        <f t="shared" ca="1" si="137"/>
        <v>1150</v>
      </c>
      <c r="FN191" s="600">
        <f t="shared" ca="1" si="237"/>
        <v>104.1015</v>
      </c>
      <c r="FO191" s="331">
        <f t="shared" ca="1" si="138"/>
        <v>1045.8985</v>
      </c>
      <c r="FP191" s="597">
        <f t="shared" ca="1" si="139"/>
        <v>545.1427138702885</v>
      </c>
      <c r="FQ191" s="488">
        <f t="shared" ca="1" si="140"/>
        <v>500.75578612971151</v>
      </c>
      <c r="FR191" s="331">
        <f t="shared" si="141"/>
        <v>0</v>
      </c>
      <c r="FS191" s="331">
        <f t="shared" si="142"/>
        <v>0</v>
      </c>
      <c r="FT191" s="596">
        <f t="shared" ca="1" si="143"/>
        <v>186405.31754082633</v>
      </c>
      <c r="FU191" s="420">
        <f t="shared" ca="1" si="54"/>
        <v>0</v>
      </c>
      <c r="FV191" s="416">
        <f t="shared" ca="1" si="144"/>
        <v>1150</v>
      </c>
      <c r="FW191" s="372">
        <f t="shared" ca="1" si="238"/>
        <v>-1150</v>
      </c>
      <c r="FX191" s="242">
        <v>50</v>
      </c>
      <c r="FY191" s="29">
        <f t="shared" si="146"/>
        <v>0</v>
      </c>
      <c r="FZ191" s="29">
        <f ca="1">IF(FX191&gt;$FY$140,0,FZ190+FY191)</f>
        <v>82954.106095715339</v>
      </c>
      <c r="GA191" s="29">
        <f t="shared" ca="1" si="55"/>
        <v>86.41052718303682</v>
      </c>
      <c r="GB191" s="29"/>
      <c r="GC191" s="24">
        <v>49</v>
      </c>
      <c r="GD191" s="243">
        <f t="shared" ca="1" si="226"/>
        <v>1150</v>
      </c>
      <c r="GE191" s="447">
        <f ca="1">IF(GC191&gt;$FU$140,0,GE190+GD191)+GG190</f>
        <v>69396.584605757904</v>
      </c>
      <c r="GF191" s="243">
        <f t="shared" ca="1" si="149"/>
        <v>72.288108964331158</v>
      </c>
      <c r="GG191" s="33"/>
      <c r="GI191" s="242">
        <f t="shared" si="283"/>
        <v>0</v>
      </c>
      <c r="GJ191" s="29">
        <f t="shared" si="284"/>
        <v>0</v>
      </c>
      <c r="GK191" s="29">
        <f t="shared" si="285"/>
        <v>0</v>
      </c>
      <c r="GL191" s="29">
        <f t="shared" si="286"/>
        <v>0</v>
      </c>
      <c r="GM191" s="487">
        <f t="shared" si="315"/>
        <v>0</v>
      </c>
      <c r="GN191" s="29">
        <f t="shared" si="288"/>
        <v>0</v>
      </c>
      <c r="GO191" s="292">
        <f t="shared" si="316"/>
        <v>0</v>
      </c>
      <c r="GP191" s="480"/>
      <c r="GQ191" s="242">
        <v>49</v>
      </c>
      <c r="GR191" s="331">
        <f t="shared" ca="1" si="57"/>
        <v>1150</v>
      </c>
      <c r="GS191" s="600">
        <f t="shared" ca="1" si="240"/>
        <v>106.9885</v>
      </c>
      <c r="GT191" s="331">
        <f t="shared" ca="1" si="59"/>
        <v>1043.0115000000001</v>
      </c>
      <c r="GU191" s="591">
        <f t="shared" ca="1" si="153"/>
        <v>564.75999349177471</v>
      </c>
      <c r="GV191" s="488">
        <f t="shared" ca="1" si="227"/>
        <v>478.25150650822536</v>
      </c>
      <c r="GW191" s="331">
        <f t="shared" si="228"/>
        <v>0</v>
      </c>
      <c r="GX191" s="331">
        <f t="shared" si="229"/>
        <v>0</v>
      </c>
      <c r="GY191" s="593">
        <f t="shared" ca="1" si="230"/>
        <v>193153.74626210026</v>
      </c>
      <c r="GZ191" s="420">
        <f t="shared" ca="1" si="64"/>
        <v>0</v>
      </c>
      <c r="HA191" s="416">
        <f t="shared" ca="1" si="154"/>
        <v>1150</v>
      </c>
      <c r="HB191" s="372">
        <f t="shared" ca="1" si="241"/>
        <v>-1150</v>
      </c>
      <c r="HC191" s="242">
        <v>50</v>
      </c>
      <c r="HD191" s="29">
        <f t="shared" si="156"/>
        <v>0</v>
      </c>
      <c r="HE191" s="29">
        <f ca="1">IF(HC191&gt;$HD$140,0,HE190+HD191)</f>
        <v>76941.16127446288</v>
      </c>
      <c r="HF191" s="29">
        <f t="shared" ca="1" si="65"/>
        <v>80.147042994232166</v>
      </c>
      <c r="HG191" s="29"/>
      <c r="HH191" s="24">
        <v>49</v>
      </c>
      <c r="HI191" s="243">
        <f t="shared" ca="1" si="243"/>
        <v>1150</v>
      </c>
      <c r="HJ191" s="447">
        <f ca="1">IF(HH191&gt;$GZ$140,0,HJ190+HI191)+HL190</f>
        <v>68310.063980953986</v>
      </c>
      <c r="HK191" s="243">
        <f t="shared" ca="1" si="159"/>
        <v>71.156316646827079</v>
      </c>
      <c r="HL191" s="33"/>
    </row>
    <row r="192" spans="3:220" ht="15" customHeight="1" x14ac:dyDescent="0.25">
      <c r="C192" s="242">
        <v>50</v>
      </c>
      <c r="D192" s="243">
        <f t="shared" si="8"/>
        <v>1155.6736805955547</v>
      </c>
      <c r="E192" s="865">
        <f t="shared" si="160"/>
        <v>100</v>
      </c>
      <c r="F192" s="866"/>
      <c r="G192" s="243">
        <f t="shared" si="66"/>
        <v>1055.6736805955547</v>
      </c>
      <c r="H192" s="859">
        <f t="shared" si="9"/>
        <v>597.76989420506288</v>
      </c>
      <c r="I192" s="860"/>
      <c r="J192" s="243">
        <f t="shared" si="10"/>
        <v>457.90378639049186</v>
      </c>
      <c r="K192" s="859">
        <f t="shared" si="67"/>
        <v>178873.06447512837</v>
      </c>
      <c r="L192" s="860"/>
      <c r="M192" s="860"/>
      <c r="N192" s="861"/>
      <c r="O192" s="248">
        <f t="shared" si="68"/>
        <v>178873.06447512837</v>
      </c>
      <c r="P192" s="248">
        <f t="shared" si="6"/>
        <v>0</v>
      </c>
      <c r="Q192" s="248">
        <f t="shared" si="11"/>
        <v>0</v>
      </c>
      <c r="R192" s="1015" t="str">
        <f t="shared" si="7"/>
        <v/>
      </c>
      <c r="S192" s="1015"/>
      <c r="U192">
        <v>50</v>
      </c>
      <c r="W192" s="278"/>
      <c r="X192" s="278"/>
      <c r="Y192" s="854"/>
      <c r="Z192" s="855"/>
      <c r="AA192" s="279"/>
      <c r="AJ192" s="242">
        <f t="shared" si="249"/>
        <v>0</v>
      </c>
      <c r="AK192" s="29">
        <f t="shared" si="250"/>
        <v>0</v>
      </c>
      <c r="AL192" s="29">
        <f t="shared" si="251"/>
        <v>0</v>
      </c>
      <c r="AM192" s="29">
        <f t="shared" si="252"/>
        <v>0</v>
      </c>
      <c r="AN192" s="29">
        <f t="shared" si="304"/>
        <v>0</v>
      </c>
      <c r="AO192" s="29">
        <f t="shared" si="254"/>
        <v>0</v>
      </c>
      <c r="AP192" s="292">
        <f t="shared" si="305"/>
        <v>0</v>
      </c>
      <c r="AQ192" s="480"/>
      <c r="AR192" s="242">
        <v>50</v>
      </c>
      <c r="AS192" s="331">
        <f t="shared" ca="1" si="25"/>
        <v>1231.970682334292</v>
      </c>
      <c r="AT192" s="566">
        <f t="shared" ca="1" si="74"/>
        <v>103.62049999999999</v>
      </c>
      <c r="AU192" s="331">
        <f t="shared" ca="1" si="26"/>
        <v>1128.350182334292</v>
      </c>
      <c r="AV192" s="329">
        <f t="shared" ca="1" si="27"/>
        <v>525.21673885087591</v>
      </c>
      <c r="AW192" s="331">
        <f t="shared" ca="1" si="28"/>
        <v>603.13344348341604</v>
      </c>
      <c r="AX192" s="331">
        <f t="shared" si="75"/>
        <v>0</v>
      </c>
      <c r="AY192" s="331">
        <f t="shared" si="176"/>
        <v>0</v>
      </c>
      <c r="AZ192" s="350">
        <f t="shared" ca="1" si="30"/>
        <v>179471.17701967401</v>
      </c>
      <c r="BA192" s="420">
        <f t="shared" ca="1" si="31"/>
        <v>0</v>
      </c>
      <c r="BB192" s="416">
        <f t="shared" ca="1" si="76"/>
        <v>1231.970682334292</v>
      </c>
      <c r="BC192" s="372">
        <f t="shared" ca="1" si="231"/>
        <v>-1231.970682334292</v>
      </c>
      <c r="BD192" s="242">
        <v>51</v>
      </c>
      <c r="BE192" s="29">
        <f t="shared" si="32"/>
        <v>0</v>
      </c>
      <c r="BF192" s="29">
        <f t="shared" ca="1" si="78"/>
        <v>82954.106095715339</v>
      </c>
      <c r="BG192" s="29">
        <f t="shared" ca="1" si="33"/>
        <v>86.41052718303682</v>
      </c>
      <c r="BH192" s="29"/>
      <c r="BI192" s="24">
        <v>50</v>
      </c>
      <c r="BJ192" s="243">
        <f t="shared" ca="1" si="222"/>
        <v>1231.970682334292</v>
      </c>
      <c r="BK192" s="243">
        <f t="shared" ca="1" si="161"/>
        <v>74780.56075601872</v>
      </c>
      <c r="BL192" s="243">
        <f t="shared" ca="1" si="79"/>
        <v>77.896417454186164</v>
      </c>
      <c r="BM192" s="33"/>
      <c r="BO192" s="679">
        <f t="shared" si="260"/>
        <v>0</v>
      </c>
      <c r="BP192" s="29">
        <f t="shared" si="294"/>
        <v>0</v>
      </c>
      <c r="BQ192" s="29">
        <f t="shared" si="295"/>
        <v>0</v>
      </c>
      <c r="BR192" s="29">
        <f t="shared" si="296"/>
        <v>0</v>
      </c>
      <c r="BS192" s="487">
        <f t="shared" si="308"/>
        <v>0</v>
      </c>
      <c r="BT192" s="29">
        <f t="shared" si="306"/>
        <v>0</v>
      </c>
      <c r="BU192" s="292">
        <f t="shared" si="309"/>
        <v>0</v>
      </c>
      <c r="BV192" s="480"/>
      <c r="BW192" s="679">
        <v>50</v>
      </c>
      <c r="BX192" s="489">
        <f t="shared" ca="1" si="82"/>
        <v>1445.5025028809234</v>
      </c>
      <c r="BY192" s="489">
        <f t="shared" ca="1" si="41"/>
        <v>104.1015</v>
      </c>
      <c r="BZ192" s="489">
        <f t="shared" ca="1" si="42"/>
        <v>1341.4010028809234</v>
      </c>
      <c r="CA192" s="489">
        <f t="shared" ca="1" si="83"/>
        <v>498.35395019253838</v>
      </c>
      <c r="CB192" s="489">
        <f t="shared" ca="1" si="84"/>
        <v>843.04705268838507</v>
      </c>
      <c r="CC192" s="489">
        <f t="shared" si="85"/>
        <v>0</v>
      </c>
      <c r="CD192" s="489">
        <f t="shared" si="86"/>
        <v>0</v>
      </c>
      <c r="CE192" s="647">
        <f t="shared" ca="1" si="87"/>
        <v>170021.1644418962</v>
      </c>
      <c r="CF192" s="700">
        <f t="shared" ca="1" si="173"/>
        <v>0</v>
      </c>
      <c r="CG192" s="701">
        <f t="shared" ca="1" si="88"/>
        <v>1445.5025028809234</v>
      </c>
      <c r="CH192" s="710">
        <f t="shared" ca="1" si="232"/>
        <v>-1445.5025028809234</v>
      </c>
      <c r="CI192" s="679">
        <v>51</v>
      </c>
      <c r="CJ192" s="29">
        <f t="shared" si="43"/>
        <v>0</v>
      </c>
      <c r="CK192" s="29">
        <f t="shared" ref="CK192:CK201" ca="1" si="317">IF(CI192&gt;$CJ$140,0,CK191+CJ192)</f>
        <v>82954.106095715339</v>
      </c>
      <c r="CL192" s="29">
        <f t="shared" ca="1" si="44"/>
        <v>86.41052718303682</v>
      </c>
      <c r="CM192" s="29"/>
      <c r="CN192" s="29">
        <v>50</v>
      </c>
      <c r="CO192" s="29">
        <f t="shared" ca="1" si="223"/>
        <v>1445.5025028809234</v>
      </c>
      <c r="CP192" s="29">
        <f ca="1">IF(CN192&gt;$CF$140,0,CP191+CO192)</f>
        <v>85687.739281701812</v>
      </c>
      <c r="CQ192" s="29">
        <f t="shared" ca="1" si="92"/>
        <v>89.258061751772729</v>
      </c>
      <c r="CR192" s="292"/>
      <c r="CT192" s="242">
        <f t="shared" si="262"/>
        <v>0</v>
      </c>
      <c r="CU192" s="29">
        <f t="shared" si="263"/>
        <v>0</v>
      </c>
      <c r="CV192" s="29">
        <f t="shared" si="264"/>
        <v>0</v>
      </c>
      <c r="CW192" s="29">
        <f t="shared" si="265"/>
        <v>0</v>
      </c>
      <c r="CX192" s="449">
        <f t="shared" si="310"/>
        <v>0</v>
      </c>
      <c r="CY192" s="29">
        <f t="shared" si="307"/>
        <v>0</v>
      </c>
      <c r="CZ192" s="292">
        <f t="shared" si="268"/>
        <v>0</v>
      </c>
      <c r="DA192" s="480"/>
      <c r="DB192" s="242">
        <v>50</v>
      </c>
      <c r="DC192" s="488">
        <f t="shared" ca="1" si="96"/>
        <v>1462.4506963735107</v>
      </c>
      <c r="DD192" s="489">
        <f t="shared" ca="1" si="46"/>
        <v>106.9885</v>
      </c>
      <c r="DE192" s="488">
        <f t="shared" ca="1" si="97"/>
        <v>1355.4621963735108</v>
      </c>
      <c r="DF192" s="489">
        <f t="shared" ca="1" si="98"/>
        <v>515.43712097635739</v>
      </c>
      <c r="DG192" s="488">
        <f t="shared" ca="1" si="99"/>
        <v>840.02507539715339</v>
      </c>
      <c r="DH192" s="488">
        <f t="shared" si="100"/>
        <v>0</v>
      </c>
      <c r="DI192" s="488">
        <f t="shared" si="101"/>
        <v>0</v>
      </c>
      <c r="DJ192" s="523">
        <f t="shared" ca="1" si="102"/>
        <v>175881.27354506822</v>
      </c>
      <c r="DK192" s="420">
        <f t="shared" ca="1" si="47"/>
        <v>0</v>
      </c>
      <c r="DL192" s="416">
        <f t="shared" ca="1" si="103"/>
        <v>1462.4506963735107</v>
      </c>
      <c r="DM192" s="372">
        <f t="shared" ca="1" si="234"/>
        <v>-1462.4506963735107</v>
      </c>
      <c r="DN192" s="242">
        <v>51</v>
      </c>
      <c r="DO192" s="29">
        <f t="shared" si="48"/>
        <v>0</v>
      </c>
      <c r="DP192" s="29">
        <f t="shared" ca="1" si="105"/>
        <v>76941.16127446288</v>
      </c>
      <c r="DQ192" s="29">
        <f t="shared" ca="1" si="49"/>
        <v>80.147042994232166</v>
      </c>
      <c r="DR192" s="29"/>
      <c r="DS192" s="24">
        <v>50</v>
      </c>
      <c r="DT192" s="243">
        <f t="shared" ca="1" si="224"/>
        <v>1462.4506963735107</v>
      </c>
      <c r="DU192" s="243">
        <f ca="1">IF(DS192&gt;$DK$140,0,DU191+DT192)</f>
        <v>85469.621518624175</v>
      </c>
      <c r="DV192" s="243">
        <f t="shared" ca="1" si="107"/>
        <v>89.03085574856685</v>
      </c>
      <c r="DW192" s="33"/>
      <c r="DY192" s="242">
        <f t="shared" si="269"/>
        <v>0</v>
      </c>
      <c r="DZ192" s="29">
        <f t="shared" si="270"/>
        <v>0</v>
      </c>
      <c r="EA192" s="29">
        <f t="shared" si="271"/>
        <v>0</v>
      </c>
      <c r="EB192" s="29">
        <f t="shared" si="272"/>
        <v>0</v>
      </c>
      <c r="EC192" s="487">
        <f t="shared" si="311"/>
        <v>0</v>
      </c>
      <c r="ED192" s="29">
        <f t="shared" si="274"/>
        <v>0</v>
      </c>
      <c r="EE192" s="292">
        <f t="shared" si="312"/>
        <v>0</v>
      </c>
      <c r="EF192" s="480"/>
      <c r="EG192" s="242">
        <v>50</v>
      </c>
      <c r="EH192" s="331">
        <f t="shared" ca="1" si="116"/>
        <v>1150</v>
      </c>
      <c r="EI192" s="599">
        <f t="shared" ca="1" si="235"/>
        <v>103.62049999999999</v>
      </c>
      <c r="EJ192" s="331">
        <f t="shared" ca="1" si="117"/>
        <v>1046.3795</v>
      </c>
      <c r="EK192" s="594">
        <f t="shared" ca="1" si="118"/>
        <v>537.79052612980831</v>
      </c>
      <c r="EL192" s="488">
        <f t="shared" ca="1" si="119"/>
        <v>508.58897387019169</v>
      </c>
      <c r="EM192" s="331">
        <f t="shared" si="120"/>
        <v>0</v>
      </c>
      <c r="EN192" s="331">
        <f t="shared" si="121"/>
        <v>0</v>
      </c>
      <c r="EO192" s="595">
        <f t="shared" ca="1" si="122"/>
        <v>183876.7342706355</v>
      </c>
      <c r="EP192" s="420">
        <f t="shared" ca="1" si="51"/>
        <v>0</v>
      </c>
      <c r="EQ192" s="416">
        <f t="shared" ca="1" si="123"/>
        <v>1150</v>
      </c>
      <c r="ER192" s="372">
        <f t="shared" ca="1" si="236"/>
        <v>-1150</v>
      </c>
      <c r="ES192" s="242">
        <v>51</v>
      </c>
      <c r="ET192" s="29">
        <f t="shared" si="125"/>
        <v>0</v>
      </c>
      <c r="EU192" s="29">
        <f t="shared" ref="EU192:EU201" ca="1" si="318">IF(ES192&gt;$ET$140,0,EU191+ET192)</f>
        <v>82954.106095715339</v>
      </c>
      <c r="EV192" s="29">
        <f t="shared" ca="1" si="52"/>
        <v>86.41052718303682</v>
      </c>
      <c r="EW192" s="29"/>
      <c r="EX192" s="24">
        <v>50</v>
      </c>
      <c r="EY192" s="243">
        <f t="shared" ca="1" si="225"/>
        <v>1150</v>
      </c>
      <c r="EZ192" s="243">
        <f ca="1">IF(EX192&gt;$EP$140,0,EZ191+EY192)</f>
        <v>70580.492167712</v>
      </c>
      <c r="FA192" s="243">
        <f t="shared" ca="1" si="128"/>
        <v>73.521346008033333</v>
      </c>
      <c r="FB192" s="33"/>
      <c r="FD192" s="242">
        <f t="shared" si="276"/>
        <v>0</v>
      </c>
      <c r="FE192" s="29">
        <f t="shared" si="277"/>
        <v>0</v>
      </c>
      <c r="FF192" s="29">
        <f t="shared" si="278"/>
        <v>0</v>
      </c>
      <c r="FG192" s="29">
        <f t="shared" si="279"/>
        <v>0</v>
      </c>
      <c r="FH192" s="487">
        <f t="shared" si="313"/>
        <v>0</v>
      </c>
      <c r="FI192" s="29">
        <f t="shared" si="281"/>
        <v>0</v>
      </c>
      <c r="FJ192" s="292">
        <f t="shared" si="314"/>
        <v>0</v>
      </c>
      <c r="FK192" s="480"/>
      <c r="FL192" s="242">
        <v>50</v>
      </c>
      <c r="FM192" s="331">
        <f t="shared" ca="1" si="137"/>
        <v>1150</v>
      </c>
      <c r="FN192" s="600">
        <f t="shared" ca="1" si="237"/>
        <v>104.1015</v>
      </c>
      <c r="FO192" s="331">
        <f t="shared" ca="1" si="138"/>
        <v>1045.8985</v>
      </c>
      <c r="FP192" s="597">
        <f t="shared" ca="1" si="139"/>
        <v>543.68217616074355</v>
      </c>
      <c r="FQ192" s="488">
        <f t="shared" ca="1" si="140"/>
        <v>502.21632383925646</v>
      </c>
      <c r="FR192" s="331">
        <f t="shared" si="141"/>
        <v>0</v>
      </c>
      <c r="FS192" s="331">
        <f t="shared" si="142"/>
        <v>0</v>
      </c>
      <c r="FT192" s="596">
        <f t="shared" ca="1" si="143"/>
        <v>185903.10121698707</v>
      </c>
      <c r="FU192" s="420">
        <f t="shared" ca="1" si="54"/>
        <v>0</v>
      </c>
      <c r="FV192" s="416">
        <f t="shared" ca="1" si="144"/>
        <v>1150</v>
      </c>
      <c r="FW192" s="372">
        <f t="shared" ca="1" si="238"/>
        <v>-1150</v>
      </c>
      <c r="FX192" s="242">
        <v>51</v>
      </c>
      <c r="FY192" s="29">
        <f t="shared" si="146"/>
        <v>0</v>
      </c>
      <c r="FZ192" s="29">
        <f t="shared" ref="FZ192:FZ201" ca="1" si="319">IF(FX192&gt;$FY$140,0,FZ191+FY192)</f>
        <v>82954.106095715339</v>
      </c>
      <c r="GA192" s="29">
        <f t="shared" ca="1" si="55"/>
        <v>86.41052718303682</v>
      </c>
      <c r="GB192" s="29"/>
      <c r="GC192" s="24">
        <v>50</v>
      </c>
      <c r="GD192" s="243">
        <f t="shared" ca="1" si="226"/>
        <v>1150</v>
      </c>
      <c r="GE192" s="243">
        <f ca="1">IF(GC192&gt;$FU$140,0,GE191+GD192)</f>
        <v>70546.584605757904</v>
      </c>
      <c r="GF192" s="243">
        <f t="shared" ca="1" si="149"/>
        <v>73.486025630997815</v>
      </c>
      <c r="GG192" s="33"/>
      <c r="GI192" s="242">
        <f t="shared" si="283"/>
        <v>0</v>
      </c>
      <c r="GJ192" s="29">
        <f t="shared" si="284"/>
        <v>0</v>
      </c>
      <c r="GK192" s="29">
        <f t="shared" si="285"/>
        <v>0</v>
      </c>
      <c r="GL192" s="29">
        <f t="shared" si="286"/>
        <v>0</v>
      </c>
      <c r="GM192" s="487">
        <f t="shared" si="315"/>
        <v>0</v>
      </c>
      <c r="GN192" s="29">
        <f t="shared" si="288"/>
        <v>0</v>
      </c>
      <c r="GO192" s="292">
        <f t="shared" si="316"/>
        <v>0</v>
      </c>
      <c r="GP192" s="480"/>
      <c r="GQ192" s="242">
        <v>50</v>
      </c>
      <c r="GR192" s="331">
        <f t="shared" ca="1" si="57"/>
        <v>1150</v>
      </c>
      <c r="GS192" s="600">
        <f t="shared" ca="1" si="240"/>
        <v>106.9885</v>
      </c>
      <c r="GT192" s="331">
        <f t="shared" ca="1" si="59"/>
        <v>1043.0115000000001</v>
      </c>
      <c r="GU192" s="591">
        <f t="shared" ca="1" si="153"/>
        <v>563.36509326445912</v>
      </c>
      <c r="GV192" s="488">
        <f t="shared" ca="1" si="227"/>
        <v>479.64640673554095</v>
      </c>
      <c r="GW192" s="331">
        <f t="shared" si="228"/>
        <v>0</v>
      </c>
      <c r="GX192" s="331">
        <f t="shared" si="229"/>
        <v>0</v>
      </c>
      <c r="GY192" s="593">
        <f t="shared" ca="1" si="230"/>
        <v>192674.09985536471</v>
      </c>
      <c r="GZ192" s="420">
        <f t="shared" ca="1" si="64"/>
        <v>0</v>
      </c>
      <c r="HA192" s="416">
        <f t="shared" ca="1" si="154"/>
        <v>1150</v>
      </c>
      <c r="HB192" s="372">
        <f t="shared" ca="1" si="241"/>
        <v>-1150</v>
      </c>
      <c r="HC192" s="242">
        <v>51</v>
      </c>
      <c r="HD192" s="29">
        <f t="shared" si="156"/>
        <v>0</v>
      </c>
      <c r="HE192" s="29">
        <f t="shared" ref="HE192:HE201" ca="1" si="320">IF(HC192&gt;$HD$140,0,HE191+HD192)</f>
        <v>76941.16127446288</v>
      </c>
      <c r="HF192" s="29">
        <f t="shared" ca="1" si="65"/>
        <v>80.147042994232166</v>
      </c>
      <c r="HG192" s="29"/>
      <c r="HH192" s="24">
        <v>50</v>
      </c>
      <c r="HI192" s="243">
        <f t="shared" ca="1" si="243"/>
        <v>1150</v>
      </c>
      <c r="HJ192" s="243">
        <f ca="1">IF(HH192&gt;$GZ$140,0,HJ191+HI192)</f>
        <v>69460.063980953986</v>
      </c>
      <c r="HK192" s="243">
        <f t="shared" ca="1" si="159"/>
        <v>72.354233313493737</v>
      </c>
      <c r="HL192" s="33"/>
    </row>
    <row r="193" spans="3:220" ht="15" customHeight="1" x14ac:dyDescent="0.25">
      <c r="C193" s="242">
        <v>51</v>
      </c>
      <c r="D193" s="243">
        <f t="shared" si="8"/>
        <v>1155.6736805955547</v>
      </c>
      <c r="E193" s="865">
        <f t="shared" si="160"/>
        <v>100</v>
      </c>
      <c r="F193" s="866"/>
      <c r="G193" s="243">
        <f t="shared" si="66"/>
        <v>1055.6736805955547</v>
      </c>
      <c r="H193" s="859">
        <f t="shared" si="9"/>
        <v>596.24354825042792</v>
      </c>
      <c r="I193" s="860"/>
      <c r="J193" s="243">
        <f t="shared" si="10"/>
        <v>459.43013234512682</v>
      </c>
      <c r="K193" s="859">
        <f t="shared" si="67"/>
        <v>178413.63434278325</v>
      </c>
      <c r="L193" s="860"/>
      <c r="M193" s="860"/>
      <c r="N193" s="861"/>
      <c r="O193" s="248">
        <f t="shared" si="68"/>
        <v>178413.63434278325</v>
      </c>
      <c r="P193" s="248">
        <f t="shared" si="6"/>
        <v>0</v>
      </c>
      <c r="Q193" s="248">
        <f t="shared" si="11"/>
        <v>0</v>
      </c>
      <c r="R193" s="1015" t="str">
        <f t="shared" si="7"/>
        <v/>
      </c>
      <c r="S193" s="1015"/>
      <c r="U193">
        <v>51</v>
      </c>
      <c r="W193" s="278"/>
      <c r="X193" s="278"/>
      <c r="Y193" s="854"/>
      <c r="Z193" s="855"/>
      <c r="AA193" s="279"/>
      <c r="AJ193" s="242">
        <f t="shared" si="249"/>
        <v>0</v>
      </c>
      <c r="AK193" s="29">
        <f t="shared" si="250"/>
        <v>0</v>
      </c>
      <c r="AL193" s="29">
        <f t="shared" si="251"/>
        <v>0</v>
      </c>
      <c r="AM193" s="29">
        <f t="shared" si="252"/>
        <v>0</v>
      </c>
      <c r="AN193" s="29">
        <f t="shared" si="304"/>
        <v>0</v>
      </c>
      <c r="AO193" s="29">
        <f t="shared" si="254"/>
        <v>0</v>
      </c>
      <c r="AP193" s="292">
        <f t="shared" si="305"/>
        <v>0</v>
      </c>
      <c r="AQ193" s="480"/>
      <c r="AR193" s="242">
        <v>51</v>
      </c>
      <c r="AS193" s="331">
        <f t="shared" ca="1" si="25"/>
        <v>1231.970682334292</v>
      </c>
      <c r="AT193" s="566">
        <f t="shared" ca="1" si="74"/>
        <v>103.62049999999999</v>
      </c>
      <c r="AU193" s="331">
        <f t="shared" ca="1" si="26"/>
        <v>1128.350182334292</v>
      </c>
      <c r="AV193" s="329">
        <f t="shared" ca="1" si="27"/>
        <v>523.4575996407159</v>
      </c>
      <c r="AW193" s="331">
        <f t="shared" ca="1" si="28"/>
        <v>604.89258269357606</v>
      </c>
      <c r="AX193" s="331">
        <f t="shared" si="75"/>
        <v>0</v>
      </c>
      <c r="AY193" s="331">
        <f t="shared" si="176"/>
        <v>0</v>
      </c>
      <c r="AZ193" s="350">
        <f t="shared" ca="1" si="30"/>
        <v>178866.28443698044</v>
      </c>
      <c r="BA193" s="420">
        <f t="shared" ca="1" si="31"/>
        <v>0</v>
      </c>
      <c r="BB193" s="416">
        <f t="shared" ca="1" si="76"/>
        <v>1231.970682334292</v>
      </c>
      <c r="BC193" s="372">
        <f t="shared" ca="1" si="231"/>
        <v>-1231.970682334292</v>
      </c>
      <c r="BD193" s="242">
        <v>52</v>
      </c>
      <c r="BE193" s="29">
        <f t="shared" si="32"/>
        <v>0</v>
      </c>
      <c r="BF193" s="29">
        <f t="shared" ca="1" si="78"/>
        <v>82954.106095715339</v>
      </c>
      <c r="BG193" s="29">
        <f t="shared" ca="1" si="33"/>
        <v>86.41052718303682</v>
      </c>
      <c r="BH193" s="29"/>
      <c r="BI193" s="24">
        <v>51</v>
      </c>
      <c r="BJ193" s="243">
        <f t="shared" ca="1" si="222"/>
        <v>1231.970682334292</v>
      </c>
      <c r="BK193" s="243">
        <f t="shared" ca="1" si="161"/>
        <v>76012.531438353006</v>
      </c>
      <c r="BL193" s="243">
        <f t="shared" ca="1" si="79"/>
        <v>79.179720248284383</v>
      </c>
      <c r="BM193" s="33"/>
      <c r="BO193" s="679">
        <f t="shared" si="260"/>
        <v>0</v>
      </c>
      <c r="BP193" s="29">
        <f t="shared" si="294"/>
        <v>0</v>
      </c>
      <c r="BQ193" s="29">
        <f t="shared" si="295"/>
        <v>0</v>
      </c>
      <c r="BR193" s="29">
        <f t="shared" si="296"/>
        <v>0</v>
      </c>
      <c r="BS193" s="487">
        <f t="shared" si="308"/>
        <v>0</v>
      </c>
      <c r="BT193" s="29">
        <f t="shared" si="306"/>
        <v>0</v>
      </c>
      <c r="BU193" s="292">
        <f t="shared" si="309"/>
        <v>0</v>
      </c>
      <c r="BV193" s="480"/>
      <c r="BW193" s="679">
        <v>51</v>
      </c>
      <c r="BX193" s="489">
        <f t="shared" ca="1" si="82"/>
        <v>1445.5025028809234</v>
      </c>
      <c r="BY193" s="489">
        <f t="shared" ca="1" si="41"/>
        <v>104.1015</v>
      </c>
      <c r="BZ193" s="489">
        <f t="shared" ca="1" si="42"/>
        <v>1341.4010028809234</v>
      </c>
      <c r="CA193" s="489">
        <f t="shared" ca="1" si="83"/>
        <v>495.89506295553065</v>
      </c>
      <c r="CB193" s="489">
        <f t="shared" ca="1" si="84"/>
        <v>845.50593992539279</v>
      </c>
      <c r="CC193" s="489">
        <f t="shared" si="85"/>
        <v>0</v>
      </c>
      <c r="CD193" s="489">
        <f t="shared" si="86"/>
        <v>0</v>
      </c>
      <c r="CE193" s="647">
        <f t="shared" ca="1" si="87"/>
        <v>169175.65850197081</v>
      </c>
      <c r="CF193" s="700">
        <f t="shared" ca="1" si="173"/>
        <v>0</v>
      </c>
      <c r="CG193" s="701">
        <f t="shared" ca="1" si="88"/>
        <v>1445.5025028809234</v>
      </c>
      <c r="CH193" s="710">
        <f t="shared" ca="1" si="232"/>
        <v>-1445.5025028809234</v>
      </c>
      <c r="CI193" s="679">
        <v>52</v>
      </c>
      <c r="CJ193" s="29">
        <f t="shared" si="43"/>
        <v>0</v>
      </c>
      <c r="CK193" s="29">
        <f t="shared" ca="1" si="317"/>
        <v>82954.106095715339</v>
      </c>
      <c r="CL193" s="29">
        <f t="shared" ca="1" si="44"/>
        <v>86.41052718303682</v>
      </c>
      <c r="CM193" s="29"/>
      <c r="CN193" s="29">
        <v>51</v>
      </c>
      <c r="CO193" s="29">
        <f t="shared" ca="1" si="223"/>
        <v>1445.5025028809234</v>
      </c>
      <c r="CP193" s="29">
        <f t="shared" ref="CP193:CP202" ca="1" si="321">IF(CN193&gt;$CF$140,0,CP192+CO193)</f>
        <v>87133.241784582729</v>
      </c>
      <c r="CQ193" s="29">
        <f t="shared" ca="1" si="92"/>
        <v>90.763793525607014</v>
      </c>
      <c r="CR193" s="292"/>
      <c r="CT193" s="242">
        <f t="shared" si="262"/>
        <v>0</v>
      </c>
      <c r="CU193" s="29">
        <f t="shared" si="263"/>
        <v>0</v>
      </c>
      <c r="CV193" s="29">
        <f t="shared" si="264"/>
        <v>0</v>
      </c>
      <c r="CW193" s="29">
        <f t="shared" si="265"/>
        <v>0</v>
      </c>
      <c r="CX193" s="449">
        <f t="shared" si="310"/>
        <v>0</v>
      </c>
      <c r="CY193" s="29">
        <f t="shared" si="307"/>
        <v>0</v>
      </c>
      <c r="CZ193" s="292">
        <f t="shared" si="268"/>
        <v>0</v>
      </c>
      <c r="DA193" s="480"/>
      <c r="DB193" s="242">
        <v>51</v>
      </c>
      <c r="DC193" s="488">
        <f t="shared" ca="1" si="96"/>
        <v>1462.4506963735107</v>
      </c>
      <c r="DD193" s="489">
        <f t="shared" ca="1" si="46"/>
        <v>106.9885</v>
      </c>
      <c r="DE193" s="488">
        <f t="shared" ca="1" si="97"/>
        <v>1355.4621963735108</v>
      </c>
      <c r="DF193" s="489">
        <f t="shared" ca="1" si="98"/>
        <v>512.98704783978235</v>
      </c>
      <c r="DG193" s="488">
        <f t="shared" ca="1" si="99"/>
        <v>842.47514853372843</v>
      </c>
      <c r="DH193" s="488">
        <f t="shared" si="100"/>
        <v>0</v>
      </c>
      <c r="DI193" s="488">
        <f t="shared" si="101"/>
        <v>0</v>
      </c>
      <c r="DJ193" s="523">
        <f t="shared" ca="1" si="102"/>
        <v>175038.79839653449</v>
      </c>
      <c r="DK193" s="420">
        <f t="shared" ca="1" si="47"/>
        <v>0</v>
      </c>
      <c r="DL193" s="416">
        <f t="shared" ca="1" si="103"/>
        <v>1462.4506963735107</v>
      </c>
      <c r="DM193" s="372">
        <f t="shared" ca="1" si="234"/>
        <v>-1462.4506963735107</v>
      </c>
      <c r="DN193" s="242">
        <v>52</v>
      </c>
      <c r="DO193" s="29">
        <f t="shared" si="48"/>
        <v>0</v>
      </c>
      <c r="DP193" s="29">
        <f t="shared" ca="1" si="105"/>
        <v>76941.16127446288</v>
      </c>
      <c r="DQ193" s="29">
        <f t="shared" ca="1" si="49"/>
        <v>80.147042994232166</v>
      </c>
      <c r="DR193" s="29"/>
      <c r="DS193" s="24">
        <v>51</v>
      </c>
      <c r="DT193" s="243">
        <f t="shared" ca="1" si="224"/>
        <v>1462.4506963735107</v>
      </c>
      <c r="DU193" s="243">
        <f t="shared" ref="DU193:DU202" ca="1" si="322">IF(DS193&gt;$DK$140,0,DU192+DT193)</f>
        <v>86932.072214997679</v>
      </c>
      <c r="DV193" s="243">
        <f t="shared" ca="1" si="107"/>
        <v>90.554241890622578</v>
      </c>
      <c r="DW193" s="33"/>
      <c r="DY193" s="242">
        <f t="shared" si="269"/>
        <v>0</v>
      </c>
      <c r="DZ193" s="29">
        <f t="shared" si="270"/>
        <v>0</v>
      </c>
      <c r="EA193" s="29">
        <f t="shared" si="271"/>
        <v>0</v>
      </c>
      <c r="EB193" s="29">
        <f t="shared" si="272"/>
        <v>0</v>
      </c>
      <c r="EC193" s="487">
        <f t="shared" si="311"/>
        <v>0</v>
      </c>
      <c r="ED193" s="29">
        <f t="shared" si="274"/>
        <v>0</v>
      </c>
      <c r="EE193" s="292">
        <f t="shared" si="312"/>
        <v>0</v>
      </c>
      <c r="EF193" s="480"/>
      <c r="EG193" s="242">
        <v>51</v>
      </c>
      <c r="EH193" s="331">
        <f t="shared" ca="1" si="116"/>
        <v>1150</v>
      </c>
      <c r="EI193" s="599">
        <f t="shared" ca="1" si="235"/>
        <v>103.62049999999999</v>
      </c>
      <c r="EJ193" s="331">
        <f t="shared" ca="1" si="117"/>
        <v>1046.3795</v>
      </c>
      <c r="EK193" s="594">
        <f t="shared" ca="1" si="118"/>
        <v>536.30714162268691</v>
      </c>
      <c r="EL193" s="488">
        <f t="shared" ca="1" si="119"/>
        <v>510.07235837731309</v>
      </c>
      <c r="EM193" s="331">
        <f t="shared" si="120"/>
        <v>0</v>
      </c>
      <c r="EN193" s="331">
        <f t="shared" si="121"/>
        <v>0</v>
      </c>
      <c r="EO193" s="595">
        <f t="shared" ca="1" si="122"/>
        <v>183366.66191225819</v>
      </c>
      <c r="EP193" s="420">
        <f t="shared" ca="1" si="51"/>
        <v>0</v>
      </c>
      <c r="EQ193" s="416">
        <f t="shared" ca="1" si="123"/>
        <v>1150</v>
      </c>
      <c r="ER193" s="372">
        <f t="shared" ca="1" si="236"/>
        <v>-1150</v>
      </c>
      <c r="ES193" s="242">
        <v>52</v>
      </c>
      <c r="ET193" s="29">
        <f t="shared" si="125"/>
        <v>0</v>
      </c>
      <c r="EU193" s="29">
        <f t="shared" ca="1" si="318"/>
        <v>82954.106095715339</v>
      </c>
      <c r="EV193" s="29">
        <f t="shared" ca="1" si="52"/>
        <v>86.41052718303682</v>
      </c>
      <c r="EW193" s="29"/>
      <c r="EX193" s="24">
        <v>51</v>
      </c>
      <c r="EY193" s="243">
        <f t="shared" ca="1" si="225"/>
        <v>1150</v>
      </c>
      <c r="EZ193" s="243">
        <f t="shared" ref="EZ193:EZ202" ca="1" si="323">IF(EX193&gt;$EP$140,0,EZ192+EY193)</f>
        <v>71730.492167712</v>
      </c>
      <c r="FA193" s="243">
        <f t="shared" ca="1" si="128"/>
        <v>74.719262674700005</v>
      </c>
      <c r="FB193" s="33"/>
      <c r="FD193" s="242">
        <f t="shared" si="276"/>
        <v>0</v>
      </c>
      <c r="FE193" s="29">
        <f t="shared" si="277"/>
        <v>0</v>
      </c>
      <c r="FF193" s="29">
        <f t="shared" si="278"/>
        <v>0</v>
      </c>
      <c r="FG193" s="29">
        <f t="shared" si="279"/>
        <v>0</v>
      </c>
      <c r="FH193" s="487">
        <f t="shared" si="313"/>
        <v>0</v>
      </c>
      <c r="FI193" s="29">
        <f t="shared" si="281"/>
        <v>0</v>
      </c>
      <c r="FJ193" s="292">
        <f t="shared" si="314"/>
        <v>0</v>
      </c>
      <c r="FK193" s="480"/>
      <c r="FL193" s="242">
        <v>51</v>
      </c>
      <c r="FM193" s="331">
        <f t="shared" ca="1" si="137"/>
        <v>1150</v>
      </c>
      <c r="FN193" s="600">
        <f t="shared" ca="1" si="237"/>
        <v>104.1015</v>
      </c>
      <c r="FO193" s="331">
        <f t="shared" ca="1" si="138"/>
        <v>1045.8985</v>
      </c>
      <c r="FP193" s="597">
        <f t="shared" ca="1" si="139"/>
        <v>542.21737854954563</v>
      </c>
      <c r="FQ193" s="488">
        <f t="shared" ca="1" si="140"/>
        <v>503.68112145045438</v>
      </c>
      <c r="FR193" s="331">
        <f t="shared" si="141"/>
        <v>0</v>
      </c>
      <c r="FS193" s="331">
        <f t="shared" si="142"/>
        <v>0</v>
      </c>
      <c r="FT193" s="596">
        <f t="shared" ca="1" si="143"/>
        <v>185399.42009553663</v>
      </c>
      <c r="FU193" s="420">
        <f t="shared" ca="1" si="54"/>
        <v>0</v>
      </c>
      <c r="FV193" s="416">
        <f t="shared" ca="1" si="144"/>
        <v>1150</v>
      </c>
      <c r="FW193" s="372">
        <f t="shared" ca="1" si="238"/>
        <v>-1150</v>
      </c>
      <c r="FX193" s="242">
        <v>52</v>
      </c>
      <c r="FY193" s="29">
        <f t="shared" si="146"/>
        <v>0</v>
      </c>
      <c r="FZ193" s="29">
        <f t="shared" ca="1" si="319"/>
        <v>82954.106095715339</v>
      </c>
      <c r="GA193" s="29">
        <f t="shared" ca="1" si="55"/>
        <v>86.41052718303682</v>
      </c>
      <c r="GB193" s="29"/>
      <c r="GC193" s="24">
        <v>51</v>
      </c>
      <c r="GD193" s="243">
        <f t="shared" ca="1" si="226"/>
        <v>1150</v>
      </c>
      <c r="GE193" s="243">
        <f t="shared" ref="GE193:GE202" ca="1" si="324">IF(GC193&gt;$FU$140,0,GE192+GD193)</f>
        <v>71696.584605757904</v>
      </c>
      <c r="GF193" s="243">
        <f t="shared" ca="1" si="149"/>
        <v>74.683942297664487</v>
      </c>
      <c r="GG193" s="33"/>
      <c r="GI193" s="242">
        <f t="shared" si="283"/>
        <v>0</v>
      </c>
      <c r="GJ193" s="29">
        <f t="shared" si="284"/>
        <v>0</v>
      </c>
      <c r="GK193" s="29">
        <f t="shared" si="285"/>
        <v>0</v>
      </c>
      <c r="GL193" s="29">
        <f t="shared" si="286"/>
        <v>0</v>
      </c>
      <c r="GM193" s="487">
        <f t="shared" si="315"/>
        <v>0</v>
      </c>
      <c r="GN193" s="29">
        <f t="shared" si="288"/>
        <v>0</v>
      </c>
      <c r="GO193" s="292">
        <f t="shared" si="316"/>
        <v>0</v>
      </c>
      <c r="GP193" s="480"/>
      <c r="GQ193" s="242">
        <v>51</v>
      </c>
      <c r="GR193" s="331">
        <f t="shared" ca="1" si="57"/>
        <v>1150</v>
      </c>
      <c r="GS193" s="600">
        <f t="shared" ca="1" si="240"/>
        <v>106.9885</v>
      </c>
      <c r="GT193" s="331">
        <f t="shared" ca="1" si="59"/>
        <v>1043.0115000000001</v>
      </c>
      <c r="GU193" s="591">
        <f t="shared" ca="1" si="153"/>
        <v>561.96612457814706</v>
      </c>
      <c r="GV193" s="488">
        <f t="shared" ca="1" si="227"/>
        <v>481.04537542185301</v>
      </c>
      <c r="GW193" s="331">
        <f t="shared" si="228"/>
        <v>0</v>
      </c>
      <c r="GX193" s="331">
        <f t="shared" si="229"/>
        <v>0</v>
      </c>
      <c r="GY193" s="593">
        <f t="shared" ca="1" si="230"/>
        <v>192193.05447994286</v>
      </c>
      <c r="GZ193" s="420">
        <f t="shared" ca="1" si="64"/>
        <v>0</v>
      </c>
      <c r="HA193" s="416">
        <f t="shared" ca="1" si="154"/>
        <v>1150</v>
      </c>
      <c r="HB193" s="372">
        <f t="shared" ca="1" si="241"/>
        <v>-1150</v>
      </c>
      <c r="HC193" s="242">
        <v>52</v>
      </c>
      <c r="HD193" s="29">
        <f t="shared" si="156"/>
        <v>0</v>
      </c>
      <c r="HE193" s="29">
        <f t="shared" ca="1" si="320"/>
        <v>76941.16127446288</v>
      </c>
      <c r="HF193" s="29">
        <f t="shared" ca="1" si="65"/>
        <v>80.147042994232166</v>
      </c>
      <c r="HG193" s="29"/>
      <c r="HH193" s="24">
        <v>51</v>
      </c>
      <c r="HI193" s="243">
        <f t="shared" ca="1" si="243"/>
        <v>1150</v>
      </c>
      <c r="HJ193" s="243">
        <f t="shared" ref="HJ193:HJ202" ca="1" si="325">IF(HH193&gt;$GZ$140,0,HJ192+HI193)</f>
        <v>70610.063980953986</v>
      </c>
      <c r="HK193" s="243">
        <f t="shared" ca="1" si="159"/>
        <v>73.552149980160408</v>
      </c>
      <c r="HL193" s="33"/>
    </row>
    <row r="194" spans="3:220" ht="15" customHeight="1" x14ac:dyDescent="0.25">
      <c r="C194" s="242">
        <v>52</v>
      </c>
      <c r="D194" s="243">
        <f t="shared" si="8"/>
        <v>1155.6736805955547</v>
      </c>
      <c r="E194" s="865">
        <f t="shared" si="160"/>
        <v>100</v>
      </c>
      <c r="F194" s="866"/>
      <c r="G194" s="243">
        <f t="shared" si="66"/>
        <v>1055.6736805955547</v>
      </c>
      <c r="H194" s="859">
        <f t="shared" si="9"/>
        <v>594.71211447594419</v>
      </c>
      <c r="I194" s="860"/>
      <c r="J194" s="243">
        <f t="shared" si="10"/>
        <v>460.96156611961055</v>
      </c>
      <c r="K194" s="859">
        <f t="shared" si="67"/>
        <v>177952.67277666365</v>
      </c>
      <c r="L194" s="860"/>
      <c r="M194" s="860"/>
      <c r="N194" s="861"/>
      <c r="O194" s="248">
        <f t="shared" si="68"/>
        <v>177952.67277666365</v>
      </c>
      <c r="P194" s="248">
        <f t="shared" si="6"/>
        <v>0</v>
      </c>
      <c r="Q194" s="248">
        <f t="shared" si="11"/>
        <v>0</v>
      </c>
      <c r="R194" s="1015" t="str">
        <f t="shared" si="7"/>
        <v/>
      </c>
      <c r="S194" s="1015"/>
      <c r="U194">
        <v>52</v>
      </c>
      <c r="W194" s="278"/>
      <c r="X194" s="278"/>
      <c r="Y194" s="854"/>
      <c r="Z194" s="855"/>
      <c r="AA194" s="279"/>
      <c r="AJ194" s="242">
        <f t="shared" si="249"/>
        <v>0</v>
      </c>
      <c r="AK194" s="29">
        <f t="shared" si="250"/>
        <v>0</v>
      </c>
      <c r="AL194" s="29">
        <f t="shared" si="251"/>
        <v>0</v>
      </c>
      <c r="AM194" s="29">
        <f t="shared" si="252"/>
        <v>0</v>
      </c>
      <c r="AN194" s="29">
        <f t="shared" si="304"/>
        <v>0</v>
      </c>
      <c r="AO194" s="29">
        <f t="shared" si="254"/>
        <v>0</v>
      </c>
      <c r="AP194" s="292">
        <f t="shared" si="305"/>
        <v>0</v>
      </c>
      <c r="AQ194" s="480"/>
      <c r="AR194" s="242">
        <v>52</v>
      </c>
      <c r="AS194" s="331">
        <f t="shared" ca="1" si="25"/>
        <v>1231.970682334292</v>
      </c>
      <c r="AT194" s="566">
        <f t="shared" ca="1" si="74"/>
        <v>103.62049999999999</v>
      </c>
      <c r="AU194" s="331">
        <f t="shared" ca="1" si="26"/>
        <v>1128.350182334292</v>
      </c>
      <c r="AV194" s="329">
        <f t="shared" ca="1" si="27"/>
        <v>521.69332960785971</v>
      </c>
      <c r="AW194" s="331">
        <f t="shared" ca="1" si="28"/>
        <v>606.65685272643225</v>
      </c>
      <c r="AX194" s="331">
        <f t="shared" si="75"/>
        <v>0</v>
      </c>
      <c r="AY194" s="331">
        <f t="shared" si="176"/>
        <v>0</v>
      </c>
      <c r="AZ194" s="350">
        <f t="shared" ca="1" si="30"/>
        <v>178259.62758425399</v>
      </c>
      <c r="BA194" s="420">
        <f t="shared" ca="1" si="31"/>
        <v>0</v>
      </c>
      <c r="BB194" s="416">
        <f t="shared" ca="1" si="76"/>
        <v>1231.970682334292</v>
      </c>
      <c r="BC194" s="372">
        <f t="shared" ca="1" si="231"/>
        <v>-1231.970682334292</v>
      </c>
      <c r="BD194" s="242">
        <v>53</v>
      </c>
      <c r="BE194" s="29">
        <f t="shared" si="32"/>
        <v>0</v>
      </c>
      <c r="BF194" s="29">
        <f t="shared" ca="1" si="78"/>
        <v>82954.106095715339</v>
      </c>
      <c r="BG194" s="29">
        <f t="shared" ca="1" si="33"/>
        <v>86.41052718303682</v>
      </c>
      <c r="BH194" s="29"/>
      <c r="BI194" s="24">
        <v>52</v>
      </c>
      <c r="BJ194" s="243">
        <f t="shared" ca="1" si="222"/>
        <v>1231.970682334292</v>
      </c>
      <c r="BK194" s="243">
        <f t="shared" ca="1" si="161"/>
        <v>77244.502120687292</v>
      </c>
      <c r="BL194" s="243">
        <f t="shared" ca="1" si="79"/>
        <v>80.463023042382602</v>
      </c>
      <c r="BM194" s="33"/>
      <c r="BO194" s="679">
        <f t="shared" si="260"/>
        <v>0</v>
      </c>
      <c r="BP194" s="29">
        <f t="shared" si="294"/>
        <v>0</v>
      </c>
      <c r="BQ194" s="29">
        <f t="shared" si="295"/>
        <v>0</v>
      </c>
      <c r="BR194" s="29">
        <f t="shared" si="296"/>
        <v>0</v>
      </c>
      <c r="BS194" s="487">
        <f t="shared" si="308"/>
        <v>0</v>
      </c>
      <c r="BT194" s="29">
        <f t="shared" si="306"/>
        <v>0</v>
      </c>
      <c r="BU194" s="292">
        <f t="shared" si="309"/>
        <v>0</v>
      </c>
      <c r="BV194" s="480"/>
      <c r="BW194" s="679">
        <v>52</v>
      </c>
      <c r="BX194" s="489">
        <f t="shared" ca="1" si="82"/>
        <v>1445.5025028809234</v>
      </c>
      <c r="BY194" s="489">
        <f t="shared" ca="1" si="41"/>
        <v>104.1015</v>
      </c>
      <c r="BZ194" s="489">
        <f t="shared" ca="1" si="42"/>
        <v>1341.4010028809234</v>
      </c>
      <c r="CA194" s="489">
        <f t="shared" ca="1" si="83"/>
        <v>493.42900396408157</v>
      </c>
      <c r="CB194" s="489">
        <f t="shared" ca="1" si="84"/>
        <v>847.97199891684181</v>
      </c>
      <c r="CC194" s="489">
        <f t="shared" si="85"/>
        <v>0</v>
      </c>
      <c r="CD194" s="489">
        <f t="shared" si="86"/>
        <v>0</v>
      </c>
      <c r="CE194" s="647">
        <f t="shared" ca="1" si="87"/>
        <v>168327.68650305396</v>
      </c>
      <c r="CF194" s="700">
        <f t="shared" ca="1" si="173"/>
        <v>0</v>
      </c>
      <c r="CG194" s="701">
        <f t="shared" ca="1" si="88"/>
        <v>1445.5025028809234</v>
      </c>
      <c r="CH194" s="710">
        <f t="shared" ca="1" si="232"/>
        <v>-1445.5025028809234</v>
      </c>
      <c r="CI194" s="679">
        <v>53</v>
      </c>
      <c r="CJ194" s="29">
        <f t="shared" si="43"/>
        <v>0</v>
      </c>
      <c r="CK194" s="29">
        <f t="shared" ca="1" si="317"/>
        <v>82954.106095715339</v>
      </c>
      <c r="CL194" s="29">
        <f t="shared" ca="1" si="44"/>
        <v>86.41052718303682</v>
      </c>
      <c r="CM194" s="29"/>
      <c r="CN194" s="29">
        <v>52</v>
      </c>
      <c r="CO194" s="29">
        <f t="shared" ca="1" si="223"/>
        <v>1445.5025028809234</v>
      </c>
      <c r="CP194" s="29">
        <f t="shared" ca="1" si="321"/>
        <v>88578.744287463647</v>
      </c>
      <c r="CQ194" s="29">
        <f t="shared" ca="1" si="92"/>
        <v>92.269525299441298</v>
      </c>
      <c r="CR194" s="292"/>
      <c r="CT194" s="242">
        <f t="shared" si="262"/>
        <v>0</v>
      </c>
      <c r="CU194" s="29">
        <f t="shared" si="263"/>
        <v>0</v>
      </c>
      <c r="CV194" s="29">
        <f t="shared" si="264"/>
        <v>0</v>
      </c>
      <c r="CW194" s="29">
        <f t="shared" si="265"/>
        <v>0</v>
      </c>
      <c r="CX194" s="449">
        <f t="shared" si="310"/>
        <v>0</v>
      </c>
      <c r="CY194" s="29">
        <f t="shared" si="307"/>
        <v>0</v>
      </c>
      <c r="CZ194" s="292">
        <f t="shared" si="268"/>
        <v>0</v>
      </c>
      <c r="DA194" s="480"/>
      <c r="DB194" s="242">
        <v>52</v>
      </c>
      <c r="DC194" s="488">
        <f t="shared" ca="1" si="96"/>
        <v>1462.4506963735107</v>
      </c>
      <c r="DD194" s="489">
        <f t="shared" ca="1" si="46"/>
        <v>106.9885</v>
      </c>
      <c r="DE194" s="488">
        <f t="shared" ca="1" si="97"/>
        <v>1355.4621963735108</v>
      </c>
      <c r="DF194" s="489">
        <f t="shared" ca="1" si="98"/>
        <v>510.52982865655895</v>
      </c>
      <c r="DG194" s="488">
        <f t="shared" ca="1" si="99"/>
        <v>844.93236771695183</v>
      </c>
      <c r="DH194" s="488">
        <f t="shared" si="100"/>
        <v>0</v>
      </c>
      <c r="DI194" s="488">
        <f t="shared" si="101"/>
        <v>0</v>
      </c>
      <c r="DJ194" s="523">
        <f t="shared" ca="1" si="102"/>
        <v>174193.86602881755</v>
      </c>
      <c r="DK194" s="420">
        <f t="shared" ca="1" si="47"/>
        <v>0</v>
      </c>
      <c r="DL194" s="416">
        <f t="shared" ca="1" si="103"/>
        <v>1462.4506963735107</v>
      </c>
      <c r="DM194" s="372">
        <f t="shared" ca="1" si="234"/>
        <v>-1462.4506963735107</v>
      </c>
      <c r="DN194" s="242">
        <v>53</v>
      </c>
      <c r="DO194" s="29">
        <f t="shared" si="48"/>
        <v>0</v>
      </c>
      <c r="DP194" s="29">
        <f t="shared" ca="1" si="105"/>
        <v>76941.16127446288</v>
      </c>
      <c r="DQ194" s="29">
        <f t="shared" ca="1" si="49"/>
        <v>80.147042994232166</v>
      </c>
      <c r="DR194" s="29"/>
      <c r="DS194" s="24">
        <v>52</v>
      </c>
      <c r="DT194" s="243">
        <f t="shared" ca="1" si="224"/>
        <v>1462.4506963735107</v>
      </c>
      <c r="DU194" s="243">
        <f t="shared" ca="1" si="322"/>
        <v>88394.522911371183</v>
      </c>
      <c r="DV194" s="243">
        <f t="shared" ca="1" si="107"/>
        <v>92.077628032678319</v>
      </c>
      <c r="DW194" s="33"/>
      <c r="DY194" s="242">
        <f t="shared" si="269"/>
        <v>0</v>
      </c>
      <c r="DZ194" s="29">
        <f t="shared" si="270"/>
        <v>0</v>
      </c>
      <c r="EA194" s="29">
        <f t="shared" si="271"/>
        <v>0</v>
      </c>
      <c r="EB194" s="29">
        <f t="shared" si="272"/>
        <v>0</v>
      </c>
      <c r="EC194" s="487">
        <f t="shared" si="311"/>
        <v>0</v>
      </c>
      <c r="ED194" s="29">
        <f t="shared" si="274"/>
        <v>0</v>
      </c>
      <c r="EE194" s="292">
        <f t="shared" si="312"/>
        <v>0</v>
      </c>
      <c r="EF194" s="480"/>
      <c r="EG194" s="242">
        <v>52</v>
      </c>
      <c r="EH194" s="331">
        <f t="shared" ca="1" si="116"/>
        <v>1150</v>
      </c>
      <c r="EI194" s="599">
        <f t="shared" ca="1" si="235"/>
        <v>103.62049999999999</v>
      </c>
      <c r="EJ194" s="331">
        <f t="shared" ca="1" si="117"/>
        <v>1046.3795</v>
      </c>
      <c r="EK194" s="594">
        <f t="shared" ca="1" si="118"/>
        <v>534.81943057741978</v>
      </c>
      <c r="EL194" s="488">
        <f t="shared" ca="1" si="119"/>
        <v>511.56006942258023</v>
      </c>
      <c r="EM194" s="331">
        <f t="shared" si="120"/>
        <v>0</v>
      </c>
      <c r="EN194" s="331">
        <f t="shared" si="121"/>
        <v>0</v>
      </c>
      <c r="EO194" s="595">
        <f t="shared" ca="1" si="122"/>
        <v>182855.1018428356</v>
      </c>
      <c r="EP194" s="420">
        <f t="shared" ca="1" si="51"/>
        <v>0</v>
      </c>
      <c r="EQ194" s="416">
        <f t="shared" ca="1" si="123"/>
        <v>1150</v>
      </c>
      <c r="ER194" s="372">
        <f t="shared" ca="1" si="236"/>
        <v>-1150</v>
      </c>
      <c r="ES194" s="242">
        <v>53</v>
      </c>
      <c r="ET194" s="29">
        <f t="shared" si="125"/>
        <v>0</v>
      </c>
      <c r="EU194" s="29">
        <f t="shared" ca="1" si="318"/>
        <v>82954.106095715339</v>
      </c>
      <c r="EV194" s="29">
        <f t="shared" ca="1" si="52"/>
        <v>86.41052718303682</v>
      </c>
      <c r="EW194" s="29"/>
      <c r="EX194" s="24">
        <v>52</v>
      </c>
      <c r="EY194" s="243">
        <f t="shared" ca="1" si="225"/>
        <v>1150</v>
      </c>
      <c r="EZ194" s="243">
        <f t="shared" ca="1" si="323"/>
        <v>72880.492167712</v>
      </c>
      <c r="FA194" s="243">
        <f t="shared" ca="1" si="128"/>
        <v>75.917179341366662</v>
      </c>
      <c r="FB194" s="33"/>
      <c r="FD194" s="242">
        <f t="shared" si="276"/>
        <v>0</v>
      </c>
      <c r="FE194" s="29">
        <f t="shared" si="277"/>
        <v>0</v>
      </c>
      <c r="FF194" s="29">
        <f t="shared" si="278"/>
        <v>0</v>
      </c>
      <c r="FG194" s="29">
        <f t="shared" si="279"/>
        <v>0</v>
      </c>
      <c r="FH194" s="487">
        <f t="shared" si="313"/>
        <v>0</v>
      </c>
      <c r="FI194" s="29">
        <f t="shared" si="281"/>
        <v>0</v>
      </c>
      <c r="FJ194" s="292">
        <f t="shared" si="314"/>
        <v>0</v>
      </c>
      <c r="FK194" s="480"/>
      <c r="FL194" s="242">
        <v>52</v>
      </c>
      <c r="FM194" s="331">
        <f t="shared" ca="1" si="137"/>
        <v>1150</v>
      </c>
      <c r="FN194" s="600">
        <f t="shared" ca="1" si="237"/>
        <v>104.1015</v>
      </c>
      <c r="FO194" s="331">
        <f t="shared" ca="1" si="138"/>
        <v>1045.8985</v>
      </c>
      <c r="FP194" s="597">
        <f t="shared" ca="1" si="139"/>
        <v>540.74830861198188</v>
      </c>
      <c r="FQ194" s="488">
        <f t="shared" ca="1" si="140"/>
        <v>505.15019138801813</v>
      </c>
      <c r="FR194" s="331">
        <f t="shared" si="141"/>
        <v>0</v>
      </c>
      <c r="FS194" s="331">
        <f t="shared" si="142"/>
        <v>0</v>
      </c>
      <c r="FT194" s="596">
        <f t="shared" ca="1" si="143"/>
        <v>184894.26990414862</v>
      </c>
      <c r="FU194" s="420">
        <f t="shared" ca="1" si="54"/>
        <v>0</v>
      </c>
      <c r="FV194" s="416">
        <f t="shared" ca="1" si="144"/>
        <v>1150</v>
      </c>
      <c r="FW194" s="372">
        <f t="shared" ca="1" si="238"/>
        <v>-1150</v>
      </c>
      <c r="FX194" s="242">
        <v>53</v>
      </c>
      <c r="FY194" s="29">
        <f t="shared" si="146"/>
        <v>0</v>
      </c>
      <c r="FZ194" s="29">
        <f t="shared" ca="1" si="319"/>
        <v>82954.106095715339</v>
      </c>
      <c r="GA194" s="29">
        <f t="shared" ca="1" si="55"/>
        <v>86.41052718303682</v>
      </c>
      <c r="GB194" s="29"/>
      <c r="GC194" s="24">
        <v>52</v>
      </c>
      <c r="GD194" s="243">
        <f t="shared" ca="1" si="226"/>
        <v>1150</v>
      </c>
      <c r="GE194" s="243">
        <f t="shared" ca="1" si="324"/>
        <v>72846.584605757904</v>
      </c>
      <c r="GF194" s="243">
        <f t="shared" ca="1" si="149"/>
        <v>75.881858964331158</v>
      </c>
      <c r="GG194" s="33"/>
      <c r="GI194" s="242">
        <f t="shared" si="283"/>
        <v>0</v>
      </c>
      <c r="GJ194" s="29">
        <f t="shared" si="284"/>
        <v>0</v>
      </c>
      <c r="GK194" s="29">
        <f t="shared" si="285"/>
        <v>0</v>
      </c>
      <c r="GL194" s="29">
        <f t="shared" si="286"/>
        <v>0</v>
      </c>
      <c r="GM194" s="487">
        <f t="shared" si="315"/>
        <v>0</v>
      </c>
      <c r="GN194" s="29">
        <f t="shared" si="288"/>
        <v>0</v>
      </c>
      <c r="GO194" s="292">
        <f t="shared" si="316"/>
        <v>0</v>
      </c>
      <c r="GP194" s="480"/>
      <c r="GQ194" s="242">
        <v>52</v>
      </c>
      <c r="GR194" s="331">
        <f t="shared" ca="1" si="57"/>
        <v>1150</v>
      </c>
      <c r="GS194" s="600">
        <f t="shared" ca="1" si="240"/>
        <v>106.9885</v>
      </c>
      <c r="GT194" s="331">
        <f t="shared" ca="1" si="59"/>
        <v>1043.0115000000001</v>
      </c>
      <c r="GU194" s="591">
        <f t="shared" ca="1" si="153"/>
        <v>560.56307556650006</v>
      </c>
      <c r="GV194" s="488">
        <f t="shared" ca="1" si="227"/>
        <v>482.44842443350001</v>
      </c>
      <c r="GW194" s="331">
        <f t="shared" si="228"/>
        <v>0</v>
      </c>
      <c r="GX194" s="331">
        <f t="shared" si="229"/>
        <v>0</v>
      </c>
      <c r="GY194" s="593">
        <f t="shared" ca="1" si="230"/>
        <v>191710.60605550936</v>
      </c>
      <c r="GZ194" s="420">
        <f t="shared" ca="1" si="64"/>
        <v>0</v>
      </c>
      <c r="HA194" s="416">
        <f t="shared" ca="1" si="154"/>
        <v>1150</v>
      </c>
      <c r="HB194" s="372">
        <f t="shared" ca="1" si="241"/>
        <v>-1150</v>
      </c>
      <c r="HC194" s="242">
        <v>53</v>
      </c>
      <c r="HD194" s="29">
        <f t="shared" si="156"/>
        <v>0</v>
      </c>
      <c r="HE194" s="29">
        <f t="shared" ca="1" si="320"/>
        <v>76941.16127446288</v>
      </c>
      <c r="HF194" s="29">
        <f t="shared" ca="1" si="65"/>
        <v>80.147042994232166</v>
      </c>
      <c r="HG194" s="29"/>
      <c r="HH194" s="24">
        <v>52</v>
      </c>
      <c r="HI194" s="243">
        <f t="shared" ca="1" si="243"/>
        <v>1150</v>
      </c>
      <c r="HJ194" s="243">
        <f t="shared" ca="1" si="325"/>
        <v>71760.063980953986</v>
      </c>
      <c r="HK194" s="243">
        <f t="shared" ca="1" si="159"/>
        <v>74.750066646827079</v>
      </c>
      <c r="HL194" s="33"/>
    </row>
    <row r="195" spans="3:220" ht="15" customHeight="1" x14ac:dyDescent="0.25">
      <c r="C195" s="242">
        <v>53</v>
      </c>
      <c r="D195" s="243">
        <f t="shared" si="8"/>
        <v>1155.6736805955547</v>
      </c>
      <c r="E195" s="865">
        <f t="shared" si="160"/>
        <v>100</v>
      </c>
      <c r="F195" s="866"/>
      <c r="G195" s="243">
        <f t="shared" si="66"/>
        <v>1055.6736805955547</v>
      </c>
      <c r="H195" s="859">
        <f t="shared" si="9"/>
        <v>593.17557592221215</v>
      </c>
      <c r="I195" s="860"/>
      <c r="J195" s="243">
        <f t="shared" si="10"/>
        <v>462.4981046733426</v>
      </c>
      <c r="K195" s="859">
        <f t="shared" si="67"/>
        <v>177490.1746719903</v>
      </c>
      <c r="L195" s="860"/>
      <c r="M195" s="860"/>
      <c r="N195" s="861"/>
      <c r="O195" s="248">
        <f t="shared" si="68"/>
        <v>177490.1746719903</v>
      </c>
      <c r="P195" s="248">
        <f t="shared" si="6"/>
        <v>0</v>
      </c>
      <c r="Q195" s="248">
        <f t="shared" si="11"/>
        <v>0</v>
      </c>
      <c r="R195" s="1015" t="str">
        <f t="shared" si="7"/>
        <v/>
      </c>
      <c r="S195" s="1015"/>
      <c r="U195">
        <v>53</v>
      </c>
      <c r="W195" s="278"/>
      <c r="X195" s="278"/>
      <c r="Y195" s="854"/>
      <c r="Z195" s="855"/>
      <c r="AA195" s="279"/>
      <c r="AJ195" s="242">
        <f t="shared" si="249"/>
        <v>0</v>
      </c>
      <c r="AK195" s="29">
        <f t="shared" si="250"/>
        <v>0</v>
      </c>
      <c r="AL195" s="29">
        <f t="shared" si="251"/>
        <v>0</v>
      </c>
      <c r="AM195" s="29">
        <f t="shared" si="252"/>
        <v>0</v>
      </c>
      <c r="AN195" s="29">
        <f t="shared" si="304"/>
        <v>0</v>
      </c>
      <c r="AO195" s="29">
        <f t="shared" si="254"/>
        <v>0</v>
      </c>
      <c r="AP195" s="292">
        <f t="shared" si="305"/>
        <v>0</v>
      </c>
      <c r="AQ195" s="480"/>
      <c r="AR195" s="242">
        <v>53</v>
      </c>
      <c r="AS195" s="331">
        <f t="shared" ca="1" si="25"/>
        <v>1231.970682334292</v>
      </c>
      <c r="AT195" s="566">
        <f t="shared" ca="1" si="74"/>
        <v>103.62049999999999</v>
      </c>
      <c r="AU195" s="331">
        <f t="shared" ca="1" si="26"/>
        <v>1128.350182334292</v>
      </c>
      <c r="AV195" s="329">
        <f t="shared" ca="1" si="27"/>
        <v>519.92391378740751</v>
      </c>
      <c r="AW195" s="331">
        <f t="shared" ca="1" si="28"/>
        <v>608.42626854688444</v>
      </c>
      <c r="AX195" s="331">
        <f t="shared" si="75"/>
        <v>0</v>
      </c>
      <c r="AY195" s="331">
        <f t="shared" si="176"/>
        <v>0</v>
      </c>
      <c r="AZ195" s="350">
        <f t="shared" ca="1" si="30"/>
        <v>177651.20131570712</v>
      </c>
      <c r="BA195" s="420">
        <f t="shared" ca="1" si="31"/>
        <v>0</v>
      </c>
      <c r="BB195" s="416">
        <f t="shared" ca="1" si="76"/>
        <v>1231.970682334292</v>
      </c>
      <c r="BC195" s="372">
        <f t="shared" ca="1" si="231"/>
        <v>-1231.970682334292</v>
      </c>
      <c r="BD195" s="242">
        <v>54</v>
      </c>
      <c r="BE195" s="29">
        <f t="shared" si="32"/>
        <v>0</v>
      </c>
      <c r="BF195" s="29">
        <f t="shared" ca="1" si="78"/>
        <v>82954.106095715339</v>
      </c>
      <c r="BG195" s="29">
        <f t="shared" ca="1" si="33"/>
        <v>86.41052718303682</v>
      </c>
      <c r="BH195" s="29"/>
      <c r="BI195" s="24">
        <v>53</v>
      </c>
      <c r="BJ195" s="243">
        <f t="shared" ca="1" si="222"/>
        <v>1231.970682334292</v>
      </c>
      <c r="BK195" s="243">
        <f t="shared" ca="1" si="161"/>
        <v>78476.472803021577</v>
      </c>
      <c r="BL195" s="243">
        <f t="shared" ca="1" si="79"/>
        <v>81.746325836480807</v>
      </c>
      <c r="BM195" s="33"/>
      <c r="BO195" s="679">
        <f t="shared" si="260"/>
        <v>0</v>
      </c>
      <c r="BP195" s="29">
        <f t="shared" si="294"/>
        <v>0</v>
      </c>
      <c r="BQ195" s="29">
        <f t="shared" si="295"/>
        <v>0</v>
      </c>
      <c r="BR195" s="29">
        <f t="shared" si="296"/>
        <v>0</v>
      </c>
      <c r="BS195" s="487">
        <f t="shared" si="308"/>
        <v>0</v>
      </c>
      <c r="BT195" s="29">
        <f t="shared" si="306"/>
        <v>0</v>
      </c>
      <c r="BU195" s="292">
        <f t="shared" si="309"/>
        <v>0</v>
      </c>
      <c r="BV195" s="480"/>
      <c r="BW195" s="679">
        <v>53</v>
      </c>
      <c r="BX195" s="489">
        <f t="shared" ca="1" si="82"/>
        <v>1445.5025028809234</v>
      </c>
      <c r="BY195" s="489">
        <f t="shared" ca="1" si="41"/>
        <v>104.1015</v>
      </c>
      <c r="BZ195" s="489">
        <f t="shared" ca="1" si="42"/>
        <v>1341.4010028809234</v>
      </c>
      <c r="CA195" s="489">
        <f t="shared" ca="1" si="83"/>
        <v>490.95575230057415</v>
      </c>
      <c r="CB195" s="489">
        <f t="shared" ca="1" si="84"/>
        <v>850.44525058034924</v>
      </c>
      <c r="CC195" s="489">
        <f t="shared" si="85"/>
        <v>0</v>
      </c>
      <c r="CD195" s="489">
        <f t="shared" si="86"/>
        <v>0</v>
      </c>
      <c r="CE195" s="647">
        <f t="shared" ca="1" si="87"/>
        <v>167477.24125247361</v>
      </c>
      <c r="CF195" s="700">
        <f t="shared" ca="1" si="173"/>
        <v>0</v>
      </c>
      <c r="CG195" s="701">
        <f t="shared" ca="1" si="88"/>
        <v>1445.5025028809234</v>
      </c>
      <c r="CH195" s="710">
        <f t="shared" ca="1" si="232"/>
        <v>-1445.5025028809234</v>
      </c>
      <c r="CI195" s="679">
        <v>54</v>
      </c>
      <c r="CJ195" s="29">
        <f t="shared" si="43"/>
        <v>0</v>
      </c>
      <c r="CK195" s="29">
        <f t="shared" ca="1" si="317"/>
        <v>82954.106095715339</v>
      </c>
      <c r="CL195" s="29">
        <f t="shared" ca="1" si="44"/>
        <v>86.41052718303682</v>
      </c>
      <c r="CM195" s="29"/>
      <c r="CN195" s="29">
        <v>53</v>
      </c>
      <c r="CO195" s="29">
        <f t="shared" ca="1" si="223"/>
        <v>1445.5025028809234</v>
      </c>
      <c r="CP195" s="29">
        <f t="shared" ca="1" si="321"/>
        <v>90024.246790344565</v>
      </c>
      <c r="CQ195" s="29">
        <f t="shared" ca="1" si="92"/>
        <v>93.775257073275597</v>
      </c>
      <c r="CR195" s="292"/>
      <c r="CT195" s="242">
        <f t="shared" si="262"/>
        <v>0</v>
      </c>
      <c r="CU195" s="29">
        <f t="shared" si="263"/>
        <v>0</v>
      </c>
      <c r="CV195" s="29">
        <f t="shared" si="264"/>
        <v>0</v>
      </c>
      <c r="CW195" s="29">
        <f t="shared" si="265"/>
        <v>0</v>
      </c>
      <c r="CX195" s="449">
        <f t="shared" si="310"/>
        <v>0</v>
      </c>
      <c r="CY195" s="29">
        <f t="shared" si="307"/>
        <v>0</v>
      </c>
      <c r="CZ195" s="292">
        <f t="shared" si="268"/>
        <v>0</v>
      </c>
      <c r="DA195" s="480"/>
      <c r="DB195" s="242">
        <v>53</v>
      </c>
      <c r="DC195" s="488">
        <f t="shared" ca="1" si="96"/>
        <v>1462.4506963735107</v>
      </c>
      <c r="DD195" s="489">
        <f t="shared" ca="1" si="46"/>
        <v>106.9885</v>
      </c>
      <c r="DE195" s="488">
        <f t="shared" ca="1" si="97"/>
        <v>1355.4621963735108</v>
      </c>
      <c r="DF195" s="489">
        <f t="shared" ca="1" si="98"/>
        <v>508.0654425840512</v>
      </c>
      <c r="DG195" s="488">
        <f t="shared" ca="1" si="99"/>
        <v>847.39675378945958</v>
      </c>
      <c r="DH195" s="488">
        <f t="shared" si="100"/>
        <v>0</v>
      </c>
      <c r="DI195" s="488">
        <f t="shared" si="101"/>
        <v>0</v>
      </c>
      <c r="DJ195" s="523">
        <f t="shared" ca="1" si="102"/>
        <v>173346.4692750281</v>
      </c>
      <c r="DK195" s="420">
        <f t="shared" ca="1" si="47"/>
        <v>0</v>
      </c>
      <c r="DL195" s="416">
        <f t="shared" ca="1" si="103"/>
        <v>1462.4506963735107</v>
      </c>
      <c r="DM195" s="372">
        <f t="shared" ca="1" si="234"/>
        <v>-1462.4506963735107</v>
      </c>
      <c r="DN195" s="242">
        <v>54</v>
      </c>
      <c r="DO195" s="29">
        <f t="shared" si="48"/>
        <v>0</v>
      </c>
      <c r="DP195" s="29">
        <f t="shared" ca="1" si="105"/>
        <v>76941.16127446288</v>
      </c>
      <c r="DQ195" s="29">
        <f t="shared" ca="1" si="49"/>
        <v>80.147042994232166</v>
      </c>
      <c r="DR195" s="29"/>
      <c r="DS195" s="24">
        <v>53</v>
      </c>
      <c r="DT195" s="243">
        <f t="shared" ca="1" si="224"/>
        <v>1462.4506963735107</v>
      </c>
      <c r="DU195" s="243">
        <f t="shared" ca="1" si="322"/>
        <v>89856.973607744687</v>
      </c>
      <c r="DV195" s="243">
        <f t="shared" ca="1" si="107"/>
        <v>93.601014174734061</v>
      </c>
      <c r="DW195" s="33"/>
      <c r="DY195" s="242">
        <f t="shared" si="269"/>
        <v>0</v>
      </c>
      <c r="DZ195" s="29">
        <f t="shared" si="270"/>
        <v>0</v>
      </c>
      <c r="EA195" s="29">
        <f t="shared" si="271"/>
        <v>0</v>
      </c>
      <c r="EB195" s="29">
        <f t="shared" si="272"/>
        <v>0</v>
      </c>
      <c r="EC195" s="487">
        <f t="shared" si="311"/>
        <v>0</v>
      </c>
      <c r="ED195" s="29">
        <f t="shared" si="274"/>
        <v>0</v>
      </c>
      <c r="EE195" s="292">
        <f t="shared" si="312"/>
        <v>0</v>
      </c>
      <c r="EF195" s="480"/>
      <c r="EG195" s="242">
        <v>53</v>
      </c>
      <c r="EH195" s="331">
        <f t="shared" ca="1" si="116"/>
        <v>1150</v>
      </c>
      <c r="EI195" s="599">
        <f t="shared" ca="1" si="235"/>
        <v>103.62049999999999</v>
      </c>
      <c r="EJ195" s="331">
        <f t="shared" ca="1" si="117"/>
        <v>1046.3795</v>
      </c>
      <c r="EK195" s="594">
        <f t="shared" ca="1" si="118"/>
        <v>533.32738037493721</v>
      </c>
      <c r="EL195" s="488">
        <f t="shared" ca="1" si="119"/>
        <v>513.0521196250628</v>
      </c>
      <c r="EM195" s="331">
        <f t="shared" si="120"/>
        <v>0</v>
      </c>
      <c r="EN195" s="331">
        <f t="shared" si="121"/>
        <v>0</v>
      </c>
      <c r="EO195" s="595">
        <f t="shared" ca="1" si="122"/>
        <v>182342.04972321054</v>
      </c>
      <c r="EP195" s="420">
        <f t="shared" ca="1" si="51"/>
        <v>0</v>
      </c>
      <c r="EQ195" s="416">
        <f t="shared" ca="1" si="123"/>
        <v>1150</v>
      </c>
      <c r="ER195" s="372">
        <f t="shared" ca="1" si="236"/>
        <v>-1150</v>
      </c>
      <c r="ES195" s="242">
        <v>54</v>
      </c>
      <c r="ET195" s="29">
        <f t="shared" si="125"/>
        <v>0</v>
      </c>
      <c r="EU195" s="29">
        <f t="shared" ca="1" si="318"/>
        <v>82954.106095715339</v>
      </c>
      <c r="EV195" s="29">
        <f t="shared" ca="1" si="52"/>
        <v>86.41052718303682</v>
      </c>
      <c r="EW195" s="29"/>
      <c r="EX195" s="24">
        <v>53</v>
      </c>
      <c r="EY195" s="243">
        <f t="shared" ca="1" si="225"/>
        <v>1150</v>
      </c>
      <c r="EZ195" s="243">
        <f t="shared" ca="1" si="323"/>
        <v>74030.492167712</v>
      </c>
      <c r="FA195" s="243">
        <f t="shared" ca="1" si="128"/>
        <v>77.115096008033333</v>
      </c>
      <c r="FB195" s="33"/>
      <c r="FD195" s="242">
        <f t="shared" si="276"/>
        <v>0</v>
      </c>
      <c r="FE195" s="29">
        <f t="shared" si="277"/>
        <v>0</v>
      </c>
      <c r="FF195" s="29">
        <f t="shared" si="278"/>
        <v>0</v>
      </c>
      <c r="FG195" s="29">
        <f t="shared" si="279"/>
        <v>0</v>
      </c>
      <c r="FH195" s="487">
        <f t="shared" si="313"/>
        <v>0</v>
      </c>
      <c r="FI195" s="29">
        <f t="shared" si="281"/>
        <v>0</v>
      </c>
      <c r="FJ195" s="292">
        <f t="shared" si="314"/>
        <v>0</v>
      </c>
      <c r="FK195" s="480"/>
      <c r="FL195" s="242">
        <v>53</v>
      </c>
      <c r="FM195" s="331">
        <f t="shared" ca="1" si="137"/>
        <v>1150</v>
      </c>
      <c r="FN195" s="600">
        <f t="shared" ca="1" si="237"/>
        <v>104.1015</v>
      </c>
      <c r="FO195" s="331">
        <f t="shared" ca="1" si="138"/>
        <v>1045.8985</v>
      </c>
      <c r="FP195" s="597">
        <f t="shared" ca="1" si="139"/>
        <v>539.2749538871002</v>
      </c>
      <c r="FQ195" s="488">
        <f t="shared" ca="1" si="140"/>
        <v>506.62354611289982</v>
      </c>
      <c r="FR195" s="331">
        <f t="shared" si="141"/>
        <v>0</v>
      </c>
      <c r="FS195" s="331">
        <f t="shared" si="142"/>
        <v>0</v>
      </c>
      <c r="FT195" s="596">
        <f t="shared" ca="1" si="143"/>
        <v>184387.64635803571</v>
      </c>
      <c r="FU195" s="420">
        <f t="shared" ca="1" si="54"/>
        <v>0</v>
      </c>
      <c r="FV195" s="416">
        <f t="shared" ca="1" si="144"/>
        <v>1150</v>
      </c>
      <c r="FW195" s="372">
        <f t="shared" ca="1" si="238"/>
        <v>-1150</v>
      </c>
      <c r="FX195" s="242">
        <v>54</v>
      </c>
      <c r="FY195" s="29">
        <f t="shared" si="146"/>
        <v>0</v>
      </c>
      <c r="FZ195" s="29">
        <f t="shared" ca="1" si="319"/>
        <v>82954.106095715339</v>
      </c>
      <c r="GA195" s="29">
        <f t="shared" ca="1" si="55"/>
        <v>86.41052718303682</v>
      </c>
      <c r="GB195" s="29"/>
      <c r="GC195" s="24">
        <v>53</v>
      </c>
      <c r="GD195" s="243">
        <f t="shared" ca="1" si="226"/>
        <v>1150</v>
      </c>
      <c r="GE195" s="243">
        <f t="shared" ca="1" si="324"/>
        <v>73996.584605757904</v>
      </c>
      <c r="GF195" s="243">
        <f t="shared" ca="1" si="149"/>
        <v>77.079775630997815</v>
      </c>
      <c r="GG195" s="33"/>
      <c r="GI195" s="242">
        <f t="shared" si="283"/>
        <v>0</v>
      </c>
      <c r="GJ195" s="29">
        <f t="shared" si="284"/>
        <v>0</v>
      </c>
      <c r="GK195" s="29">
        <f t="shared" si="285"/>
        <v>0</v>
      </c>
      <c r="GL195" s="29">
        <f t="shared" si="286"/>
        <v>0</v>
      </c>
      <c r="GM195" s="487">
        <f t="shared" si="315"/>
        <v>0</v>
      </c>
      <c r="GN195" s="29">
        <f t="shared" si="288"/>
        <v>0</v>
      </c>
      <c r="GO195" s="292">
        <f t="shared" si="316"/>
        <v>0</v>
      </c>
      <c r="GP195" s="480"/>
      <c r="GQ195" s="242">
        <v>53</v>
      </c>
      <c r="GR195" s="331">
        <f t="shared" ca="1" si="57"/>
        <v>1150</v>
      </c>
      <c r="GS195" s="600">
        <f t="shared" ca="1" si="240"/>
        <v>106.9885</v>
      </c>
      <c r="GT195" s="331">
        <f t="shared" ca="1" si="59"/>
        <v>1043.0115000000001</v>
      </c>
      <c r="GU195" s="591">
        <f t="shared" ca="1" si="153"/>
        <v>559.15593432856906</v>
      </c>
      <c r="GV195" s="488">
        <f t="shared" ca="1" si="227"/>
        <v>483.85556567143101</v>
      </c>
      <c r="GW195" s="331">
        <f t="shared" si="228"/>
        <v>0</v>
      </c>
      <c r="GX195" s="331">
        <f t="shared" si="229"/>
        <v>0</v>
      </c>
      <c r="GY195" s="593">
        <f t="shared" ca="1" si="230"/>
        <v>191226.75048983793</v>
      </c>
      <c r="GZ195" s="420">
        <f t="shared" ca="1" si="64"/>
        <v>0</v>
      </c>
      <c r="HA195" s="416">
        <f t="shared" ca="1" si="154"/>
        <v>1150</v>
      </c>
      <c r="HB195" s="372">
        <f t="shared" ca="1" si="241"/>
        <v>-1150</v>
      </c>
      <c r="HC195" s="242">
        <v>54</v>
      </c>
      <c r="HD195" s="29">
        <f t="shared" si="156"/>
        <v>0</v>
      </c>
      <c r="HE195" s="29">
        <f t="shared" ca="1" si="320"/>
        <v>76941.16127446288</v>
      </c>
      <c r="HF195" s="29">
        <f t="shared" ca="1" si="65"/>
        <v>80.147042994232166</v>
      </c>
      <c r="HG195" s="29"/>
      <c r="HH195" s="24">
        <v>53</v>
      </c>
      <c r="HI195" s="243">
        <f t="shared" ca="1" si="243"/>
        <v>1150</v>
      </c>
      <c r="HJ195" s="243">
        <f t="shared" ca="1" si="325"/>
        <v>72910.063980953986</v>
      </c>
      <c r="HK195" s="243">
        <f t="shared" ca="1" si="159"/>
        <v>75.947983313493737</v>
      </c>
      <c r="HL195" s="33"/>
    </row>
    <row r="196" spans="3:220" ht="15" customHeight="1" x14ac:dyDescent="0.25">
      <c r="C196" s="242">
        <v>54</v>
      </c>
      <c r="D196" s="243">
        <f t="shared" si="8"/>
        <v>1155.6736805955547</v>
      </c>
      <c r="E196" s="865">
        <f t="shared" si="160"/>
        <v>100</v>
      </c>
      <c r="F196" s="866"/>
      <c r="G196" s="243">
        <f t="shared" si="66"/>
        <v>1055.6736805955547</v>
      </c>
      <c r="H196" s="859">
        <f t="shared" si="9"/>
        <v>591.63391557330101</v>
      </c>
      <c r="I196" s="860"/>
      <c r="J196" s="243">
        <f t="shared" si="10"/>
        <v>464.03976502225373</v>
      </c>
      <c r="K196" s="859">
        <f t="shared" si="67"/>
        <v>177026.13490696804</v>
      </c>
      <c r="L196" s="860"/>
      <c r="M196" s="860"/>
      <c r="N196" s="861"/>
      <c r="O196" s="248">
        <f t="shared" si="68"/>
        <v>177026.13490696804</v>
      </c>
      <c r="P196" s="248">
        <f t="shared" si="6"/>
        <v>0</v>
      </c>
      <c r="Q196" s="248">
        <f t="shared" si="11"/>
        <v>0</v>
      </c>
      <c r="R196" s="1015" t="str">
        <f t="shared" si="7"/>
        <v/>
      </c>
      <c r="S196" s="1015"/>
      <c r="U196">
        <v>54</v>
      </c>
      <c r="W196" s="278"/>
      <c r="X196" s="278"/>
      <c r="Y196" s="854"/>
      <c r="Z196" s="855"/>
      <c r="AA196" s="279"/>
      <c r="AJ196" s="242">
        <f t="shared" si="249"/>
        <v>0</v>
      </c>
      <c r="AK196" s="29">
        <f t="shared" si="250"/>
        <v>0</v>
      </c>
      <c r="AL196" s="29">
        <f t="shared" si="251"/>
        <v>0</v>
      </c>
      <c r="AM196" s="29">
        <f t="shared" si="252"/>
        <v>0</v>
      </c>
      <c r="AN196" s="29">
        <f t="shared" si="304"/>
        <v>0</v>
      </c>
      <c r="AO196" s="29">
        <f t="shared" si="254"/>
        <v>0</v>
      </c>
      <c r="AP196" s="292">
        <f t="shared" si="305"/>
        <v>0</v>
      </c>
      <c r="AQ196" s="480"/>
      <c r="AR196" s="242">
        <v>54</v>
      </c>
      <c r="AS196" s="331">
        <f t="shared" ca="1" si="25"/>
        <v>1231.970682334292</v>
      </c>
      <c r="AT196" s="566">
        <f t="shared" ca="1" si="74"/>
        <v>103.62049999999999</v>
      </c>
      <c r="AU196" s="331">
        <f t="shared" ca="1" si="26"/>
        <v>1128.350182334292</v>
      </c>
      <c r="AV196" s="329">
        <f t="shared" ca="1" si="27"/>
        <v>518.14933717081249</v>
      </c>
      <c r="AW196" s="331">
        <f t="shared" ca="1" si="28"/>
        <v>610.20084516347947</v>
      </c>
      <c r="AX196" s="331">
        <f t="shared" si="75"/>
        <v>0</v>
      </c>
      <c r="AY196" s="331">
        <f t="shared" si="176"/>
        <v>0</v>
      </c>
      <c r="AZ196" s="350">
        <f t="shared" ca="1" si="30"/>
        <v>177041.00047054363</v>
      </c>
      <c r="BA196" s="420">
        <f t="shared" ca="1" si="31"/>
        <v>0</v>
      </c>
      <c r="BB196" s="416">
        <f t="shared" ca="1" si="76"/>
        <v>1231.970682334292</v>
      </c>
      <c r="BC196" s="372">
        <f t="shared" ca="1" si="231"/>
        <v>-1231.970682334292</v>
      </c>
      <c r="BD196" s="242">
        <v>55</v>
      </c>
      <c r="BE196" s="29">
        <f t="shared" si="32"/>
        <v>0</v>
      </c>
      <c r="BF196" s="29">
        <f t="shared" ca="1" si="78"/>
        <v>82954.106095715339</v>
      </c>
      <c r="BG196" s="29">
        <f t="shared" ca="1" si="33"/>
        <v>86.41052718303682</v>
      </c>
      <c r="BH196" s="29"/>
      <c r="BI196" s="24">
        <v>54</v>
      </c>
      <c r="BJ196" s="243">
        <f t="shared" ca="1" si="222"/>
        <v>1231.970682334292</v>
      </c>
      <c r="BK196" s="243">
        <f t="shared" ca="1" si="161"/>
        <v>79708.443485355863</v>
      </c>
      <c r="BL196" s="243">
        <f t="shared" ca="1" si="79"/>
        <v>83.029628630579026</v>
      </c>
      <c r="BM196" s="33"/>
      <c r="BO196" s="679">
        <f t="shared" si="260"/>
        <v>0</v>
      </c>
      <c r="BP196" s="29">
        <f t="shared" si="294"/>
        <v>0</v>
      </c>
      <c r="BQ196" s="29">
        <f t="shared" si="295"/>
        <v>0</v>
      </c>
      <c r="BR196" s="29">
        <f t="shared" si="296"/>
        <v>0</v>
      </c>
      <c r="BS196" s="487">
        <f t="shared" si="308"/>
        <v>0</v>
      </c>
      <c r="BT196" s="29">
        <f t="shared" si="306"/>
        <v>0</v>
      </c>
      <c r="BU196" s="292">
        <f t="shared" si="309"/>
        <v>0</v>
      </c>
      <c r="BV196" s="480"/>
      <c r="BW196" s="679">
        <v>54</v>
      </c>
      <c r="BX196" s="489">
        <f t="shared" ca="1" si="82"/>
        <v>1445.5025028809234</v>
      </c>
      <c r="BY196" s="489">
        <f t="shared" ca="1" si="41"/>
        <v>104.1015</v>
      </c>
      <c r="BZ196" s="489">
        <f t="shared" ca="1" si="42"/>
        <v>1341.4010028809234</v>
      </c>
      <c r="CA196" s="489">
        <f t="shared" ca="1" si="83"/>
        <v>488.47528698638143</v>
      </c>
      <c r="CB196" s="489">
        <f t="shared" ca="1" si="84"/>
        <v>852.92571589454201</v>
      </c>
      <c r="CC196" s="489">
        <f t="shared" si="85"/>
        <v>0</v>
      </c>
      <c r="CD196" s="489">
        <f t="shared" si="86"/>
        <v>0</v>
      </c>
      <c r="CE196" s="647">
        <f t="shared" ca="1" si="87"/>
        <v>166624.31553657906</v>
      </c>
      <c r="CF196" s="700">
        <f t="shared" ca="1" si="173"/>
        <v>0</v>
      </c>
      <c r="CG196" s="701">
        <f t="shared" ca="1" si="88"/>
        <v>1445.5025028809234</v>
      </c>
      <c r="CH196" s="710">
        <f t="shared" ca="1" si="232"/>
        <v>-1445.5025028809234</v>
      </c>
      <c r="CI196" s="679">
        <v>55</v>
      </c>
      <c r="CJ196" s="29">
        <f t="shared" si="43"/>
        <v>0</v>
      </c>
      <c r="CK196" s="29">
        <f t="shared" ca="1" si="317"/>
        <v>82954.106095715339</v>
      </c>
      <c r="CL196" s="29">
        <f t="shared" ca="1" si="44"/>
        <v>86.41052718303682</v>
      </c>
      <c r="CM196" s="29"/>
      <c r="CN196" s="29">
        <v>54</v>
      </c>
      <c r="CO196" s="29">
        <f t="shared" ca="1" si="223"/>
        <v>1445.5025028809234</v>
      </c>
      <c r="CP196" s="29">
        <f t="shared" ca="1" si="321"/>
        <v>91469.749293225483</v>
      </c>
      <c r="CQ196" s="29">
        <f t="shared" ca="1" si="92"/>
        <v>95.280988847109882</v>
      </c>
      <c r="CR196" s="292"/>
      <c r="CT196" s="242">
        <f t="shared" si="262"/>
        <v>0</v>
      </c>
      <c r="CU196" s="29">
        <f t="shared" si="263"/>
        <v>0</v>
      </c>
      <c r="CV196" s="29">
        <f t="shared" si="264"/>
        <v>0</v>
      </c>
      <c r="CW196" s="29">
        <f t="shared" si="265"/>
        <v>0</v>
      </c>
      <c r="CX196" s="449">
        <f t="shared" si="310"/>
        <v>0</v>
      </c>
      <c r="CY196" s="29">
        <f t="shared" si="307"/>
        <v>0</v>
      </c>
      <c r="CZ196" s="292">
        <f t="shared" si="268"/>
        <v>0</v>
      </c>
      <c r="DA196" s="480"/>
      <c r="DB196" s="242">
        <v>54</v>
      </c>
      <c r="DC196" s="488">
        <f t="shared" ca="1" si="96"/>
        <v>1462.4506963735107</v>
      </c>
      <c r="DD196" s="489">
        <f t="shared" ca="1" si="46"/>
        <v>106.9885</v>
      </c>
      <c r="DE196" s="488">
        <f t="shared" ca="1" si="97"/>
        <v>1355.4621963735108</v>
      </c>
      <c r="DF196" s="489">
        <f t="shared" ca="1" si="98"/>
        <v>505.59386871883203</v>
      </c>
      <c r="DG196" s="488">
        <f t="shared" ca="1" si="99"/>
        <v>849.86832765467875</v>
      </c>
      <c r="DH196" s="488">
        <f t="shared" si="100"/>
        <v>0</v>
      </c>
      <c r="DI196" s="488">
        <f t="shared" si="101"/>
        <v>0</v>
      </c>
      <c r="DJ196" s="523">
        <f t="shared" ca="1" si="102"/>
        <v>172496.60094737343</v>
      </c>
      <c r="DK196" s="420">
        <f t="shared" ca="1" si="47"/>
        <v>0</v>
      </c>
      <c r="DL196" s="416">
        <f t="shared" ca="1" si="103"/>
        <v>1462.4506963735107</v>
      </c>
      <c r="DM196" s="372">
        <f t="shared" ca="1" si="234"/>
        <v>-1462.4506963735107</v>
      </c>
      <c r="DN196" s="242">
        <v>55</v>
      </c>
      <c r="DO196" s="29">
        <f t="shared" si="48"/>
        <v>0</v>
      </c>
      <c r="DP196" s="29">
        <f t="shared" ca="1" si="105"/>
        <v>76941.16127446288</v>
      </c>
      <c r="DQ196" s="29">
        <f t="shared" ca="1" si="49"/>
        <v>80.147042994232166</v>
      </c>
      <c r="DR196" s="29"/>
      <c r="DS196" s="24">
        <v>54</v>
      </c>
      <c r="DT196" s="243">
        <f t="shared" ca="1" si="224"/>
        <v>1462.4506963735107</v>
      </c>
      <c r="DU196" s="243">
        <f t="shared" ca="1" si="322"/>
        <v>91319.424304118191</v>
      </c>
      <c r="DV196" s="243">
        <f t="shared" ca="1" si="107"/>
        <v>95.124400316789789</v>
      </c>
      <c r="DW196" s="33"/>
      <c r="DY196" s="242">
        <f t="shared" si="269"/>
        <v>0</v>
      </c>
      <c r="DZ196" s="29">
        <f t="shared" si="270"/>
        <v>0</v>
      </c>
      <c r="EA196" s="29">
        <f t="shared" si="271"/>
        <v>0</v>
      </c>
      <c r="EB196" s="29">
        <f t="shared" si="272"/>
        <v>0</v>
      </c>
      <c r="EC196" s="487">
        <f t="shared" si="311"/>
        <v>0</v>
      </c>
      <c r="ED196" s="29">
        <f t="shared" si="274"/>
        <v>0</v>
      </c>
      <c r="EE196" s="292">
        <f t="shared" si="312"/>
        <v>0</v>
      </c>
      <c r="EF196" s="480"/>
      <c r="EG196" s="242">
        <v>54</v>
      </c>
      <c r="EH196" s="331">
        <f t="shared" ca="1" si="116"/>
        <v>1150</v>
      </c>
      <c r="EI196" s="599">
        <f t="shared" ca="1" si="235"/>
        <v>103.62049999999999</v>
      </c>
      <c r="EJ196" s="331">
        <f t="shared" ca="1" si="117"/>
        <v>1046.3795</v>
      </c>
      <c r="EK196" s="594">
        <f t="shared" ca="1" si="118"/>
        <v>531.83097835936417</v>
      </c>
      <c r="EL196" s="488">
        <f t="shared" ca="1" si="119"/>
        <v>514.54852164063584</v>
      </c>
      <c r="EM196" s="331">
        <f t="shared" si="120"/>
        <v>0</v>
      </c>
      <c r="EN196" s="331">
        <f t="shared" si="121"/>
        <v>0</v>
      </c>
      <c r="EO196" s="595">
        <f t="shared" ca="1" si="122"/>
        <v>181827.50120156992</v>
      </c>
      <c r="EP196" s="420">
        <f t="shared" ca="1" si="51"/>
        <v>0</v>
      </c>
      <c r="EQ196" s="416">
        <f t="shared" ca="1" si="123"/>
        <v>1150</v>
      </c>
      <c r="ER196" s="372">
        <f t="shared" ca="1" si="236"/>
        <v>-1150</v>
      </c>
      <c r="ES196" s="242">
        <v>55</v>
      </c>
      <c r="ET196" s="29">
        <f t="shared" si="125"/>
        <v>0</v>
      </c>
      <c r="EU196" s="29">
        <f t="shared" ca="1" si="318"/>
        <v>82954.106095715339</v>
      </c>
      <c r="EV196" s="29">
        <f t="shared" ca="1" si="52"/>
        <v>86.41052718303682</v>
      </c>
      <c r="EW196" s="29"/>
      <c r="EX196" s="24">
        <v>54</v>
      </c>
      <c r="EY196" s="243">
        <f t="shared" ca="1" si="225"/>
        <v>1150</v>
      </c>
      <c r="EZ196" s="243">
        <f t="shared" ca="1" si="323"/>
        <v>75180.492167712</v>
      </c>
      <c r="FA196" s="243">
        <f t="shared" ca="1" si="128"/>
        <v>78.313012674700005</v>
      </c>
      <c r="FB196" s="33"/>
      <c r="FD196" s="242">
        <f t="shared" si="276"/>
        <v>0</v>
      </c>
      <c r="FE196" s="29">
        <f t="shared" si="277"/>
        <v>0</v>
      </c>
      <c r="FF196" s="29">
        <f t="shared" si="278"/>
        <v>0</v>
      </c>
      <c r="FG196" s="29">
        <f t="shared" si="279"/>
        <v>0</v>
      </c>
      <c r="FH196" s="487">
        <f t="shared" si="313"/>
        <v>0</v>
      </c>
      <c r="FI196" s="29">
        <f t="shared" si="281"/>
        <v>0</v>
      </c>
      <c r="FJ196" s="292">
        <f t="shared" si="314"/>
        <v>0</v>
      </c>
      <c r="FK196" s="480"/>
      <c r="FL196" s="242">
        <v>54</v>
      </c>
      <c r="FM196" s="331">
        <f t="shared" ca="1" si="137"/>
        <v>1150</v>
      </c>
      <c r="FN196" s="600">
        <f t="shared" ca="1" si="237"/>
        <v>104.1015</v>
      </c>
      <c r="FO196" s="331">
        <f t="shared" ca="1" si="138"/>
        <v>1045.8985</v>
      </c>
      <c r="FP196" s="597">
        <f t="shared" ca="1" si="139"/>
        <v>537.79730187760413</v>
      </c>
      <c r="FQ196" s="488">
        <f t="shared" ca="1" si="140"/>
        <v>508.10119812239589</v>
      </c>
      <c r="FR196" s="331">
        <f t="shared" si="141"/>
        <v>0</v>
      </c>
      <c r="FS196" s="331">
        <f t="shared" si="142"/>
        <v>0</v>
      </c>
      <c r="FT196" s="596">
        <f t="shared" ca="1" si="143"/>
        <v>183879.54515991331</v>
      </c>
      <c r="FU196" s="420">
        <f t="shared" ca="1" si="54"/>
        <v>0</v>
      </c>
      <c r="FV196" s="416">
        <f t="shared" ca="1" si="144"/>
        <v>1150</v>
      </c>
      <c r="FW196" s="372">
        <f t="shared" ca="1" si="238"/>
        <v>-1150</v>
      </c>
      <c r="FX196" s="242">
        <v>55</v>
      </c>
      <c r="FY196" s="29">
        <f t="shared" si="146"/>
        <v>0</v>
      </c>
      <c r="FZ196" s="29">
        <f t="shared" ca="1" si="319"/>
        <v>82954.106095715339</v>
      </c>
      <c r="GA196" s="29">
        <f t="shared" ca="1" si="55"/>
        <v>86.41052718303682</v>
      </c>
      <c r="GB196" s="29"/>
      <c r="GC196" s="24">
        <v>54</v>
      </c>
      <c r="GD196" s="243">
        <f t="shared" ca="1" si="226"/>
        <v>1150</v>
      </c>
      <c r="GE196" s="243">
        <f t="shared" ca="1" si="324"/>
        <v>75146.584605757904</v>
      </c>
      <c r="GF196" s="243">
        <f t="shared" ca="1" si="149"/>
        <v>78.277692297664487</v>
      </c>
      <c r="GG196" s="33"/>
      <c r="GI196" s="242">
        <f t="shared" si="283"/>
        <v>0</v>
      </c>
      <c r="GJ196" s="29">
        <f t="shared" si="284"/>
        <v>0</v>
      </c>
      <c r="GK196" s="29">
        <f t="shared" si="285"/>
        <v>0</v>
      </c>
      <c r="GL196" s="29">
        <f t="shared" si="286"/>
        <v>0</v>
      </c>
      <c r="GM196" s="487">
        <f t="shared" si="315"/>
        <v>0</v>
      </c>
      <c r="GN196" s="29">
        <f t="shared" si="288"/>
        <v>0</v>
      </c>
      <c r="GO196" s="292">
        <f t="shared" si="316"/>
        <v>0</v>
      </c>
      <c r="GP196" s="480"/>
      <c r="GQ196" s="242">
        <v>54</v>
      </c>
      <c r="GR196" s="331">
        <f t="shared" ca="1" si="57"/>
        <v>1150</v>
      </c>
      <c r="GS196" s="600">
        <f t="shared" ca="1" si="240"/>
        <v>106.9885</v>
      </c>
      <c r="GT196" s="331">
        <f t="shared" ca="1" si="59"/>
        <v>1043.0115000000001</v>
      </c>
      <c r="GU196" s="591">
        <f t="shared" ca="1" si="153"/>
        <v>557.74468892869402</v>
      </c>
      <c r="GV196" s="488">
        <f t="shared" ca="1" si="227"/>
        <v>485.26681107130605</v>
      </c>
      <c r="GW196" s="331">
        <f t="shared" si="228"/>
        <v>0</v>
      </c>
      <c r="GX196" s="331">
        <f t="shared" si="229"/>
        <v>0</v>
      </c>
      <c r="GY196" s="593">
        <f t="shared" ca="1" si="230"/>
        <v>190741.48367876661</v>
      </c>
      <c r="GZ196" s="420">
        <f t="shared" ca="1" si="64"/>
        <v>0</v>
      </c>
      <c r="HA196" s="416">
        <f t="shared" ca="1" si="154"/>
        <v>1150</v>
      </c>
      <c r="HB196" s="372">
        <f t="shared" ca="1" si="241"/>
        <v>-1150</v>
      </c>
      <c r="HC196" s="242">
        <v>55</v>
      </c>
      <c r="HD196" s="29">
        <f t="shared" si="156"/>
        <v>0</v>
      </c>
      <c r="HE196" s="29">
        <f t="shared" ca="1" si="320"/>
        <v>76941.16127446288</v>
      </c>
      <c r="HF196" s="29">
        <f t="shared" ca="1" si="65"/>
        <v>80.147042994232166</v>
      </c>
      <c r="HG196" s="29"/>
      <c r="HH196" s="24">
        <v>54</v>
      </c>
      <c r="HI196" s="243">
        <f t="shared" ca="1" si="243"/>
        <v>1150</v>
      </c>
      <c r="HJ196" s="243">
        <f t="shared" ca="1" si="325"/>
        <v>74060.063980953986</v>
      </c>
      <c r="HK196" s="243">
        <f t="shared" ca="1" si="159"/>
        <v>77.145899980160408</v>
      </c>
      <c r="HL196" s="33"/>
    </row>
    <row r="197" spans="3:220" ht="15" customHeight="1" x14ac:dyDescent="0.25">
      <c r="C197" s="242">
        <v>55</v>
      </c>
      <c r="D197" s="243">
        <f t="shared" si="8"/>
        <v>1155.6736805955547</v>
      </c>
      <c r="E197" s="865">
        <f t="shared" si="160"/>
        <v>100</v>
      </c>
      <c r="F197" s="866"/>
      <c r="G197" s="243">
        <f t="shared" si="66"/>
        <v>1055.6736805955547</v>
      </c>
      <c r="H197" s="859">
        <f t="shared" si="9"/>
        <v>590.08711635656016</v>
      </c>
      <c r="I197" s="860"/>
      <c r="J197" s="243">
        <f t="shared" si="10"/>
        <v>465.58656423899458</v>
      </c>
      <c r="K197" s="859">
        <f t="shared" si="67"/>
        <v>176560.54834272905</v>
      </c>
      <c r="L197" s="860"/>
      <c r="M197" s="860"/>
      <c r="N197" s="861"/>
      <c r="O197" s="248">
        <f t="shared" si="68"/>
        <v>176560.54834272905</v>
      </c>
      <c r="P197" s="248">
        <f t="shared" si="6"/>
        <v>0</v>
      </c>
      <c r="Q197" s="248">
        <f t="shared" si="11"/>
        <v>0</v>
      </c>
      <c r="R197" s="1015" t="str">
        <f t="shared" si="7"/>
        <v/>
      </c>
      <c r="S197" s="1015"/>
      <c r="U197">
        <v>55</v>
      </c>
      <c r="W197" s="278"/>
      <c r="X197" s="278"/>
      <c r="Y197" s="854"/>
      <c r="Z197" s="855"/>
      <c r="AA197" s="279"/>
      <c r="AJ197" s="242">
        <f t="shared" si="249"/>
        <v>0</v>
      </c>
      <c r="AK197" s="29">
        <f t="shared" si="250"/>
        <v>0</v>
      </c>
      <c r="AL197" s="29">
        <f t="shared" si="251"/>
        <v>0</v>
      </c>
      <c r="AM197" s="29">
        <f t="shared" si="252"/>
        <v>0</v>
      </c>
      <c r="AN197" s="29">
        <f t="shared" si="304"/>
        <v>0</v>
      </c>
      <c r="AO197" s="29">
        <f t="shared" si="254"/>
        <v>0</v>
      </c>
      <c r="AP197" s="292">
        <f t="shared" si="305"/>
        <v>0</v>
      </c>
      <c r="AQ197" s="480"/>
      <c r="AR197" s="242">
        <v>55</v>
      </c>
      <c r="AS197" s="331">
        <f t="shared" ca="1" si="25"/>
        <v>1231.970682334292</v>
      </c>
      <c r="AT197" s="566">
        <f t="shared" ca="1" si="74"/>
        <v>103.62049999999999</v>
      </c>
      <c r="AU197" s="331">
        <f t="shared" ca="1" si="26"/>
        <v>1128.350182334292</v>
      </c>
      <c r="AV197" s="329">
        <f t="shared" ca="1" si="27"/>
        <v>516.36958470575235</v>
      </c>
      <c r="AW197" s="331">
        <f t="shared" ca="1" si="28"/>
        <v>611.98059762853961</v>
      </c>
      <c r="AX197" s="331">
        <f t="shared" si="75"/>
        <v>0</v>
      </c>
      <c r="AY197" s="331">
        <f t="shared" si="176"/>
        <v>0</v>
      </c>
      <c r="AZ197" s="350">
        <f t="shared" ca="1" si="30"/>
        <v>176429.01987291509</v>
      </c>
      <c r="BA197" s="420">
        <f t="shared" ca="1" si="31"/>
        <v>0</v>
      </c>
      <c r="BB197" s="416">
        <f t="shared" ca="1" si="76"/>
        <v>1231.970682334292</v>
      </c>
      <c r="BC197" s="372">
        <f t="shared" ca="1" si="231"/>
        <v>-1231.970682334292</v>
      </c>
      <c r="BD197" s="242">
        <v>56</v>
      </c>
      <c r="BE197" s="29">
        <f t="shared" si="32"/>
        <v>0</v>
      </c>
      <c r="BF197" s="29">
        <f t="shared" ca="1" si="78"/>
        <v>82954.106095715339</v>
      </c>
      <c r="BG197" s="29">
        <f t="shared" ca="1" si="33"/>
        <v>86.41052718303682</v>
      </c>
      <c r="BH197" s="29"/>
      <c r="BI197" s="24">
        <v>55</v>
      </c>
      <c r="BJ197" s="243">
        <f t="shared" ca="1" si="222"/>
        <v>1231.970682334292</v>
      </c>
      <c r="BK197" s="243">
        <f t="shared" ca="1" si="161"/>
        <v>80940.414167690149</v>
      </c>
      <c r="BL197" s="243">
        <f t="shared" ca="1" si="79"/>
        <v>84.312931424677245</v>
      </c>
      <c r="BM197" s="33"/>
      <c r="BO197" s="679">
        <f t="shared" si="260"/>
        <v>0</v>
      </c>
      <c r="BP197" s="29">
        <f t="shared" si="294"/>
        <v>0</v>
      </c>
      <c r="BQ197" s="29">
        <f t="shared" si="295"/>
        <v>0</v>
      </c>
      <c r="BR197" s="29">
        <f t="shared" si="296"/>
        <v>0</v>
      </c>
      <c r="BS197" s="487">
        <f t="shared" si="308"/>
        <v>0</v>
      </c>
      <c r="BT197" s="29">
        <f t="shared" si="306"/>
        <v>0</v>
      </c>
      <c r="BU197" s="292">
        <f t="shared" si="309"/>
        <v>0</v>
      </c>
      <c r="BV197" s="480"/>
      <c r="BW197" s="679">
        <v>55</v>
      </c>
      <c r="BX197" s="489">
        <f t="shared" ca="1" si="82"/>
        <v>1445.5025028809234</v>
      </c>
      <c r="BY197" s="489">
        <f t="shared" ca="1" si="41"/>
        <v>104.1015</v>
      </c>
      <c r="BZ197" s="489">
        <f t="shared" ca="1" si="42"/>
        <v>1341.4010028809234</v>
      </c>
      <c r="CA197" s="489">
        <f t="shared" ca="1" si="83"/>
        <v>485.98758698168899</v>
      </c>
      <c r="CB197" s="489">
        <f t="shared" ca="1" si="84"/>
        <v>855.41341589923445</v>
      </c>
      <c r="CC197" s="489">
        <f t="shared" si="85"/>
        <v>0</v>
      </c>
      <c r="CD197" s="489">
        <f t="shared" si="86"/>
        <v>0</v>
      </c>
      <c r="CE197" s="647">
        <f t="shared" ca="1" si="87"/>
        <v>165768.90212067982</v>
      </c>
      <c r="CF197" s="700">
        <f t="shared" ca="1" si="173"/>
        <v>0</v>
      </c>
      <c r="CG197" s="701">
        <f t="shared" ca="1" si="88"/>
        <v>1445.5025028809234</v>
      </c>
      <c r="CH197" s="710">
        <f t="shared" ca="1" si="232"/>
        <v>-1445.5025028809234</v>
      </c>
      <c r="CI197" s="679">
        <v>56</v>
      </c>
      <c r="CJ197" s="29">
        <f t="shared" si="43"/>
        <v>0</v>
      </c>
      <c r="CK197" s="29">
        <f t="shared" ca="1" si="317"/>
        <v>82954.106095715339</v>
      </c>
      <c r="CL197" s="29">
        <f t="shared" ca="1" si="44"/>
        <v>86.41052718303682</v>
      </c>
      <c r="CM197" s="29"/>
      <c r="CN197" s="29">
        <v>55</v>
      </c>
      <c r="CO197" s="29">
        <f t="shared" ca="1" si="223"/>
        <v>1445.5025028809234</v>
      </c>
      <c r="CP197" s="649">
        <f t="shared" ca="1" si="321"/>
        <v>92915.2517961064</v>
      </c>
      <c r="CQ197" s="29">
        <f t="shared" ca="1" si="92"/>
        <v>96.786720620944166</v>
      </c>
      <c r="CR197" s="292"/>
      <c r="CT197" s="242">
        <f t="shared" si="262"/>
        <v>0</v>
      </c>
      <c r="CU197" s="29">
        <f t="shared" si="263"/>
        <v>0</v>
      </c>
      <c r="CV197" s="29">
        <f t="shared" si="264"/>
        <v>0</v>
      </c>
      <c r="CW197" s="29">
        <f t="shared" si="265"/>
        <v>0</v>
      </c>
      <c r="CX197" s="449">
        <f t="shared" si="310"/>
        <v>0</v>
      </c>
      <c r="CY197" s="29">
        <f t="shared" si="307"/>
        <v>0</v>
      </c>
      <c r="CZ197" s="292">
        <f t="shared" si="268"/>
        <v>0</v>
      </c>
      <c r="DA197" s="480"/>
      <c r="DB197" s="242">
        <v>55</v>
      </c>
      <c r="DC197" s="488">
        <f t="shared" ca="1" si="96"/>
        <v>1462.4506963735107</v>
      </c>
      <c r="DD197" s="489">
        <f t="shared" ca="1" si="46"/>
        <v>106.9885</v>
      </c>
      <c r="DE197" s="488">
        <f t="shared" ca="1" si="97"/>
        <v>1355.4621963735108</v>
      </c>
      <c r="DF197" s="489">
        <f t="shared" ca="1" si="98"/>
        <v>503.11508609650588</v>
      </c>
      <c r="DG197" s="488">
        <f t="shared" ca="1" si="99"/>
        <v>852.34711027700496</v>
      </c>
      <c r="DH197" s="488">
        <f t="shared" si="100"/>
        <v>0</v>
      </c>
      <c r="DI197" s="488">
        <f t="shared" si="101"/>
        <v>0</v>
      </c>
      <c r="DJ197" s="523">
        <f t="shared" ca="1" si="102"/>
        <v>171644.25383709642</v>
      </c>
      <c r="DK197" s="420">
        <f t="shared" ca="1" si="47"/>
        <v>0</v>
      </c>
      <c r="DL197" s="416">
        <f t="shared" ca="1" si="103"/>
        <v>1462.4506963735107</v>
      </c>
      <c r="DM197" s="372">
        <f t="shared" ca="1" si="234"/>
        <v>-1462.4506963735107</v>
      </c>
      <c r="DN197" s="242">
        <v>56</v>
      </c>
      <c r="DO197" s="29">
        <f t="shared" si="48"/>
        <v>0</v>
      </c>
      <c r="DP197" s="29">
        <f t="shared" ca="1" si="105"/>
        <v>76941.16127446288</v>
      </c>
      <c r="DQ197" s="29">
        <f t="shared" ca="1" si="49"/>
        <v>80.147042994232166</v>
      </c>
      <c r="DR197" s="29"/>
      <c r="DS197" s="24">
        <v>55</v>
      </c>
      <c r="DT197" s="243">
        <f t="shared" ca="1" si="224"/>
        <v>1462.4506963735107</v>
      </c>
      <c r="DU197" s="243">
        <f t="shared" ca="1" si="322"/>
        <v>92781.875000491695</v>
      </c>
      <c r="DV197" s="243">
        <f t="shared" ca="1" si="107"/>
        <v>96.647786458845516</v>
      </c>
      <c r="DW197" s="33"/>
      <c r="DY197" s="242">
        <f t="shared" si="269"/>
        <v>0</v>
      </c>
      <c r="DZ197" s="29">
        <f t="shared" si="270"/>
        <v>0</v>
      </c>
      <c r="EA197" s="29">
        <f t="shared" si="271"/>
        <v>0</v>
      </c>
      <c r="EB197" s="29">
        <f t="shared" si="272"/>
        <v>0</v>
      </c>
      <c r="EC197" s="487">
        <f t="shared" si="311"/>
        <v>0</v>
      </c>
      <c r="ED197" s="29">
        <f t="shared" si="274"/>
        <v>0</v>
      </c>
      <c r="EE197" s="292">
        <f t="shared" si="312"/>
        <v>0</v>
      </c>
      <c r="EF197" s="480"/>
      <c r="EG197" s="242">
        <v>55</v>
      </c>
      <c r="EH197" s="331">
        <f t="shared" ca="1" si="116"/>
        <v>1150</v>
      </c>
      <c r="EI197" s="599">
        <f t="shared" ca="1" si="235"/>
        <v>103.62049999999999</v>
      </c>
      <c r="EJ197" s="331">
        <f t="shared" ca="1" si="117"/>
        <v>1046.3795</v>
      </c>
      <c r="EK197" s="594">
        <f t="shared" ca="1" si="118"/>
        <v>530.33021183791232</v>
      </c>
      <c r="EL197" s="488">
        <f t="shared" ca="1" si="119"/>
        <v>516.04928816208769</v>
      </c>
      <c r="EM197" s="331">
        <f t="shared" si="120"/>
        <v>0</v>
      </c>
      <c r="EN197" s="331">
        <f t="shared" si="121"/>
        <v>0</v>
      </c>
      <c r="EO197" s="595">
        <f t="shared" ca="1" si="122"/>
        <v>181311.45191340783</v>
      </c>
      <c r="EP197" s="420">
        <f t="shared" ca="1" si="51"/>
        <v>0</v>
      </c>
      <c r="EQ197" s="416">
        <f t="shared" ca="1" si="123"/>
        <v>1150</v>
      </c>
      <c r="ER197" s="372">
        <f t="shared" ca="1" si="236"/>
        <v>-1150</v>
      </c>
      <c r="ES197" s="242">
        <v>56</v>
      </c>
      <c r="ET197" s="29">
        <f t="shared" si="125"/>
        <v>0</v>
      </c>
      <c r="EU197" s="583">
        <f t="shared" ca="1" si="318"/>
        <v>82954.106095715339</v>
      </c>
      <c r="EV197" s="29">
        <f t="shared" ca="1" si="52"/>
        <v>86.41052718303682</v>
      </c>
      <c r="EW197" s="29"/>
      <c r="EX197" s="24">
        <v>55</v>
      </c>
      <c r="EY197" s="243">
        <f t="shared" ca="1" si="225"/>
        <v>1150</v>
      </c>
      <c r="EZ197" s="243">
        <f t="shared" ca="1" si="323"/>
        <v>76330.492167712</v>
      </c>
      <c r="FA197" s="243">
        <f t="shared" ca="1" si="128"/>
        <v>79.510929341366662</v>
      </c>
      <c r="FB197" s="33"/>
      <c r="FD197" s="242">
        <f t="shared" si="276"/>
        <v>0</v>
      </c>
      <c r="FE197" s="29">
        <f t="shared" si="277"/>
        <v>0</v>
      </c>
      <c r="FF197" s="29">
        <f t="shared" si="278"/>
        <v>0</v>
      </c>
      <c r="FG197" s="29">
        <f t="shared" si="279"/>
        <v>0</v>
      </c>
      <c r="FH197" s="487">
        <f t="shared" si="313"/>
        <v>0</v>
      </c>
      <c r="FI197" s="29">
        <f t="shared" si="281"/>
        <v>0</v>
      </c>
      <c r="FJ197" s="292">
        <f t="shared" si="314"/>
        <v>0</v>
      </c>
      <c r="FK197" s="480"/>
      <c r="FL197" s="242">
        <v>55</v>
      </c>
      <c r="FM197" s="331">
        <f t="shared" ca="1" si="137"/>
        <v>1150</v>
      </c>
      <c r="FN197" s="600">
        <f t="shared" ca="1" si="237"/>
        <v>104.1015</v>
      </c>
      <c r="FO197" s="331">
        <f t="shared" ca="1" si="138"/>
        <v>1045.8985</v>
      </c>
      <c r="FP197" s="597">
        <f t="shared" ca="1" si="139"/>
        <v>536.31534004974719</v>
      </c>
      <c r="FQ197" s="488">
        <f t="shared" ca="1" si="140"/>
        <v>509.58315995025282</v>
      </c>
      <c r="FR197" s="331">
        <f t="shared" si="141"/>
        <v>0</v>
      </c>
      <c r="FS197" s="331">
        <f t="shared" si="142"/>
        <v>0</v>
      </c>
      <c r="FT197" s="596">
        <f t="shared" ca="1" si="143"/>
        <v>183369.96199996307</v>
      </c>
      <c r="FU197" s="420">
        <f t="shared" ca="1" si="54"/>
        <v>0</v>
      </c>
      <c r="FV197" s="416">
        <f t="shared" ca="1" si="144"/>
        <v>1150</v>
      </c>
      <c r="FW197" s="372">
        <f t="shared" ca="1" si="238"/>
        <v>-1150</v>
      </c>
      <c r="FX197" s="242">
        <v>56</v>
      </c>
      <c r="FY197" s="29">
        <f t="shared" si="146"/>
        <v>0</v>
      </c>
      <c r="FZ197" s="586">
        <f t="shared" ca="1" si="319"/>
        <v>82954.106095715339</v>
      </c>
      <c r="GA197" s="29">
        <f t="shared" ca="1" si="55"/>
        <v>86.41052718303682</v>
      </c>
      <c r="GB197" s="29"/>
      <c r="GC197" s="24">
        <v>55</v>
      </c>
      <c r="GD197" s="243">
        <f t="shared" ca="1" si="226"/>
        <v>1150</v>
      </c>
      <c r="GE197" s="243">
        <f t="shared" ca="1" si="324"/>
        <v>76296.584605757904</v>
      </c>
      <c r="GF197" s="243">
        <f t="shared" ca="1" si="149"/>
        <v>79.475608964331158</v>
      </c>
      <c r="GG197" s="33"/>
      <c r="GI197" s="242">
        <f t="shared" si="283"/>
        <v>0</v>
      </c>
      <c r="GJ197" s="29">
        <f t="shared" si="284"/>
        <v>0</v>
      </c>
      <c r="GK197" s="29">
        <f t="shared" si="285"/>
        <v>0</v>
      </c>
      <c r="GL197" s="29">
        <f t="shared" si="286"/>
        <v>0</v>
      </c>
      <c r="GM197" s="487">
        <f t="shared" si="315"/>
        <v>0</v>
      </c>
      <c r="GN197" s="29">
        <f t="shared" si="288"/>
        <v>0</v>
      </c>
      <c r="GO197" s="292">
        <f t="shared" si="316"/>
        <v>0</v>
      </c>
      <c r="GP197" s="480"/>
      <c r="GQ197" s="242">
        <v>55</v>
      </c>
      <c r="GR197" s="331">
        <f t="shared" ca="1" si="57"/>
        <v>1150</v>
      </c>
      <c r="GS197" s="600">
        <f t="shared" ca="1" si="240"/>
        <v>106.9885</v>
      </c>
      <c r="GT197" s="331">
        <f t="shared" ca="1" si="59"/>
        <v>1043.0115000000001</v>
      </c>
      <c r="GU197" s="591">
        <f t="shared" ca="1" si="153"/>
        <v>556.32932739640262</v>
      </c>
      <c r="GV197" s="488">
        <f t="shared" ca="1" si="227"/>
        <v>486.68217260359745</v>
      </c>
      <c r="GW197" s="331">
        <f t="shared" si="228"/>
        <v>0</v>
      </c>
      <c r="GX197" s="331">
        <f t="shared" si="229"/>
        <v>0</v>
      </c>
      <c r="GY197" s="593">
        <f t="shared" ca="1" si="230"/>
        <v>190254.80150616303</v>
      </c>
      <c r="GZ197" s="420">
        <f t="shared" ca="1" si="64"/>
        <v>0</v>
      </c>
      <c r="HA197" s="416">
        <f t="shared" ca="1" si="154"/>
        <v>1150</v>
      </c>
      <c r="HB197" s="372">
        <f t="shared" ca="1" si="241"/>
        <v>-1150</v>
      </c>
      <c r="HC197" s="242">
        <v>56</v>
      </c>
      <c r="HD197" s="29">
        <f t="shared" si="156"/>
        <v>0</v>
      </c>
      <c r="HE197" s="29">
        <f t="shared" ca="1" si="320"/>
        <v>76941.16127446288</v>
      </c>
      <c r="HF197" s="29">
        <f t="shared" ca="1" si="65"/>
        <v>80.147042994232166</v>
      </c>
      <c r="HG197" s="29"/>
      <c r="HH197" s="24">
        <v>55</v>
      </c>
      <c r="HI197" s="243">
        <f t="shared" ca="1" si="243"/>
        <v>1150</v>
      </c>
      <c r="HJ197" s="243">
        <f t="shared" ca="1" si="325"/>
        <v>75210.063980953986</v>
      </c>
      <c r="HK197" s="243">
        <f t="shared" ca="1" si="159"/>
        <v>78.343816646827079</v>
      </c>
      <c r="HL197" s="33"/>
    </row>
    <row r="198" spans="3:220" ht="15" customHeight="1" thickBot="1" x14ac:dyDescent="0.3">
      <c r="C198" s="242">
        <v>56</v>
      </c>
      <c r="D198" s="243">
        <f t="shared" si="8"/>
        <v>1155.6736805955547</v>
      </c>
      <c r="E198" s="865">
        <f t="shared" si="160"/>
        <v>100</v>
      </c>
      <c r="F198" s="866"/>
      <c r="G198" s="243">
        <f t="shared" si="66"/>
        <v>1055.6736805955547</v>
      </c>
      <c r="H198" s="859">
        <f t="shared" si="9"/>
        <v>588.53516114243018</v>
      </c>
      <c r="I198" s="860"/>
      <c r="J198" s="243">
        <f t="shared" si="10"/>
        <v>467.13851945312456</v>
      </c>
      <c r="K198" s="859">
        <f t="shared" si="67"/>
        <v>176093.40982327593</v>
      </c>
      <c r="L198" s="860"/>
      <c r="M198" s="860"/>
      <c r="N198" s="861"/>
      <c r="O198" s="248">
        <f t="shared" si="68"/>
        <v>176093.40982327593</v>
      </c>
      <c r="P198" s="248">
        <f t="shared" si="6"/>
        <v>0</v>
      </c>
      <c r="Q198" s="248">
        <f t="shared" si="11"/>
        <v>0</v>
      </c>
      <c r="R198" s="1015" t="str">
        <f t="shared" si="7"/>
        <v/>
      </c>
      <c r="S198" s="1015"/>
      <c r="U198">
        <v>56</v>
      </c>
      <c r="W198" s="278"/>
      <c r="X198" s="278"/>
      <c r="Y198" s="854"/>
      <c r="Z198" s="855"/>
      <c r="AA198" s="279"/>
      <c r="AJ198" s="242">
        <f t="shared" si="249"/>
        <v>0</v>
      </c>
      <c r="AK198" s="29">
        <f t="shared" si="250"/>
        <v>0</v>
      </c>
      <c r="AL198" s="29">
        <f t="shared" si="251"/>
        <v>0</v>
      </c>
      <c r="AM198" s="29">
        <f t="shared" si="252"/>
        <v>0</v>
      </c>
      <c r="AN198" s="29">
        <f t="shared" si="304"/>
        <v>0</v>
      </c>
      <c r="AO198" s="29">
        <f t="shared" si="254"/>
        <v>0</v>
      </c>
      <c r="AP198" s="292">
        <f t="shared" si="305"/>
        <v>0</v>
      </c>
      <c r="AQ198" s="480"/>
      <c r="AR198" s="242">
        <v>56</v>
      </c>
      <c r="AS198" s="331">
        <f t="shared" ca="1" si="25"/>
        <v>1231.970682334292</v>
      </c>
      <c r="AT198" s="566">
        <f t="shared" ca="1" si="74"/>
        <v>103.62049999999999</v>
      </c>
      <c r="AU198" s="331">
        <f t="shared" ca="1" si="26"/>
        <v>1128.350182334292</v>
      </c>
      <c r="AV198" s="329">
        <f t="shared" ca="1" si="27"/>
        <v>514.58464129600236</v>
      </c>
      <c r="AW198" s="331">
        <f t="shared" ca="1" si="28"/>
        <v>613.7655410382896</v>
      </c>
      <c r="AX198" s="331">
        <f t="shared" si="75"/>
        <v>0</v>
      </c>
      <c r="AY198" s="331">
        <f t="shared" si="176"/>
        <v>0</v>
      </c>
      <c r="AZ198" s="350">
        <f t="shared" ca="1" si="30"/>
        <v>175815.25433187679</v>
      </c>
      <c r="BA198" s="420">
        <f t="shared" ca="1" si="31"/>
        <v>0</v>
      </c>
      <c r="BB198" s="416">
        <f t="shared" ca="1" si="76"/>
        <v>1231.970682334292</v>
      </c>
      <c r="BC198" s="372">
        <f t="shared" ca="1" si="231"/>
        <v>-1231.970682334292</v>
      </c>
      <c r="BD198" s="242">
        <v>57</v>
      </c>
      <c r="BE198" s="29">
        <f t="shared" si="32"/>
        <v>0</v>
      </c>
      <c r="BF198" s="29">
        <f t="shared" ca="1" si="78"/>
        <v>82954.106095715339</v>
      </c>
      <c r="BG198" s="29">
        <f t="shared" ca="1" si="33"/>
        <v>86.41052718303682</v>
      </c>
      <c r="BH198" s="29"/>
      <c r="BI198" s="24">
        <v>56</v>
      </c>
      <c r="BJ198" s="243">
        <f t="shared" ca="1" si="222"/>
        <v>1231.970682334292</v>
      </c>
      <c r="BK198" s="243">
        <f t="shared" ca="1" si="161"/>
        <v>82172.384850024435</v>
      </c>
      <c r="BL198" s="243">
        <f t="shared" ca="1" si="79"/>
        <v>85.596234218775464</v>
      </c>
      <c r="BM198" s="33"/>
      <c r="BO198" s="679">
        <f t="shared" si="260"/>
        <v>0</v>
      </c>
      <c r="BP198" s="29">
        <f t="shared" si="294"/>
        <v>0</v>
      </c>
      <c r="BQ198" s="29">
        <f t="shared" si="295"/>
        <v>0</v>
      </c>
      <c r="BR198" s="29">
        <f t="shared" si="296"/>
        <v>0</v>
      </c>
      <c r="BS198" s="487">
        <f t="shared" si="308"/>
        <v>0</v>
      </c>
      <c r="BT198" s="29">
        <f t="shared" si="306"/>
        <v>0</v>
      </c>
      <c r="BU198" s="292">
        <f t="shared" si="309"/>
        <v>0</v>
      </c>
      <c r="BV198" s="480"/>
      <c r="BW198" s="679">
        <v>56</v>
      </c>
      <c r="BX198" s="489">
        <f t="shared" ca="1" si="82"/>
        <v>1445.5025028809234</v>
      </c>
      <c r="BY198" s="489">
        <f t="shared" ca="1" si="41"/>
        <v>104.1015</v>
      </c>
      <c r="BZ198" s="489">
        <f t="shared" ca="1" si="42"/>
        <v>1341.4010028809234</v>
      </c>
      <c r="CA198" s="489">
        <f t="shared" ca="1" si="83"/>
        <v>483.49263118531621</v>
      </c>
      <c r="CB198" s="489">
        <f t="shared" ca="1" si="84"/>
        <v>857.90837169560723</v>
      </c>
      <c r="CC198" s="489">
        <f t="shared" si="85"/>
        <v>0</v>
      </c>
      <c r="CD198" s="489">
        <f t="shared" si="86"/>
        <v>0</v>
      </c>
      <c r="CE198" s="647">
        <f t="shared" ca="1" si="87"/>
        <v>164910.99374898421</v>
      </c>
      <c r="CF198" s="700">
        <f t="shared" ca="1" si="173"/>
        <v>0</v>
      </c>
      <c r="CG198" s="701">
        <f t="shared" ca="1" si="88"/>
        <v>1445.5025028809234</v>
      </c>
      <c r="CH198" s="710">
        <f t="shared" ca="1" si="232"/>
        <v>-1445.5025028809234</v>
      </c>
      <c r="CI198" s="679">
        <v>57</v>
      </c>
      <c r="CJ198" s="29">
        <f t="shared" si="43"/>
        <v>0</v>
      </c>
      <c r="CK198" s="29">
        <f t="shared" ca="1" si="317"/>
        <v>82954.106095715339</v>
      </c>
      <c r="CL198" s="29">
        <f t="shared" ca="1" si="44"/>
        <v>86.41052718303682</v>
      </c>
      <c r="CM198" s="29"/>
      <c r="CN198" s="29">
        <v>56</v>
      </c>
      <c r="CO198" s="29">
        <f t="shared" ca="1" si="223"/>
        <v>1445.5025028809234</v>
      </c>
      <c r="CP198" s="29">
        <f t="shared" ca="1" si="321"/>
        <v>94360.754298987318</v>
      </c>
      <c r="CQ198" s="29">
        <f t="shared" ca="1" si="92"/>
        <v>98.292452394778465</v>
      </c>
      <c r="CR198" s="292"/>
      <c r="CT198" s="242">
        <f t="shared" si="262"/>
        <v>0</v>
      </c>
      <c r="CU198" s="29">
        <f t="shared" si="263"/>
        <v>0</v>
      </c>
      <c r="CV198" s="29">
        <f t="shared" si="264"/>
        <v>0</v>
      </c>
      <c r="CW198" s="29">
        <f t="shared" si="265"/>
        <v>0</v>
      </c>
      <c r="CX198" s="449">
        <f t="shared" si="310"/>
        <v>0</v>
      </c>
      <c r="CY198" s="29">
        <f t="shared" si="307"/>
        <v>0</v>
      </c>
      <c r="CZ198" s="292">
        <f t="shared" si="268"/>
        <v>0</v>
      </c>
      <c r="DA198" s="480"/>
      <c r="DB198" s="242">
        <v>56</v>
      </c>
      <c r="DC198" s="488">
        <f t="shared" ca="1" si="96"/>
        <v>1462.4506963735107</v>
      </c>
      <c r="DD198" s="489">
        <f t="shared" ca="1" si="46"/>
        <v>106.9885</v>
      </c>
      <c r="DE198" s="488">
        <f t="shared" ca="1" si="97"/>
        <v>1355.4621963735108</v>
      </c>
      <c r="DF198" s="489">
        <f t="shared" ca="1" si="98"/>
        <v>500.62907369153123</v>
      </c>
      <c r="DG198" s="488">
        <f t="shared" ca="1" si="99"/>
        <v>854.8331226819796</v>
      </c>
      <c r="DH198" s="488">
        <f t="shared" si="100"/>
        <v>0</v>
      </c>
      <c r="DI198" s="488">
        <f t="shared" si="101"/>
        <v>0</v>
      </c>
      <c r="DJ198" s="523">
        <f t="shared" ca="1" si="102"/>
        <v>170789.42071441445</v>
      </c>
      <c r="DK198" s="420">
        <f t="shared" ca="1" si="47"/>
        <v>0</v>
      </c>
      <c r="DL198" s="416">
        <f t="shared" ca="1" si="103"/>
        <v>1462.4506963735107</v>
      </c>
      <c r="DM198" s="372">
        <f t="shared" ca="1" si="234"/>
        <v>-1462.4506963735107</v>
      </c>
      <c r="DN198" s="242">
        <v>57</v>
      </c>
      <c r="DO198" s="29">
        <f t="shared" si="48"/>
        <v>0</v>
      </c>
      <c r="DP198" s="29">
        <f t="shared" ca="1" si="105"/>
        <v>76941.16127446288</v>
      </c>
      <c r="DQ198" s="29">
        <f t="shared" ca="1" si="49"/>
        <v>80.147042994232166</v>
      </c>
      <c r="DR198" s="29"/>
      <c r="DS198" s="24">
        <v>56</v>
      </c>
      <c r="DT198" s="243">
        <f t="shared" ca="1" si="224"/>
        <v>1462.4506963735107</v>
      </c>
      <c r="DU198" s="243">
        <f t="shared" ca="1" si="322"/>
        <v>94244.325696865199</v>
      </c>
      <c r="DV198" s="243">
        <f t="shared" ca="1" si="107"/>
        <v>98.171172600901244</v>
      </c>
      <c r="DW198" s="33"/>
      <c r="DY198" s="242">
        <f t="shared" si="269"/>
        <v>0</v>
      </c>
      <c r="DZ198" s="29">
        <f t="shared" si="270"/>
        <v>0</v>
      </c>
      <c r="EA198" s="29">
        <f t="shared" si="271"/>
        <v>0</v>
      </c>
      <c r="EB198" s="29">
        <f t="shared" si="272"/>
        <v>0</v>
      </c>
      <c r="EC198" s="487">
        <f t="shared" si="311"/>
        <v>0</v>
      </c>
      <c r="ED198" s="29">
        <f t="shared" si="274"/>
        <v>0</v>
      </c>
      <c r="EE198" s="292">
        <f t="shared" si="312"/>
        <v>0</v>
      </c>
      <c r="EF198" s="480"/>
      <c r="EG198" s="242">
        <v>56</v>
      </c>
      <c r="EH198" s="331">
        <f t="shared" ca="1" si="116"/>
        <v>1150</v>
      </c>
      <c r="EI198" s="599">
        <f t="shared" ca="1" si="235"/>
        <v>103.62049999999999</v>
      </c>
      <c r="EJ198" s="331">
        <f t="shared" ca="1" si="117"/>
        <v>1046.3795</v>
      </c>
      <c r="EK198" s="594">
        <f t="shared" ca="1" si="118"/>
        <v>528.82506808077289</v>
      </c>
      <c r="EL198" s="488">
        <f t="shared" ca="1" si="119"/>
        <v>517.55443191922711</v>
      </c>
      <c r="EM198" s="331">
        <f t="shared" si="120"/>
        <v>0</v>
      </c>
      <c r="EN198" s="331">
        <f t="shared" si="121"/>
        <v>0</v>
      </c>
      <c r="EO198" s="595">
        <f t="shared" ca="1" si="122"/>
        <v>180793.89748148859</v>
      </c>
      <c r="EP198" s="420">
        <f t="shared" ca="1" si="51"/>
        <v>0</v>
      </c>
      <c r="EQ198" s="416">
        <f t="shared" ca="1" si="123"/>
        <v>1150</v>
      </c>
      <c r="ER198" s="372">
        <f t="shared" ca="1" si="236"/>
        <v>-1150</v>
      </c>
      <c r="ES198" s="242">
        <v>57</v>
      </c>
      <c r="ET198" s="29">
        <f t="shared" si="125"/>
        <v>0</v>
      </c>
      <c r="EU198" s="29">
        <f t="shared" ca="1" si="318"/>
        <v>82954.106095715339</v>
      </c>
      <c r="EV198" s="29">
        <f t="shared" ca="1" si="52"/>
        <v>86.41052718303682</v>
      </c>
      <c r="EW198" s="29"/>
      <c r="EX198" s="24">
        <v>56</v>
      </c>
      <c r="EY198" s="243">
        <f t="shared" ca="1" si="225"/>
        <v>1150</v>
      </c>
      <c r="EZ198" s="243">
        <f t="shared" ca="1" si="323"/>
        <v>77480.492167712</v>
      </c>
      <c r="FA198" s="243">
        <f t="shared" ca="1" si="128"/>
        <v>80.708846008033333</v>
      </c>
      <c r="FB198" s="33"/>
      <c r="FD198" s="242">
        <f t="shared" si="276"/>
        <v>0</v>
      </c>
      <c r="FE198" s="29">
        <f t="shared" si="277"/>
        <v>0</v>
      </c>
      <c r="FF198" s="29">
        <f t="shared" si="278"/>
        <v>0</v>
      </c>
      <c r="FG198" s="29">
        <f t="shared" si="279"/>
        <v>0</v>
      </c>
      <c r="FH198" s="487">
        <f t="shared" si="313"/>
        <v>0</v>
      </c>
      <c r="FI198" s="29">
        <f t="shared" si="281"/>
        <v>0</v>
      </c>
      <c r="FJ198" s="292">
        <f t="shared" si="314"/>
        <v>0</v>
      </c>
      <c r="FK198" s="480"/>
      <c r="FL198" s="242">
        <v>56</v>
      </c>
      <c r="FM198" s="331">
        <f t="shared" ca="1" si="137"/>
        <v>1150</v>
      </c>
      <c r="FN198" s="600">
        <f t="shared" ca="1" si="237"/>
        <v>104.1015</v>
      </c>
      <c r="FO198" s="331">
        <f t="shared" ca="1" si="138"/>
        <v>1045.8985</v>
      </c>
      <c r="FP198" s="597">
        <f t="shared" ca="1" si="139"/>
        <v>534.82905583322565</v>
      </c>
      <c r="FQ198" s="488">
        <f t="shared" ca="1" si="140"/>
        <v>511.06944416677436</v>
      </c>
      <c r="FR198" s="331">
        <f t="shared" si="141"/>
        <v>0</v>
      </c>
      <c r="FS198" s="331">
        <f t="shared" si="142"/>
        <v>0</v>
      </c>
      <c r="FT198" s="596">
        <f t="shared" ca="1" si="143"/>
        <v>182858.89255579628</v>
      </c>
      <c r="FU198" s="420">
        <f t="shared" ca="1" si="54"/>
        <v>0</v>
      </c>
      <c r="FV198" s="416">
        <f t="shared" ca="1" si="144"/>
        <v>1150</v>
      </c>
      <c r="FW198" s="372">
        <f t="shared" ca="1" si="238"/>
        <v>-1150</v>
      </c>
      <c r="FX198" s="242">
        <v>57</v>
      </c>
      <c r="FY198" s="29">
        <f t="shared" si="146"/>
        <v>0</v>
      </c>
      <c r="FZ198" s="29">
        <f t="shared" ca="1" si="319"/>
        <v>82954.106095715339</v>
      </c>
      <c r="GA198" s="29">
        <f t="shared" ca="1" si="55"/>
        <v>86.41052718303682</v>
      </c>
      <c r="GB198" s="29"/>
      <c r="GC198" s="24">
        <v>56</v>
      </c>
      <c r="GD198" s="243">
        <f t="shared" ca="1" si="226"/>
        <v>1150</v>
      </c>
      <c r="GE198" s="243">
        <f t="shared" ca="1" si="324"/>
        <v>77446.584605757904</v>
      </c>
      <c r="GF198" s="243">
        <f t="shared" ca="1" si="149"/>
        <v>80.673525630997815</v>
      </c>
      <c r="GG198" s="33"/>
      <c r="GI198" s="242">
        <f t="shared" si="283"/>
        <v>0</v>
      </c>
      <c r="GJ198" s="29">
        <f t="shared" si="284"/>
        <v>0</v>
      </c>
      <c r="GK198" s="29">
        <f t="shared" si="285"/>
        <v>0</v>
      </c>
      <c r="GL198" s="29">
        <f t="shared" si="286"/>
        <v>0</v>
      </c>
      <c r="GM198" s="487">
        <f t="shared" si="315"/>
        <v>0</v>
      </c>
      <c r="GN198" s="29">
        <f t="shared" si="288"/>
        <v>0</v>
      </c>
      <c r="GO198" s="292">
        <f t="shared" si="316"/>
        <v>0</v>
      </c>
      <c r="GP198" s="480"/>
      <c r="GQ198" s="242">
        <v>56</v>
      </c>
      <c r="GR198" s="331">
        <f t="shared" ca="1" si="57"/>
        <v>1150</v>
      </c>
      <c r="GS198" s="600">
        <f t="shared" ca="1" si="240"/>
        <v>106.9885</v>
      </c>
      <c r="GT198" s="331">
        <f t="shared" ca="1" si="59"/>
        <v>1043.0115000000001</v>
      </c>
      <c r="GU198" s="591">
        <f t="shared" ca="1" si="153"/>
        <v>554.90983772630887</v>
      </c>
      <c r="GV198" s="488">
        <f t="shared" ca="1" si="227"/>
        <v>488.1016622736912</v>
      </c>
      <c r="GW198" s="331">
        <f t="shared" si="228"/>
        <v>0</v>
      </c>
      <c r="GX198" s="331">
        <f t="shared" si="229"/>
        <v>0</v>
      </c>
      <c r="GY198" s="593">
        <f t="shared" ca="1" si="230"/>
        <v>189766.69984388934</v>
      </c>
      <c r="GZ198" s="420">
        <f t="shared" ca="1" si="64"/>
        <v>0</v>
      </c>
      <c r="HA198" s="416">
        <f t="shared" ca="1" si="154"/>
        <v>1150</v>
      </c>
      <c r="HB198" s="372">
        <f t="shared" ca="1" si="241"/>
        <v>-1150</v>
      </c>
      <c r="HC198" s="242">
        <v>57</v>
      </c>
      <c r="HD198" s="29">
        <f t="shared" si="156"/>
        <v>0</v>
      </c>
      <c r="HE198" s="29">
        <f t="shared" ca="1" si="320"/>
        <v>76941.16127446288</v>
      </c>
      <c r="HF198" s="29">
        <f t="shared" ca="1" si="65"/>
        <v>80.147042994232166</v>
      </c>
      <c r="HG198" s="29"/>
      <c r="HH198" s="24">
        <v>56</v>
      </c>
      <c r="HI198" s="243">
        <f t="shared" ca="1" si="243"/>
        <v>1150</v>
      </c>
      <c r="HJ198" s="243">
        <f t="shared" ca="1" si="325"/>
        <v>76360.063980953986</v>
      </c>
      <c r="HK198" s="243">
        <f t="shared" ca="1" si="159"/>
        <v>79.541733313493737</v>
      </c>
      <c r="HL198" s="33"/>
    </row>
    <row r="199" spans="3:220" ht="15" customHeight="1" thickTop="1" x14ac:dyDescent="0.25">
      <c r="C199" s="242">
        <v>57</v>
      </c>
      <c r="D199" s="243">
        <f t="shared" si="8"/>
        <v>1155.6736805955547</v>
      </c>
      <c r="E199" s="865">
        <f t="shared" si="160"/>
        <v>100</v>
      </c>
      <c r="F199" s="866"/>
      <c r="G199" s="243">
        <f t="shared" si="66"/>
        <v>1055.6736805955547</v>
      </c>
      <c r="H199" s="859">
        <f t="shared" si="9"/>
        <v>586.97803274425314</v>
      </c>
      <c r="I199" s="860"/>
      <c r="J199" s="243">
        <f t="shared" si="10"/>
        <v>468.6956478513016</v>
      </c>
      <c r="K199" s="859">
        <f t="shared" si="67"/>
        <v>175624.71417542463</v>
      </c>
      <c r="L199" s="860"/>
      <c r="M199" s="860"/>
      <c r="N199" s="861"/>
      <c r="O199" s="248">
        <f t="shared" si="68"/>
        <v>175624.71417542463</v>
      </c>
      <c r="P199" s="248">
        <f t="shared" si="6"/>
        <v>0</v>
      </c>
      <c r="Q199" s="248">
        <f t="shared" si="11"/>
        <v>0</v>
      </c>
      <c r="R199" s="1015" t="str">
        <f t="shared" si="7"/>
        <v/>
      </c>
      <c r="S199" s="1015"/>
      <c r="U199">
        <v>57</v>
      </c>
      <c r="W199" s="278"/>
      <c r="X199" s="278"/>
      <c r="Y199" s="854"/>
      <c r="Z199" s="855"/>
      <c r="AA199" s="279"/>
      <c r="AJ199" s="241"/>
      <c r="AK199" s="295">
        <f>SUM(AK175:AK198)</f>
        <v>50451.061999999998</v>
      </c>
      <c r="AL199" s="295">
        <f>SUM(AL175:AL198)</f>
        <v>148.67699999999999</v>
      </c>
      <c r="AM199" s="295">
        <f>SUM(AM175:AM198)</f>
        <v>50302.385000000002</v>
      </c>
      <c r="AN199" s="295">
        <f>IF(AJ172&lt;=12,MAX(AN175:AN186),MAX(AN187:AN198))</f>
        <v>743.38499999999999</v>
      </c>
      <c r="AO199" s="295">
        <f>SUM(AO175:AO198)</f>
        <v>49559</v>
      </c>
      <c r="AP199" s="293"/>
      <c r="AQ199" s="481"/>
      <c r="AR199" s="242">
        <v>57</v>
      </c>
      <c r="AS199" s="331">
        <f t="shared" ca="1" si="25"/>
        <v>1231.970682334292</v>
      </c>
      <c r="AT199" s="566">
        <f t="shared" ca="1" si="74"/>
        <v>103.62049999999999</v>
      </c>
      <c r="AU199" s="331">
        <f t="shared" ca="1" si="26"/>
        <v>1128.350182334292</v>
      </c>
      <c r="AV199" s="329">
        <f t="shared" ca="1" si="27"/>
        <v>512.79449180130734</v>
      </c>
      <c r="AW199" s="331">
        <f t="shared" ca="1" si="28"/>
        <v>615.55569053298461</v>
      </c>
      <c r="AX199" s="331">
        <f t="shared" si="75"/>
        <v>0</v>
      </c>
      <c r="AY199" s="331">
        <f t="shared" si="176"/>
        <v>0</v>
      </c>
      <c r="AZ199" s="350">
        <f t="shared" ca="1" si="30"/>
        <v>175199.6986413438</v>
      </c>
      <c r="BA199" s="420">
        <f t="shared" ca="1" si="31"/>
        <v>0</v>
      </c>
      <c r="BB199" s="416">
        <f t="shared" ca="1" si="76"/>
        <v>1231.970682334292</v>
      </c>
      <c r="BC199" s="372">
        <f t="shared" ca="1" si="231"/>
        <v>-1231.970682334292</v>
      </c>
      <c r="BD199" s="242">
        <v>58</v>
      </c>
      <c r="BE199" s="29">
        <f t="shared" si="32"/>
        <v>0</v>
      </c>
      <c r="BF199" s="29">
        <f t="shared" ca="1" si="78"/>
        <v>82954.106095715339</v>
      </c>
      <c r="BG199" s="29">
        <f t="shared" ca="1" si="33"/>
        <v>86.41052718303682</v>
      </c>
      <c r="BH199" s="29"/>
      <c r="BI199" s="24">
        <v>57</v>
      </c>
      <c r="BJ199" s="243">
        <f t="shared" ca="1" si="222"/>
        <v>1231.970682334292</v>
      </c>
      <c r="BK199" s="243">
        <f t="shared" ca="1" si="161"/>
        <v>83404.355532358721</v>
      </c>
      <c r="BL199" s="243">
        <f t="shared" ca="1" si="79"/>
        <v>86.879537012873683</v>
      </c>
      <c r="BM199" s="33"/>
      <c r="BO199" s="699"/>
      <c r="BP199" s="295">
        <f>SUM(BP175:BP198)</f>
        <v>11278.422</v>
      </c>
      <c r="BQ199" s="295">
        <f>SUM(BQ175:BQ198)</f>
        <v>33.237000000000002</v>
      </c>
      <c r="BR199" s="295">
        <f>SUM(BR175:BR198)</f>
        <v>11245.184999999999</v>
      </c>
      <c r="BS199" s="295">
        <f>IF(BO172&lt;=12,MAX(BS175:BS186),MAX(BS187:BS198))</f>
        <v>166.185</v>
      </c>
      <c r="BT199" s="295">
        <f>SUM(BT175:BT198)</f>
        <v>11079</v>
      </c>
      <c r="BU199" s="392"/>
      <c r="BV199" s="480"/>
      <c r="BW199" s="679">
        <v>57</v>
      </c>
      <c r="BX199" s="489">
        <f t="shared" ca="1" si="82"/>
        <v>1445.5025028809234</v>
      </c>
      <c r="BY199" s="489">
        <f t="shared" ca="1" si="41"/>
        <v>104.1015</v>
      </c>
      <c r="BZ199" s="489">
        <f t="shared" ca="1" si="42"/>
        <v>1341.4010028809234</v>
      </c>
      <c r="CA199" s="489">
        <f t="shared" ca="1" si="83"/>
        <v>480.99039843453733</v>
      </c>
      <c r="CB199" s="489">
        <f t="shared" ca="1" si="84"/>
        <v>860.41060444638606</v>
      </c>
      <c r="CC199" s="489">
        <f t="shared" si="85"/>
        <v>0</v>
      </c>
      <c r="CD199" s="489">
        <f t="shared" si="86"/>
        <v>0</v>
      </c>
      <c r="CE199" s="647">
        <f t="shared" ca="1" si="87"/>
        <v>164050.58314453781</v>
      </c>
      <c r="CF199" s="700">
        <f t="shared" ca="1" si="173"/>
        <v>0</v>
      </c>
      <c r="CG199" s="701">
        <f t="shared" ca="1" si="88"/>
        <v>1445.5025028809234</v>
      </c>
      <c r="CH199" s="710">
        <f t="shared" ca="1" si="232"/>
        <v>-1445.5025028809234</v>
      </c>
      <c r="CI199" s="679">
        <v>58</v>
      </c>
      <c r="CJ199" s="29">
        <f t="shared" si="43"/>
        <v>0</v>
      </c>
      <c r="CK199" s="29">
        <f t="shared" ca="1" si="317"/>
        <v>82954.106095715339</v>
      </c>
      <c r="CL199" s="29">
        <f t="shared" ca="1" si="44"/>
        <v>86.41052718303682</v>
      </c>
      <c r="CM199" s="29"/>
      <c r="CN199" s="29">
        <v>57</v>
      </c>
      <c r="CO199" s="29">
        <f t="shared" ca="1" si="223"/>
        <v>1445.5025028809234</v>
      </c>
      <c r="CP199" s="29">
        <f t="shared" ca="1" si="321"/>
        <v>95806.256801868236</v>
      </c>
      <c r="CQ199" s="29">
        <f t="shared" ca="1" si="92"/>
        <v>99.79818416861275</v>
      </c>
      <c r="CR199" s="292"/>
      <c r="CT199" s="241"/>
      <c r="CU199" s="295">
        <f>SUM(CU175:CU198)</f>
        <v>167970</v>
      </c>
      <c r="CV199" s="295">
        <f>SUM(CV175:CV198)</f>
        <v>495</v>
      </c>
      <c r="CW199" s="295">
        <f>SUM(CW175:CW198)</f>
        <v>167475</v>
      </c>
      <c r="CX199" s="295">
        <f>IF(CT172&lt;=12,MAX(CX175:CX186),MAX(CX187:CX198))</f>
        <v>2475</v>
      </c>
      <c r="CY199" s="295">
        <f>SUM(CY175:CY198)</f>
        <v>165000</v>
      </c>
      <c r="CZ199" s="293"/>
      <c r="DA199" s="481"/>
      <c r="DB199" s="242">
        <v>57</v>
      </c>
      <c r="DC199" s="488">
        <f t="shared" ca="1" si="96"/>
        <v>1462.4506963735107</v>
      </c>
      <c r="DD199" s="489">
        <f t="shared" ca="1" si="46"/>
        <v>106.9885</v>
      </c>
      <c r="DE199" s="488">
        <f t="shared" ca="1" si="97"/>
        <v>1355.4621963735108</v>
      </c>
      <c r="DF199" s="489">
        <f t="shared" ca="1" si="98"/>
        <v>498.13581041704219</v>
      </c>
      <c r="DG199" s="488">
        <f t="shared" ca="1" si="99"/>
        <v>857.32638595646858</v>
      </c>
      <c r="DH199" s="488">
        <f t="shared" si="100"/>
        <v>0</v>
      </c>
      <c r="DI199" s="488">
        <f t="shared" si="101"/>
        <v>0</v>
      </c>
      <c r="DJ199" s="523">
        <f t="shared" ca="1" si="102"/>
        <v>169932.09432845798</v>
      </c>
      <c r="DK199" s="420">
        <f t="shared" ca="1" si="47"/>
        <v>0</v>
      </c>
      <c r="DL199" s="416">
        <f t="shared" ca="1" si="103"/>
        <v>1462.4506963735107</v>
      </c>
      <c r="DM199" s="372">
        <f t="shared" ca="1" si="234"/>
        <v>-1462.4506963735107</v>
      </c>
      <c r="DN199" s="242">
        <v>58</v>
      </c>
      <c r="DO199" s="29">
        <f t="shared" si="48"/>
        <v>0</v>
      </c>
      <c r="DP199" s="29">
        <f t="shared" ca="1" si="105"/>
        <v>76941.16127446288</v>
      </c>
      <c r="DQ199" s="29">
        <f t="shared" ca="1" si="49"/>
        <v>80.147042994232166</v>
      </c>
      <c r="DR199" s="29"/>
      <c r="DS199" s="24">
        <v>57</v>
      </c>
      <c r="DT199" s="243">
        <f t="shared" ca="1" si="224"/>
        <v>1462.4506963735107</v>
      </c>
      <c r="DU199" s="243">
        <f t="shared" ca="1" si="322"/>
        <v>95706.776393238702</v>
      </c>
      <c r="DV199" s="243">
        <f t="shared" ca="1" si="107"/>
        <v>99.694558742956985</v>
      </c>
      <c r="DW199" s="33"/>
      <c r="DY199" s="241"/>
      <c r="DZ199" s="295">
        <f>SUM(DZ175:DZ198)</f>
        <v>50451.061999999998</v>
      </c>
      <c r="EA199" s="295">
        <f>SUM(EA175:EA198)</f>
        <v>148.67699999999999</v>
      </c>
      <c r="EB199" s="295">
        <f>SUM(EB175:EB198)</f>
        <v>50302.385000000002</v>
      </c>
      <c r="EC199" s="295">
        <f>IF(DY172&lt;=12,MAX(EC175:EC186),MAX(EC187:EC198))</f>
        <v>743.38499999999999</v>
      </c>
      <c r="ED199" s="295">
        <f>SUM(ED175:ED198)</f>
        <v>49559</v>
      </c>
      <c r="EE199" s="293"/>
      <c r="EF199" s="481"/>
      <c r="EG199" s="242">
        <v>57</v>
      </c>
      <c r="EH199" s="331">
        <f t="shared" ca="1" si="116"/>
        <v>1150</v>
      </c>
      <c r="EI199" s="599">
        <f t="shared" ca="1" si="235"/>
        <v>103.62049999999999</v>
      </c>
      <c r="EJ199" s="331">
        <f t="shared" ca="1" si="117"/>
        <v>1046.3795</v>
      </c>
      <c r="EK199" s="594">
        <f t="shared" ca="1" si="118"/>
        <v>527.31553432100839</v>
      </c>
      <c r="EL199" s="488">
        <f t="shared" ca="1" si="119"/>
        <v>519.06396567899162</v>
      </c>
      <c r="EM199" s="331">
        <f t="shared" si="120"/>
        <v>0</v>
      </c>
      <c r="EN199" s="331">
        <f t="shared" si="121"/>
        <v>0</v>
      </c>
      <c r="EO199" s="595">
        <f t="shared" ca="1" si="122"/>
        <v>180274.83351580959</v>
      </c>
      <c r="EP199" s="420">
        <f t="shared" ca="1" si="51"/>
        <v>0</v>
      </c>
      <c r="EQ199" s="416">
        <f t="shared" ca="1" si="123"/>
        <v>1150</v>
      </c>
      <c r="ER199" s="372">
        <f t="shared" ca="1" si="236"/>
        <v>-1150</v>
      </c>
      <c r="ES199" s="242">
        <v>58</v>
      </c>
      <c r="ET199" s="29">
        <f t="shared" si="125"/>
        <v>0</v>
      </c>
      <c r="EU199" s="29">
        <f t="shared" ca="1" si="318"/>
        <v>82954.106095715339</v>
      </c>
      <c r="EV199" s="29">
        <f t="shared" ca="1" si="52"/>
        <v>86.41052718303682</v>
      </c>
      <c r="EW199" s="29"/>
      <c r="EX199" s="24">
        <v>57</v>
      </c>
      <c r="EY199" s="243">
        <f t="shared" ca="1" si="225"/>
        <v>1150</v>
      </c>
      <c r="EZ199" s="243">
        <f t="shared" ca="1" si="323"/>
        <v>78630.492167712</v>
      </c>
      <c r="FA199" s="243">
        <f t="shared" ca="1" si="128"/>
        <v>81.906762674700005</v>
      </c>
      <c r="FB199" s="33"/>
      <c r="FD199" s="241"/>
      <c r="FE199" s="295">
        <f>SUM(FE175:FE198)</f>
        <v>11278.422</v>
      </c>
      <c r="FF199" s="295">
        <f>SUM(FF175:FF198)</f>
        <v>33.237000000000002</v>
      </c>
      <c r="FG199" s="295">
        <f>SUM(FG175:FG198)</f>
        <v>11245.184999999999</v>
      </c>
      <c r="FH199" s="295">
        <f>IF(FD172&lt;=12,MAX(FH175:FH186),MAX(FH187:FH198))</f>
        <v>166.185</v>
      </c>
      <c r="FI199" s="295">
        <f>SUM(FI175:FI198)</f>
        <v>11079</v>
      </c>
      <c r="FJ199" s="293"/>
      <c r="FK199" s="481"/>
      <c r="FL199" s="242">
        <v>57</v>
      </c>
      <c r="FM199" s="331">
        <f t="shared" ca="1" si="137"/>
        <v>1150</v>
      </c>
      <c r="FN199" s="600">
        <f t="shared" ca="1" si="237"/>
        <v>104.1015</v>
      </c>
      <c r="FO199" s="331">
        <f t="shared" ca="1" si="138"/>
        <v>1045.8985</v>
      </c>
      <c r="FP199" s="597">
        <f t="shared" ca="1" si="139"/>
        <v>533.33843662107256</v>
      </c>
      <c r="FQ199" s="488">
        <f t="shared" ca="1" si="140"/>
        <v>512.56006337892745</v>
      </c>
      <c r="FR199" s="331">
        <f t="shared" si="141"/>
        <v>0</v>
      </c>
      <c r="FS199" s="331">
        <f t="shared" si="142"/>
        <v>0</v>
      </c>
      <c r="FT199" s="596">
        <f t="shared" ca="1" si="143"/>
        <v>182346.33249241736</v>
      </c>
      <c r="FU199" s="420">
        <f t="shared" ca="1" si="54"/>
        <v>0</v>
      </c>
      <c r="FV199" s="416">
        <f t="shared" ca="1" si="144"/>
        <v>1150</v>
      </c>
      <c r="FW199" s="372">
        <f t="shared" ca="1" si="238"/>
        <v>-1150</v>
      </c>
      <c r="FX199" s="242">
        <v>58</v>
      </c>
      <c r="FY199" s="29">
        <f t="shared" si="146"/>
        <v>0</v>
      </c>
      <c r="FZ199" s="29">
        <f t="shared" ca="1" si="319"/>
        <v>82954.106095715339</v>
      </c>
      <c r="GA199" s="29">
        <f t="shared" ca="1" si="55"/>
        <v>86.41052718303682</v>
      </c>
      <c r="GB199" s="29"/>
      <c r="GC199" s="24">
        <v>57</v>
      </c>
      <c r="GD199" s="243">
        <f t="shared" ca="1" si="226"/>
        <v>1150</v>
      </c>
      <c r="GE199" s="243">
        <f t="shared" ca="1" si="324"/>
        <v>78596.584605757904</v>
      </c>
      <c r="GF199" s="243">
        <f t="shared" ca="1" si="149"/>
        <v>81.871442297664487</v>
      </c>
      <c r="GG199" s="33"/>
      <c r="GI199" s="241"/>
      <c r="GJ199" s="295">
        <f>SUM(GJ175:GJ198)</f>
        <v>167970</v>
      </c>
      <c r="GK199" s="295">
        <f>SUM(GK175:GK198)</f>
        <v>495</v>
      </c>
      <c r="GL199" s="295">
        <f>SUM(GL175:GL198)</f>
        <v>167475</v>
      </c>
      <c r="GM199" s="295">
        <f>IF(GI172&lt;=12,MAX(GM175:GM186),MAX(GM187:GM198))</f>
        <v>2475</v>
      </c>
      <c r="GN199" s="295">
        <f>SUM(GN175:GN198)</f>
        <v>165000</v>
      </c>
      <c r="GO199" s="293"/>
      <c r="GP199" s="481"/>
      <c r="GQ199" s="242">
        <v>57</v>
      </c>
      <c r="GR199" s="331">
        <f t="shared" ca="1" si="57"/>
        <v>1150</v>
      </c>
      <c r="GS199" s="600">
        <f t="shared" ca="1" si="240"/>
        <v>106.9885</v>
      </c>
      <c r="GT199" s="331">
        <f t="shared" ca="1" si="59"/>
        <v>1043.0115000000001</v>
      </c>
      <c r="GU199" s="591">
        <f t="shared" ca="1" si="153"/>
        <v>553.48620787801065</v>
      </c>
      <c r="GV199" s="488">
        <f t="shared" ca="1" si="227"/>
        <v>489.52529212198942</v>
      </c>
      <c r="GW199" s="331">
        <f t="shared" si="228"/>
        <v>0</v>
      </c>
      <c r="GX199" s="331">
        <f t="shared" si="229"/>
        <v>0</v>
      </c>
      <c r="GY199" s="593">
        <f t="shared" ca="1" si="230"/>
        <v>189277.17455176736</v>
      </c>
      <c r="GZ199" s="420">
        <f t="shared" ca="1" si="64"/>
        <v>0</v>
      </c>
      <c r="HA199" s="416">
        <f t="shared" ca="1" si="154"/>
        <v>1150</v>
      </c>
      <c r="HB199" s="372">
        <f t="shared" ca="1" si="241"/>
        <v>-1150</v>
      </c>
      <c r="HC199" s="242">
        <v>58</v>
      </c>
      <c r="HD199" s="29">
        <f t="shared" si="156"/>
        <v>0</v>
      </c>
      <c r="HE199" s="29">
        <f t="shared" ca="1" si="320"/>
        <v>76941.16127446288</v>
      </c>
      <c r="HF199" s="29">
        <f t="shared" ca="1" si="65"/>
        <v>80.147042994232166</v>
      </c>
      <c r="HG199" s="29"/>
      <c r="HH199" s="24">
        <v>57</v>
      </c>
      <c r="HI199" s="243">
        <f t="shared" ca="1" si="243"/>
        <v>1150</v>
      </c>
      <c r="HJ199" s="243">
        <f t="shared" ca="1" si="325"/>
        <v>77510.063980953986</v>
      </c>
      <c r="HK199" s="243">
        <f t="shared" ca="1" si="159"/>
        <v>80.739649980160408</v>
      </c>
      <c r="HL199" s="33"/>
    </row>
    <row r="200" spans="3:220" ht="15" customHeight="1" thickBot="1" x14ac:dyDescent="0.3">
      <c r="C200" s="242">
        <v>58</v>
      </c>
      <c r="D200" s="243">
        <f t="shared" si="8"/>
        <v>1155.6736805955547</v>
      </c>
      <c r="E200" s="865">
        <f t="shared" si="160"/>
        <v>100</v>
      </c>
      <c r="F200" s="866"/>
      <c r="G200" s="243">
        <f t="shared" si="66"/>
        <v>1055.6736805955547</v>
      </c>
      <c r="H200" s="859">
        <f t="shared" si="9"/>
        <v>585.41571391808213</v>
      </c>
      <c r="I200" s="860"/>
      <c r="J200" s="243">
        <f t="shared" si="10"/>
        <v>470.25796667747261</v>
      </c>
      <c r="K200" s="859">
        <f t="shared" si="67"/>
        <v>175154.45620874714</v>
      </c>
      <c r="L200" s="860"/>
      <c r="M200" s="860"/>
      <c r="N200" s="861"/>
      <c r="O200" s="248">
        <f t="shared" si="68"/>
        <v>175154.45620874714</v>
      </c>
      <c r="P200" s="248">
        <f t="shared" si="6"/>
        <v>0</v>
      </c>
      <c r="Q200" s="248">
        <f t="shared" si="11"/>
        <v>0</v>
      </c>
      <c r="R200" s="1015" t="str">
        <f t="shared" si="7"/>
        <v/>
      </c>
      <c r="S200" s="1015"/>
      <c r="U200">
        <v>58</v>
      </c>
      <c r="W200" s="278"/>
      <c r="X200" s="278"/>
      <c r="Y200" s="854"/>
      <c r="Z200" s="855"/>
      <c r="AA200" s="279"/>
      <c r="AJ200" s="237"/>
      <c r="AK200" s="281">
        <f>AM199+AL199</f>
        <v>50451.062000000005</v>
      </c>
      <c r="AL200" s="238"/>
      <c r="AM200" s="281">
        <f>AO199+AN199</f>
        <v>50302.385000000002</v>
      </c>
      <c r="AN200" s="238"/>
      <c r="AO200" s="238"/>
      <c r="AP200" s="143"/>
      <c r="AQ200" s="481"/>
      <c r="AR200" s="242">
        <v>58</v>
      </c>
      <c r="AS200" s="331">
        <f t="shared" ca="1" si="25"/>
        <v>1231.970682334292</v>
      </c>
      <c r="AT200" s="566">
        <f t="shared" ca="1" si="74"/>
        <v>103.62049999999999</v>
      </c>
      <c r="AU200" s="331">
        <f t="shared" ca="1" si="26"/>
        <v>1128.350182334292</v>
      </c>
      <c r="AV200" s="329">
        <f t="shared" ca="1" si="27"/>
        <v>510.99912103725279</v>
      </c>
      <c r="AW200" s="331">
        <f t="shared" ca="1" si="28"/>
        <v>617.35106129703922</v>
      </c>
      <c r="AX200" s="331">
        <f t="shared" si="75"/>
        <v>0</v>
      </c>
      <c r="AY200" s="331">
        <f t="shared" si="176"/>
        <v>0</v>
      </c>
      <c r="AZ200" s="350">
        <f t="shared" ca="1" si="30"/>
        <v>174582.34758004677</v>
      </c>
      <c r="BA200" s="420">
        <f t="shared" ca="1" si="31"/>
        <v>0</v>
      </c>
      <c r="BB200" s="416">
        <f t="shared" ca="1" si="76"/>
        <v>1231.970682334292</v>
      </c>
      <c r="BC200" s="372">
        <f t="shared" ca="1" si="231"/>
        <v>-1231.970682334292</v>
      </c>
      <c r="BD200" s="242">
        <v>59</v>
      </c>
      <c r="BE200" s="29">
        <f t="shared" si="32"/>
        <v>0</v>
      </c>
      <c r="BF200" s="29">
        <f t="shared" ca="1" si="78"/>
        <v>82954.106095715339</v>
      </c>
      <c r="BG200" s="29">
        <f t="shared" ca="1" si="33"/>
        <v>86.41052718303682</v>
      </c>
      <c r="BH200" s="29"/>
      <c r="BI200" s="24">
        <v>58</v>
      </c>
      <c r="BJ200" s="243">
        <f t="shared" ca="1" si="222"/>
        <v>1231.970682334292</v>
      </c>
      <c r="BK200" s="243">
        <f t="shared" ca="1" si="161"/>
        <v>84636.326214693006</v>
      </c>
      <c r="BL200" s="243">
        <f t="shared" ca="1" si="79"/>
        <v>88.162839806971888</v>
      </c>
      <c r="BM200" s="33"/>
      <c r="BO200" s="692"/>
      <c r="BP200" s="281">
        <f>BR199+BQ199</f>
        <v>11278.421999999999</v>
      </c>
      <c r="BQ200" s="281"/>
      <c r="BR200" s="281">
        <f>BT199+BS199</f>
        <v>11245.184999999999</v>
      </c>
      <c r="BS200" s="281"/>
      <c r="BT200" s="281"/>
      <c r="BU200" s="695"/>
      <c r="BV200" s="480"/>
      <c r="BW200" s="679">
        <v>58</v>
      </c>
      <c r="BX200" s="489">
        <f t="shared" ca="1" si="82"/>
        <v>1445.5025028809234</v>
      </c>
      <c r="BY200" s="489">
        <f t="shared" ca="1" si="41"/>
        <v>104.1015</v>
      </c>
      <c r="BZ200" s="489">
        <f t="shared" ca="1" si="42"/>
        <v>1341.4010028809234</v>
      </c>
      <c r="CA200" s="489">
        <f t="shared" ca="1" si="83"/>
        <v>478.48086750490205</v>
      </c>
      <c r="CB200" s="489">
        <f t="shared" ca="1" si="84"/>
        <v>862.92013537602134</v>
      </c>
      <c r="CC200" s="489">
        <f t="shared" si="85"/>
        <v>0</v>
      </c>
      <c r="CD200" s="489">
        <f t="shared" si="86"/>
        <v>0</v>
      </c>
      <c r="CE200" s="647">
        <f t="shared" ca="1" si="87"/>
        <v>163187.6630091618</v>
      </c>
      <c r="CF200" s="700">
        <f t="shared" ca="1" si="173"/>
        <v>0</v>
      </c>
      <c r="CG200" s="701">
        <f t="shared" ca="1" si="88"/>
        <v>1445.5025028809234</v>
      </c>
      <c r="CH200" s="710">
        <f t="shared" ca="1" si="232"/>
        <v>-1445.5025028809234</v>
      </c>
      <c r="CI200" s="679">
        <v>59</v>
      </c>
      <c r="CJ200" s="29">
        <f t="shared" si="43"/>
        <v>0</v>
      </c>
      <c r="CK200" s="29">
        <f t="shared" ca="1" si="317"/>
        <v>82954.106095715339</v>
      </c>
      <c r="CL200" s="29">
        <f t="shared" ca="1" si="44"/>
        <v>86.41052718303682</v>
      </c>
      <c r="CM200" s="29"/>
      <c r="CN200" s="29">
        <v>58</v>
      </c>
      <c r="CO200" s="29">
        <f t="shared" ca="1" si="223"/>
        <v>1445.5025028809234</v>
      </c>
      <c r="CP200" s="29">
        <f t="shared" ca="1" si="321"/>
        <v>97251.759304749154</v>
      </c>
      <c r="CQ200" s="29">
        <f t="shared" ca="1" si="92"/>
        <v>101.30391594244703</v>
      </c>
      <c r="CR200" s="292"/>
      <c r="CT200" s="237"/>
      <c r="CU200" s="281">
        <f>CW199+CV199</f>
        <v>167970</v>
      </c>
      <c r="CV200" s="238"/>
      <c r="CW200" s="281">
        <f>CY199+CX199</f>
        <v>167475</v>
      </c>
      <c r="CX200" s="238"/>
      <c r="CY200" s="238"/>
      <c r="CZ200" s="143"/>
      <c r="DA200" s="481"/>
      <c r="DB200" s="242">
        <v>58</v>
      </c>
      <c r="DC200" s="488">
        <f t="shared" ca="1" si="96"/>
        <v>1462.4506963735107</v>
      </c>
      <c r="DD200" s="489">
        <f t="shared" ca="1" si="46"/>
        <v>106.9885</v>
      </c>
      <c r="DE200" s="488">
        <f t="shared" ca="1" si="97"/>
        <v>1355.4621963735108</v>
      </c>
      <c r="DF200" s="489">
        <f t="shared" ca="1" si="98"/>
        <v>495.63527512466914</v>
      </c>
      <c r="DG200" s="488">
        <f t="shared" ca="1" si="99"/>
        <v>859.8269212488417</v>
      </c>
      <c r="DH200" s="488">
        <f t="shared" si="100"/>
        <v>0</v>
      </c>
      <c r="DI200" s="488">
        <f t="shared" si="101"/>
        <v>0</v>
      </c>
      <c r="DJ200" s="523">
        <f t="shared" ca="1" si="102"/>
        <v>169072.26740720915</v>
      </c>
      <c r="DK200" s="420">
        <f t="shared" ca="1" si="47"/>
        <v>0</v>
      </c>
      <c r="DL200" s="416">
        <f t="shared" ca="1" si="103"/>
        <v>1462.4506963735107</v>
      </c>
      <c r="DM200" s="372">
        <f t="shared" ca="1" si="234"/>
        <v>-1462.4506963735107</v>
      </c>
      <c r="DN200" s="242">
        <v>59</v>
      </c>
      <c r="DO200" s="29">
        <f t="shared" si="48"/>
        <v>0</v>
      </c>
      <c r="DP200" s="29">
        <f t="shared" ca="1" si="105"/>
        <v>76941.16127446288</v>
      </c>
      <c r="DQ200" s="29">
        <f t="shared" ca="1" si="49"/>
        <v>80.147042994232166</v>
      </c>
      <c r="DR200" s="29"/>
      <c r="DS200" s="24">
        <v>58</v>
      </c>
      <c r="DT200" s="243">
        <f t="shared" ca="1" si="224"/>
        <v>1462.4506963735107</v>
      </c>
      <c r="DU200" s="243">
        <f t="shared" ca="1" si="322"/>
        <v>97169.227089612206</v>
      </c>
      <c r="DV200" s="243">
        <f t="shared" ca="1" si="107"/>
        <v>101.21794488501273</v>
      </c>
      <c r="DW200" s="33"/>
      <c r="DY200" s="237"/>
      <c r="DZ200" s="281">
        <f>EB199+EA199</f>
        <v>50451.062000000005</v>
      </c>
      <c r="EA200" s="238"/>
      <c r="EB200" s="281">
        <f>ED199+EC199</f>
        <v>50302.385000000002</v>
      </c>
      <c r="EC200" s="238"/>
      <c r="ED200" s="238"/>
      <c r="EE200" s="143"/>
      <c r="EF200" s="481"/>
      <c r="EG200" s="242">
        <v>58</v>
      </c>
      <c r="EH200" s="331">
        <f t="shared" ca="1" si="116"/>
        <v>1150</v>
      </c>
      <c r="EI200" s="599">
        <f t="shared" ca="1" si="235"/>
        <v>103.62049999999999</v>
      </c>
      <c r="EJ200" s="331">
        <f t="shared" ca="1" si="117"/>
        <v>1046.3795</v>
      </c>
      <c r="EK200" s="594">
        <f t="shared" ca="1" si="118"/>
        <v>525.80159775444474</v>
      </c>
      <c r="EL200" s="488">
        <f t="shared" ca="1" si="119"/>
        <v>520.57790224555526</v>
      </c>
      <c r="EM200" s="331">
        <f t="shared" si="120"/>
        <v>0</v>
      </c>
      <c r="EN200" s="331">
        <f t="shared" si="121"/>
        <v>0</v>
      </c>
      <c r="EO200" s="595">
        <f t="shared" ca="1" si="122"/>
        <v>179754.25561356402</v>
      </c>
      <c r="EP200" s="420">
        <f t="shared" ca="1" si="51"/>
        <v>0</v>
      </c>
      <c r="EQ200" s="416">
        <f t="shared" ca="1" si="123"/>
        <v>1150</v>
      </c>
      <c r="ER200" s="372">
        <f t="shared" ca="1" si="236"/>
        <v>-1150</v>
      </c>
      <c r="ES200" s="242">
        <v>59</v>
      </c>
      <c r="ET200" s="29">
        <f t="shared" si="125"/>
        <v>0</v>
      </c>
      <c r="EU200" s="29">
        <f t="shared" ca="1" si="318"/>
        <v>82954.106095715339</v>
      </c>
      <c r="EV200" s="29">
        <f t="shared" ca="1" si="52"/>
        <v>86.41052718303682</v>
      </c>
      <c r="EW200" s="29"/>
      <c r="EX200" s="24">
        <v>58</v>
      </c>
      <c r="EY200" s="243">
        <f t="shared" ca="1" si="225"/>
        <v>1150</v>
      </c>
      <c r="EZ200" s="243">
        <f t="shared" ca="1" si="323"/>
        <v>79780.492167712</v>
      </c>
      <c r="FA200" s="243">
        <f t="shared" ca="1" si="128"/>
        <v>83.104679341366662</v>
      </c>
      <c r="FB200" s="33"/>
      <c r="FD200" s="237"/>
      <c r="FE200" s="281">
        <f>FG199+FF199</f>
        <v>11278.421999999999</v>
      </c>
      <c r="FF200" s="238"/>
      <c r="FG200" s="281">
        <f>FI199+FH199</f>
        <v>11245.184999999999</v>
      </c>
      <c r="FH200" s="238"/>
      <c r="FI200" s="238"/>
      <c r="FJ200" s="143"/>
      <c r="FK200" s="481"/>
      <c r="FL200" s="242">
        <v>58</v>
      </c>
      <c r="FM200" s="331">
        <f t="shared" ca="1" si="137"/>
        <v>1150</v>
      </c>
      <c r="FN200" s="600">
        <f t="shared" ca="1" si="237"/>
        <v>104.1015</v>
      </c>
      <c r="FO200" s="331">
        <f t="shared" ca="1" si="138"/>
        <v>1045.8985</v>
      </c>
      <c r="FP200" s="597">
        <f t="shared" ca="1" si="139"/>
        <v>531.84346976955067</v>
      </c>
      <c r="FQ200" s="488">
        <f t="shared" ca="1" si="140"/>
        <v>514.05503023044935</v>
      </c>
      <c r="FR200" s="331">
        <f t="shared" si="141"/>
        <v>0</v>
      </c>
      <c r="FS200" s="331">
        <f t="shared" si="142"/>
        <v>0</v>
      </c>
      <c r="FT200" s="596">
        <f t="shared" ca="1" si="143"/>
        <v>181832.2774621869</v>
      </c>
      <c r="FU200" s="420">
        <f t="shared" ca="1" si="54"/>
        <v>0</v>
      </c>
      <c r="FV200" s="416">
        <f t="shared" ca="1" si="144"/>
        <v>1150</v>
      </c>
      <c r="FW200" s="372">
        <f t="shared" ca="1" si="238"/>
        <v>-1150</v>
      </c>
      <c r="FX200" s="242">
        <v>59</v>
      </c>
      <c r="FY200" s="29">
        <f t="shared" si="146"/>
        <v>0</v>
      </c>
      <c r="FZ200" s="29">
        <f t="shared" ca="1" si="319"/>
        <v>82954.106095715339</v>
      </c>
      <c r="GA200" s="29">
        <f t="shared" ca="1" si="55"/>
        <v>86.41052718303682</v>
      </c>
      <c r="GB200" s="29"/>
      <c r="GC200" s="24">
        <v>58</v>
      </c>
      <c r="GD200" s="243">
        <f t="shared" ca="1" si="226"/>
        <v>1150</v>
      </c>
      <c r="GE200" s="243">
        <f t="shared" ca="1" si="324"/>
        <v>79746.584605757904</v>
      </c>
      <c r="GF200" s="243">
        <f t="shared" ca="1" si="149"/>
        <v>83.069358964331158</v>
      </c>
      <c r="GG200" s="33"/>
      <c r="GI200" s="237"/>
      <c r="GJ200" s="281">
        <f>GL199+GK199</f>
        <v>167970</v>
      </c>
      <c r="GK200" s="238"/>
      <c r="GL200" s="281">
        <f>GN199+GM199</f>
        <v>167475</v>
      </c>
      <c r="GM200" s="238"/>
      <c r="GN200" s="238"/>
      <c r="GO200" s="143"/>
      <c r="GP200" s="481"/>
      <c r="GQ200" s="242">
        <v>58</v>
      </c>
      <c r="GR200" s="331">
        <f t="shared" ca="1" si="57"/>
        <v>1150</v>
      </c>
      <c r="GS200" s="600">
        <f t="shared" ca="1" si="240"/>
        <v>106.9885</v>
      </c>
      <c r="GT200" s="331">
        <f t="shared" ca="1" si="59"/>
        <v>1043.0115000000001</v>
      </c>
      <c r="GU200" s="591">
        <f t="shared" ca="1" si="153"/>
        <v>552.05842577598821</v>
      </c>
      <c r="GV200" s="488">
        <f t="shared" ca="1" si="227"/>
        <v>490.95307422401186</v>
      </c>
      <c r="GW200" s="331">
        <f t="shared" si="228"/>
        <v>0</v>
      </c>
      <c r="GX200" s="331">
        <f t="shared" si="229"/>
        <v>0</v>
      </c>
      <c r="GY200" s="593">
        <f t="shared" ca="1" si="230"/>
        <v>188786.22147754335</v>
      </c>
      <c r="GZ200" s="420">
        <f t="shared" ca="1" si="64"/>
        <v>0</v>
      </c>
      <c r="HA200" s="416">
        <f t="shared" ca="1" si="154"/>
        <v>1150</v>
      </c>
      <c r="HB200" s="372">
        <f t="shared" ca="1" si="241"/>
        <v>-1150</v>
      </c>
      <c r="HC200" s="242">
        <v>59</v>
      </c>
      <c r="HD200" s="29">
        <f t="shared" si="156"/>
        <v>0</v>
      </c>
      <c r="HE200" s="29">
        <f t="shared" ca="1" si="320"/>
        <v>76941.16127446288</v>
      </c>
      <c r="HF200" s="29">
        <f t="shared" ca="1" si="65"/>
        <v>80.147042994232166</v>
      </c>
      <c r="HG200" s="29"/>
      <c r="HH200" s="24">
        <v>58</v>
      </c>
      <c r="HI200" s="243">
        <f t="shared" ca="1" si="243"/>
        <v>1150</v>
      </c>
      <c r="HJ200" s="243">
        <f t="shared" ca="1" si="325"/>
        <v>78660.063980953986</v>
      </c>
      <c r="HK200" s="243">
        <f t="shared" ca="1" si="159"/>
        <v>81.937566646827079</v>
      </c>
      <c r="HL200" s="33"/>
    </row>
    <row r="201" spans="3:220" ht="15" customHeight="1" thickTop="1" thickBot="1" x14ac:dyDescent="0.3">
      <c r="C201" s="242">
        <v>59</v>
      </c>
      <c r="D201" s="243">
        <f t="shared" si="8"/>
        <v>1155.6736805955547</v>
      </c>
      <c r="E201" s="865">
        <f t="shared" si="160"/>
        <v>100</v>
      </c>
      <c r="F201" s="866"/>
      <c r="G201" s="243">
        <f t="shared" si="66"/>
        <v>1055.6736805955547</v>
      </c>
      <c r="H201" s="859">
        <f t="shared" si="9"/>
        <v>583.84818736249042</v>
      </c>
      <c r="I201" s="860"/>
      <c r="J201" s="243">
        <f t="shared" si="10"/>
        <v>471.82549323306432</v>
      </c>
      <c r="K201" s="859">
        <f t="shared" si="67"/>
        <v>174682.63071551407</v>
      </c>
      <c r="L201" s="860"/>
      <c r="M201" s="860"/>
      <c r="N201" s="861"/>
      <c r="O201" s="248">
        <f t="shared" si="68"/>
        <v>174682.63071551407</v>
      </c>
      <c r="P201" s="248">
        <f t="shared" si="6"/>
        <v>0</v>
      </c>
      <c r="Q201" s="248">
        <f t="shared" si="11"/>
        <v>0</v>
      </c>
      <c r="R201" s="1015" t="str">
        <f t="shared" si="7"/>
        <v/>
      </c>
      <c r="S201" s="1015"/>
      <c r="U201">
        <v>59</v>
      </c>
      <c r="W201" s="278"/>
      <c r="X201" s="278"/>
      <c r="Y201" s="854"/>
      <c r="Z201" s="855"/>
      <c r="AA201" s="279"/>
      <c r="AJ201" s="789" t="s">
        <v>186</v>
      </c>
      <c r="AK201" s="790"/>
      <c r="AL201" s="791"/>
      <c r="AN201" s="540"/>
      <c r="AQ201" s="481"/>
      <c r="AR201" s="242">
        <v>59</v>
      </c>
      <c r="AS201" s="331">
        <f t="shared" ca="1" si="25"/>
        <v>1231.970682334292</v>
      </c>
      <c r="AT201" s="566">
        <f t="shared" ca="1" si="74"/>
        <v>103.62049999999999</v>
      </c>
      <c r="AU201" s="331">
        <f t="shared" ca="1" si="26"/>
        <v>1128.350182334292</v>
      </c>
      <c r="AV201" s="329">
        <f t="shared" ca="1" si="27"/>
        <v>509.19851377513646</v>
      </c>
      <c r="AW201" s="331">
        <f t="shared" ca="1" si="28"/>
        <v>619.1516685591555</v>
      </c>
      <c r="AX201" s="331">
        <f t="shared" si="75"/>
        <v>0</v>
      </c>
      <c r="AY201" s="331">
        <f t="shared" si="176"/>
        <v>0</v>
      </c>
      <c r="AZ201" s="350">
        <f t="shared" ca="1" si="30"/>
        <v>173963.19591148762</v>
      </c>
      <c r="BA201" s="420">
        <f t="shared" ca="1" si="31"/>
        <v>0</v>
      </c>
      <c r="BB201" s="416">
        <f t="shared" ca="1" si="76"/>
        <v>1231.970682334292</v>
      </c>
      <c r="BC201" s="372">
        <f t="shared" ca="1" si="231"/>
        <v>-1231.970682334292</v>
      </c>
      <c r="BD201" s="443">
        <v>60</v>
      </c>
      <c r="BE201" s="444">
        <f t="shared" si="32"/>
        <v>0</v>
      </c>
      <c r="BF201" s="444">
        <f t="shared" ca="1" si="78"/>
        <v>82954.106095715339</v>
      </c>
      <c r="BG201" s="444">
        <f t="shared" ca="1" si="33"/>
        <v>86.41052718303682</v>
      </c>
      <c r="BH201" s="444">
        <f ca="1">IF(BD201&gt;$BE$140,0,SUM(BG190:BG201))</f>
        <v>1036.9263261964418</v>
      </c>
      <c r="BI201" s="24">
        <v>59</v>
      </c>
      <c r="BJ201" s="243">
        <f t="shared" ca="1" si="222"/>
        <v>1231.970682334292</v>
      </c>
      <c r="BK201" s="243">
        <f t="shared" ca="1" si="161"/>
        <v>85868.296897027292</v>
      </c>
      <c r="BL201" s="243">
        <f t="shared" ca="1" si="79"/>
        <v>89.446142601070108</v>
      </c>
      <c r="BM201" s="33"/>
      <c r="BO201" s="806" t="s">
        <v>186</v>
      </c>
      <c r="BP201" s="814"/>
      <c r="BQ201" s="815"/>
      <c r="BR201" s="278"/>
      <c r="BS201" s="278"/>
      <c r="BT201" s="278"/>
      <c r="BU201" s="278"/>
      <c r="BV201" s="480"/>
      <c r="BW201" s="679">
        <v>59</v>
      </c>
      <c r="BX201" s="489">
        <f t="shared" ca="1" si="82"/>
        <v>1445.5025028809234</v>
      </c>
      <c r="BY201" s="489">
        <f t="shared" ca="1" si="41"/>
        <v>104.1015</v>
      </c>
      <c r="BZ201" s="489">
        <f t="shared" ca="1" si="42"/>
        <v>1341.4010028809234</v>
      </c>
      <c r="CA201" s="489">
        <f t="shared" ca="1" si="83"/>
        <v>475.96401711005529</v>
      </c>
      <c r="CB201" s="489">
        <f t="shared" ca="1" si="84"/>
        <v>865.4369857708682</v>
      </c>
      <c r="CC201" s="489">
        <f t="shared" si="85"/>
        <v>0</v>
      </c>
      <c r="CD201" s="489">
        <f t="shared" si="86"/>
        <v>0</v>
      </c>
      <c r="CE201" s="647">
        <f t="shared" ca="1" si="87"/>
        <v>162322.22602339092</v>
      </c>
      <c r="CF201" s="700">
        <f t="shared" ca="1" si="173"/>
        <v>0</v>
      </c>
      <c r="CG201" s="701">
        <f t="shared" ca="1" si="88"/>
        <v>1445.5025028809234</v>
      </c>
      <c r="CH201" s="710">
        <f t="shared" ca="1" si="232"/>
        <v>-1445.5025028809234</v>
      </c>
      <c r="CI201" s="703">
        <v>60</v>
      </c>
      <c r="CJ201" s="444">
        <f t="shared" si="43"/>
        <v>0</v>
      </c>
      <c r="CK201" s="444">
        <f t="shared" ca="1" si="317"/>
        <v>82954.106095715339</v>
      </c>
      <c r="CL201" s="444">
        <f t="shared" ca="1" si="44"/>
        <v>86.41052718303682</v>
      </c>
      <c r="CM201" s="444">
        <f ca="1">IF(CI201&gt;$CJ$140,0,SUM(CL190:CL201))</f>
        <v>1036.9263261964418</v>
      </c>
      <c r="CN201" s="29">
        <v>59</v>
      </c>
      <c r="CO201" s="29">
        <f t="shared" ca="1" si="223"/>
        <v>1445.5025028809234</v>
      </c>
      <c r="CP201" s="29">
        <f t="shared" ca="1" si="321"/>
        <v>98697.261807630071</v>
      </c>
      <c r="CQ201" s="29">
        <f t="shared" ca="1" si="92"/>
        <v>102.80964771628133</v>
      </c>
      <c r="CR201" s="292"/>
      <c r="CT201" s="789" t="s">
        <v>186</v>
      </c>
      <c r="CU201" s="790"/>
      <c r="CV201" s="791"/>
      <c r="CW201" s="476"/>
      <c r="DA201" s="481"/>
      <c r="DB201" s="242">
        <v>59</v>
      </c>
      <c r="DC201" s="488">
        <f t="shared" ca="1" si="96"/>
        <v>1462.4506963735107</v>
      </c>
      <c r="DD201" s="489">
        <f t="shared" ca="1" si="46"/>
        <v>106.9885</v>
      </c>
      <c r="DE201" s="488">
        <f t="shared" ca="1" si="97"/>
        <v>1355.4621963735108</v>
      </c>
      <c r="DF201" s="489">
        <f t="shared" ca="1" si="98"/>
        <v>493.12744660436005</v>
      </c>
      <c r="DG201" s="488">
        <f t="shared" ca="1" si="99"/>
        <v>862.33474976915068</v>
      </c>
      <c r="DH201" s="488">
        <f t="shared" si="100"/>
        <v>0</v>
      </c>
      <c r="DI201" s="488">
        <f t="shared" si="101"/>
        <v>0</v>
      </c>
      <c r="DJ201" s="523">
        <f t="shared" ca="1" si="102"/>
        <v>168209.93265743999</v>
      </c>
      <c r="DK201" s="420">
        <f t="shared" ca="1" si="47"/>
        <v>0</v>
      </c>
      <c r="DL201" s="416">
        <f t="shared" ca="1" si="103"/>
        <v>1462.4506963735107</v>
      </c>
      <c r="DM201" s="372">
        <f t="shared" ca="1" si="234"/>
        <v>-1462.4506963735107</v>
      </c>
      <c r="DN201" s="443">
        <v>60</v>
      </c>
      <c r="DO201" s="444">
        <f t="shared" si="48"/>
        <v>0</v>
      </c>
      <c r="DP201" s="444">
        <f ca="1">IF(DN201&gt;$DO$140,0,DP200+DO201)</f>
        <v>76941.16127446288</v>
      </c>
      <c r="DQ201" s="444">
        <f t="shared" ca="1" si="49"/>
        <v>80.147042994232166</v>
      </c>
      <c r="DR201" s="444">
        <f ca="1">IF(DN201&gt;$DO$140,0,SUM(DQ190:DQ201))</f>
        <v>961.76451593078593</v>
      </c>
      <c r="DS201" s="24">
        <v>59</v>
      </c>
      <c r="DT201" s="243">
        <f t="shared" ca="1" si="224"/>
        <v>1462.4506963735107</v>
      </c>
      <c r="DU201" s="243">
        <f t="shared" ca="1" si="322"/>
        <v>98631.67778598571</v>
      </c>
      <c r="DV201" s="243">
        <f t="shared" ca="1" si="107"/>
        <v>102.74133102706845</v>
      </c>
      <c r="DW201" s="33"/>
      <c r="DY201" s="789" t="s">
        <v>186</v>
      </c>
      <c r="DZ201" s="790"/>
      <c r="EA201" s="791"/>
      <c r="EC201" s="540"/>
      <c r="EF201" s="481"/>
      <c r="EG201" s="242">
        <v>59</v>
      </c>
      <c r="EH201" s="331">
        <f t="shared" ca="1" si="116"/>
        <v>1150</v>
      </c>
      <c r="EI201" s="599">
        <f t="shared" ca="1" si="235"/>
        <v>103.62049999999999</v>
      </c>
      <c r="EJ201" s="331">
        <f t="shared" ca="1" si="117"/>
        <v>1046.3795</v>
      </c>
      <c r="EK201" s="594">
        <f t="shared" ca="1" si="118"/>
        <v>524.28324553956179</v>
      </c>
      <c r="EL201" s="488">
        <f t="shared" ca="1" si="119"/>
        <v>522.09625446043822</v>
      </c>
      <c r="EM201" s="331">
        <f t="shared" si="120"/>
        <v>0</v>
      </c>
      <c r="EN201" s="331">
        <f t="shared" si="121"/>
        <v>0</v>
      </c>
      <c r="EO201" s="595">
        <f t="shared" ca="1" si="122"/>
        <v>179232.15935910359</v>
      </c>
      <c r="EP201" s="420">
        <f t="shared" ca="1" si="51"/>
        <v>0</v>
      </c>
      <c r="EQ201" s="416">
        <f t="shared" ca="1" si="123"/>
        <v>1150</v>
      </c>
      <c r="ER201" s="372">
        <f t="shared" ca="1" si="236"/>
        <v>-1150</v>
      </c>
      <c r="ES201" s="443">
        <v>60</v>
      </c>
      <c r="ET201" s="444">
        <f t="shared" si="125"/>
        <v>0</v>
      </c>
      <c r="EU201" s="444">
        <f t="shared" ca="1" si="318"/>
        <v>82954.106095715339</v>
      </c>
      <c r="EV201" s="444">
        <f t="shared" ca="1" si="52"/>
        <v>86.41052718303682</v>
      </c>
      <c r="EW201" s="444">
        <f ca="1">IF(ES201&gt;$ET$140,0,SUM(EV190:EV201))</f>
        <v>1036.9263261964418</v>
      </c>
      <c r="EX201" s="24">
        <v>59</v>
      </c>
      <c r="EY201" s="243">
        <f t="shared" ca="1" si="225"/>
        <v>1150</v>
      </c>
      <c r="EZ201" s="243">
        <f t="shared" ca="1" si="323"/>
        <v>80930.492167712</v>
      </c>
      <c r="FA201" s="243">
        <f t="shared" ca="1" si="128"/>
        <v>84.302596008033333</v>
      </c>
      <c r="FB201" s="33"/>
      <c r="FD201" s="789" t="s">
        <v>186</v>
      </c>
      <c r="FE201" s="790"/>
      <c r="FF201" s="791"/>
      <c r="FK201" s="481"/>
      <c r="FL201" s="242">
        <v>59</v>
      </c>
      <c r="FM201" s="331">
        <f t="shared" ca="1" si="137"/>
        <v>1150</v>
      </c>
      <c r="FN201" s="600">
        <f t="shared" ca="1" si="237"/>
        <v>104.1015</v>
      </c>
      <c r="FO201" s="331">
        <f t="shared" ca="1" si="138"/>
        <v>1045.8985</v>
      </c>
      <c r="FP201" s="597">
        <f t="shared" ca="1" si="139"/>
        <v>530.34414259804521</v>
      </c>
      <c r="FQ201" s="488">
        <f t="shared" ca="1" si="140"/>
        <v>515.5543574019548</v>
      </c>
      <c r="FR201" s="331">
        <f t="shared" si="141"/>
        <v>0</v>
      </c>
      <c r="FS201" s="331">
        <f t="shared" si="142"/>
        <v>0</v>
      </c>
      <c r="FT201" s="596">
        <f t="shared" ca="1" si="143"/>
        <v>181316.72310478493</v>
      </c>
      <c r="FU201" s="420">
        <f t="shared" ca="1" si="54"/>
        <v>0</v>
      </c>
      <c r="FV201" s="416">
        <f t="shared" ca="1" si="144"/>
        <v>1150</v>
      </c>
      <c r="FW201" s="372">
        <f t="shared" ca="1" si="238"/>
        <v>-1150</v>
      </c>
      <c r="FX201" s="443">
        <v>60</v>
      </c>
      <c r="FY201" s="444">
        <f t="shared" si="146"/>
        <v>0</v>
      </c>
      <c r="FZ201" s="444">
        <f t="shared" ca="1" si="319"/>
        <v>82954.106095715339</v>
      </c>
      <c r="GA201" s="444">
        <f t="shared" ca="1" si="55"/>
        <v>86.41052718303682</v>
      </c>
      <c r="GB201" s="444">
        <f ca="1">IF(FX201&gt;$FY$140,0,SUM(GA190:GA201))</f>
        <v>1036.9263261964418</v>
      </c>
      <c r="GC201" s="24">
        <v>59</v>
      </c>
      <c r="GD201" s="243">
        <f t="shared" ca="1" si="226"/>
        <v>1150</v>
      </c>
      <c r="GE201" s="243">
        <f t="shared" ca="1" si="324"/>
        <v>80896.584605757904</v>
      </c>
      <c r="GF201" s="243">
        <f t="shared" ca="1" si="149"/>
        <v>84.267275630997815</v>
      </c>
      <c r="GG201" s="33"/>
      <c r="GI201" s="789" t="s">
        <v>186</v>
      </c>
      <c r="GJ201" s="790"/>
      <c r="GK201" s="791"/>
      <c r="GP201" s="481"/>
      <c r="GQ201" s="242">
        <v>59</v>
      </c>
      <c r="GR201" s="331">
        <f t="shared" ca="1" si="57"/>
        <v>1150</v>
      </c>
      <c r="GS201" s="600">
        <f t="shared" ca="1" si="240"/>
        <v>106.9885</v>
      </c>
      <c r="GT201" s="331">
        <f t="shared" ca="1" si="59"/>
        <v>1043.0115000000001</v>
      </c>
      <c r="GU201" s="591">
        <f t="shared" ca="1" si="153"/>
        <v>550.62647930950152</v>
      </c>
      <c r="GV201" s="488">
        <f t="shared" ca="1" si="227"/>
        <v>492.38502069049855</v>
      </c>
      <c r="GW201" s="331">
        <f t="shared" si="228"/>
        <v>0</v>
      </c>
      <c r="GX201" s="331">
        <f t="shared" si="229"/>
        <v>0</v>
      </c>
      <c r="GY201" s="593">
        <f t="shared" ca="1" si="230"/>
        <v>188293.83645685285</v>
      </c>
      <c r="GZ201" s="420">
        <f t="shared" ca="1" si="64"/>
        <v>0</v>
      </c>
      <c r="HA201" s="416">
        <f t="shared" ca="1" si="154"/>
        <v>1150</v>
      </c>
      <c r="HB201" s="372">
        <f t="shared" ca="1" si="241"/>
        <v>-1150</v>
      </c>
      <c r="HC201" s="443">
        <v>60</v>
      </c>
      <c r="HD201" s="444">
        <f t="shared" si="156"/>
        <v>0</v>
      </c>
      <c r="HE201" s="444">
        <f t="shared" ca="1" si="320"/>
        <v>76941.16127446288</v>
      </c>
      <c r="HF201" s="444">
        <f t="shared" ca="1" si="65"/>
        <v>80.147042994232166</v>
      </c>
      <c r="HG201" s="444">
        <f ca="1">IF(HC201&gt;$HD$140,0,SUM(HF190:HF201))</f>
        <v>961.76451593078593</v>
      </c>
      <c r="HH201" s="24">
        <v>59</v>
      </c>
      <c r="HI201" s="243">
        <f t="shared" ca="1" si="243"/>
        <v>1150</v>
      </c>
      <c r="HJ201" s="243">
        <f t="shared" ca="1" si="325"/>
        <v>79810.063980953986</v>
      </c>
      <c r="HK201" s="243">
        <f t="shared" ca="1" si="159"/>
        <v>83.135483313493737</v>
      </c>
      <c r="HL201" s="33"/>
    </row>
    <row r="202" spans="3:220" ht="15" customHeight="1" thickTop="1" x14ac:dyDescent="0.25">
      <c r="C202" s="242">
        <v>60</v>
      </c>
      <c r="D202" s="243">
        <f t="shared" si="8"/>
        <v>1155.6736805955547</v>
      </c>
      <c r="E202" s="865">
        <f t="shared" si="160"/>
        <v>100</v>
      </c>
      <c r="F202" s="866"/>
      <c r="G202" s="243">
        <f t="shared" si="66"/>
        <v>1055.6736805955547</v>
      </c>
      <c r="H202" s="859">
        <f t="shared" si="9"/>
        <v>582.27543571838021</v>
      </c>
      <c r="I202" s="860"/>
      <c r="J202" s="243">
        <f t="shared" si="10"/>
        <v>473.39824487717453</v>
      </c>
      <c r="K202" s="859">
        <f t="shared" si="67"/>
        <v>174209.2324706369</v>
      </c>
      <c r="L202" s="860"/>
      <c r="M202" s="860"/>
      <c r="N202" s="861"/>
      <c r="O202" s="248">
        <f t="shared" si="68"/>
        <v>174209.2324706369</v>
      </c>
      <c r="P202" s="248">
        <f t="shared" si="6"/>
        <v>0</v>
      </c>
      <c r="Q202" s="248">
        <f t="shared" si="11"/>
        <v>0</v>
      </c>
      <c r="R202" s="1015" t="str">
        <f t="shared" si="7"/>
        <v/>
      </c>
      <c r="S202" s="1015"/>
      <c r="U202">
        <v>60</v>
      </c>
      <c r="W202" s="278"/>
      <c r="X202" s="278"/>
      <c r="Y202" s="854"/>
      <c r="Z202" s="855"/>
      <c r="AA202" s="279"/>
      <c r="AJ202" s="340" t="s">
        <v>173</v>
      </c>
      <c r="AK202" s="45"/>
      <c r="AL202" s="344">
        <f>AM167-AK140</f>
        <v>743.38500000000204</v>
      </c>
      <c r="AN202" s="541"/>
      <c r="AQ202" s="481"/>
      <c r="AR202" s="242">
        <v>60</v>
      </c>
      <c r="AS202" s="331">
        <f t="shared" ca="1" si="25"/>
        <v>1231.970682334292</v>
      </c>
      <c r="AT202" s="566">
        <f t="shared" ca="1" si="74"/>
        <v>103.62049999999999</v>
      </c>
      <c r="AU202" s="331">
        <f t="shared" ca="1" si="26"/>
        <v>1128.350182334292</v>
      </c>
      <c r="AV202" s="329">
        <f t="shared" ca="1" si="27"/>
        <v>507.39265474183895</v>
      </c>
      <c r="AW202" s="331">
        <f t="shared" ca="1" si="28"/>
        <v>620.95752759245306</v>
      </c>
      <c r="AX202" s="331">
        <f t="shared" si="75"/>
        <v>0</v>
      </c>
      <c r="AY202" s="331">
        <f t="shared" si="176"/>
        <v>0</v>
      </c>
      <c r="AZ202" s="350">
        <f t="shared" ca="1" si="30"/>
        <v>173342.23838389516</v>
      </c>
      <c r="BA202" s="420">
        <f t="shared" ca="1" si="31"/>
        <v>0</v>
      </c>
      <c r="BB202" s="416">
        <f t="shared" ca="1" si="76"/>
        <v>1231.970682334292</v>
      </c>
      <c r="BC202" s="372">
        <f t="shared" ca="1" si="231"/>
        <v>-1231.970682334292</v>
      </c>
      <c r="BD202" s="242">
        <v>61</v>
      </c>
      <c r="BE202" s="29">
        <f t="shared" si="32"/>
        <v>0</v>
      </c>
      <c r="BF202" s="445">
        <f ca="1">(IF(BD202&gt;$BE$140,0,BF201+BE202))+BH201</f>
        <v>83991.032421911776</v>
      </c>
      <c r="BG202" s="29">
        <f t="shared" ca="1" si="33"/>
        <v>87.490658772824773</v>
      </c>
      <c r="BH202" s="29"/>
      <c r="BI202" s="433">
        <v>60</v>
      </c>
      <c r="BJ202" s="428">
        <f t="shared" ca="1" si="222"/>
        <v>1231.970682334292</v>
      </c>
      <c r="BK202" s="428">
        <f t="shared" ca="1" si="161"/>
        <v>87100.267579361578</v>
      </c>
      <c r="BL202" s="428">
        <f t="shared" ca="1" si="79"/>
        <v>90.729445395168327</v>
      </c>
      <c r="BM202" s="446">
        <f ca="1">IF(BI202&gt;$BA$140,0,SUM(BL191:BL202))</f>
        <v>1004.0553603315377</v>
      </c>
      <c r="BO202" s="719" t="s">
        <v>173</v>
      </c>
      <c r="BP202" s="720"/>
      <c r="BQ202" s="344">
        <f>BR167-BP140</f>
        <v>166.18499999999949</v>
      </c>
      <c r="BR202" s="278"/>
      <c r="BS202" s="278"/>
      <c r="BT202" s="278"/>
      <c r="BU202" s="278"/>
      <c r="BV202" s="480"/>
      <c r="BW202" s="679">
        <v>60</v>
      </c>
      <c r="BX202" s="489">
        <f t="shared" ca="1" si="82"/>
        <v>1445.5025028809234</v>
      </c>
      <c r="BY202" s="489">
        <f t="shared" ca="1" si="41"/>
        <v>104.1015</v>
      </c>
      <c r="BZ202" s="489">
        <f t="shared" ca="1" si="42"/>
        <v>1341.4010028809234</v>
      </c>
      <c r="CA202" s="489">
        <f t="shared" ca="1" si="83"/>
        <v>473.43982590155684</v>
      </c>
      <c r="CB202" s="489">
        <f t="shared" ca="1" si="84"/>
        <v>867.96117697936666</v>
      </c>
      <c r="CC202" s="489">
        <f t="shared" si="85"/>
        <v>0</v>
      </c>
      <c r="CD202" s="489">
        <f t="shared" si="86"/>
        <v>0</v>
      </c>
      <c r="CE202" s="647">
        <f t="shared" ca="1" si="87"/>
        <v>161454.26484641156</v>
      </c>
      <c r="CF202" s="700">
        <f t="shared" ca="1" si="173"/>
        <v>0</v>
      </c>
      <c r="CG202" s="701">
        <f t="shared" ca="1" si="88"/>
        <v>1445.5025028809234</v>
      </c>
      <c r="CH202" s="710">
        <f t="shared" ca="1" si="232"/>
        <v>-1445.5025028809234</v>
      </c>
      <c r="CI202" s="679">
        <v>61</v>
      </c>
      <c r="CJ202" s="29">
        <f t="shared" si="43"/>
        <v>0</v>
      </c>
      <c r="CK202" s="445">
        <f ca="1">(IF(CI202&gt;$CJ$140,0,CK201+CJ202))+CM201</f>
        <v>83991.032421911776</v>
      </c>
      <c r="CL202" s="29">
        <f t="shared" ca="1" si="44"/>
        <v>87.490658772824773</v>
      </c>
      <c r="CM202" s="29"/>
      <c r="CN202" s="432">
        <v>60</v>
      </c>
      <c r="CO202" s="432">
        <f t="shared" ca="1" si="223"/>
        <v>1445.5025028809234</v>
      </c>
      <c r="CP202" s="432">
        <f t="shared" ca="1" si="321"/>
        <v>100142.76431051099</v>
      </c>
      <c r="CQ202" s="432">
        <f t="shared" ca="1" si="92"/>
        <v>104.31537949011562</v>
      </c>
      <c r="CR202" s="296">
        <f ca="1">IF(CN202&gt;$CF$140,0,SUM(CQ191:CQ202))</f>
        <v>1152.4062568083243</v>
      </c>
      <c r="CT202" s="340" t="s">
        <v>173</v>
      </c>
      <c r="CU202" s="45"/>
      <c r="CV202" s="344">
        <f>CW167-CU140</f>
        <v>2475</v>
      </c>
      <c r="CW202" s="476"/>
      <c r="CX202" s="278"/>
      <c r="DA202" s="481"/>
      <c r="DB202" s="242">
        <v>60</v>
      </c>
      <c r="DC202" s="488">
        <f t="shared" ca="1" si="96"/>
        <v>1462.4506963735107</v>
      </c>
      <c r="DD202" s="489">
        <f t="shared" ca="1" si="46"/>
        <v>106.9885</v>
      </c>
      <c r="DE202" s="488">
        <f t="shared" ca="1" si="97"/>
        <v>1355.4621963735108</v>
      </c>
      <c r="DF202" s="489">
        <f t="shared" ca="1" si="98"/>
        <v>490.61230358419999</v>
      </c>
      <c r="DG202" s="488">
        <f t="shared" ca="1" si="99"/>
        <v>864.84989278931084</v>
      </c>
      <c r="DH202" s="488">
        <f t="shared" si="100"/>
        <v>0</v>
      </c>
      <c r="DI202" s="488">
        <f t="shared" si="101"/>
        <v>0</v>
      </c>
      <c r="DJ202" s="523">
        <f t="shared" ca="1" si="102"/>
        <v>167345.08276465067</v>
      </c>
      <c r="DK202" s="420">
        <f t="shared" ca="1" si="47"/>
        <v>0</v>
      </c>
      <c r="DL202" s="416">
        <f t="shared" ca="1" si="103"/>
        <v>1462.4506963735107</v>
      </c>
      <c r="DM202" s="372">
        <f t="shared" ca="1" si="234"/>
        <v>-1462.4506963735107</v>
      </c>
      <c r="DN202" s="242">
        <v>61</v>
      </c>
      <c r="DO202" s="29">
        <f t="shared" si="48"/>
        <v>0</v>
      </c>
      <c r="DP202" s="445">
        <f ca="1">(IF(DN202&gt;$DO$140,0,DP201+DO202))+DR201</f>
        <v>77902.925790393667</v>
      </c>
      <c r="DQ202" s="29">
        <f t="shared" ca="1" si="49"/>
        <v>81.148881031660082</v>
      </c>
      <c r="DR202" s="29"/>
      <c r="DS202" s="433">
        <v>60</v>
      </c>
      <c r="DT202" s="428">
        <f t="shared" ca="1" si="224"/>
        <v>1462.4506963735107</v>
      </c>
      <c r="DU202" s="428">
        <f t="shared" ca="1" si="322"/>
        <v>100094.12848235921</v>
      </c>
      <c r="DV202" s="428">
        <f t="shared" ca="1" si="107"/>
        <v>104.2647171691242</v>
      </c>
      <c r="DW202" s="446">
        <f ca="1">IF(DS202&gt;$DK$140,0,SUM(DV191:DV202))</f>
        <v>1150.6331206538121</v>
      </c>
      <c r="DY202" s="340" t="s">
        <v>173</v>
      </c>
      <c r="DZ202" s="45"/>
      <c r="EA202" s="344">
        <f>EB167-DZ140</f>
        <v>743.38500000000204</v>
      </c>
      <c r="EC202" s="541"/>
      <c r="EF202" s="481"/>
      <c r="EG202" s="242">
        <v>60</v>
      </c>
      <c r="EH202" s="331">
        <f t="shared" ca="1" si="116"/>
        <v>1150</v>
      </c>
      <c r="EI202" s="599">
        <f t="shared" ca="1" si="235"/>
        <v>103.62049999999999</v>
      </c>
      <c r="EJ202" s="331">
        <f t="shared" ca="1" si="117"/>
        <v>1046.3795</v>
      </c>
      <c r="EK202" s="594">
        <f t="shared" ca="1" si="118"/>
        <v>522.76046479738545</v>
      </c>
      <c r="EL202" s="488">
        <f t="shared" ca="1" si="119"/>
        <v>523.61903520261455</v>
      </c>
      <c r="EM202" s="331">
        <f t="shared" si="120"/>
        <v>0</v>
      </c>
      <c r="EN202" s="331">
        <f t="shared" si="121"/>
        <v>0</v>
      </c>
      <c r="EO202" s="595">
        <f t="shared" ca="1" si="122"/>
        <v>178708.54032390099</v>
      </c>
      <c r="EP202" s="420">
        <f t="shared" ca="1" si="51"/>
        <v>0</v>
      </c>
      <c r="EQ202" s="416">
        <f t="shared" ca="1" si="123"/>
        <v>1150</v>
      </c>
      <c r="ER202" s="372">
        <f t="shared" ca="1" si="236"/>
        <v>-1150</v>
      </c>
      <c r="ES202" s="242">
        <v>61</v>
      </c>
      <c r="ET202" s="29">
        <f t="shared" si="125"/>
        <v>0</v>
      </c>
      <c r="EU202" s="445">
        <f ca="1">(IF(ES202&gt;$ET$140,0,EU201+ET202))+EW201</f>
        <v>83991.032421911776</v>
      </c>
      <c r="EV202" s="29">
        <f t="shared" ca="1" si="52"/>
        <v>87.490658772824773</v>
      </c>
      <c r="EW202" s="29"/>
      <c r="EX202" s="433">
        <v>60</v>
      </c>
      <c r="EY202" s="428">
        <f t="shared" ca="1" si="225"/>
        <v>1150</v>
      </c>
      <c r="EZ202" s="428">
        <f t="shared" ca="1" si="323"/>
        <v>82080.492167712</v>
      </c>
      <c r="FA202" s="428">
        <f t="shared" ca="1" si="128"/>
        <v>85.500512674700005</v>
      </c>
      <c r="FB202" s="446">
        <f ca="1">IF(EX202&gt;$EP$140,0,SUM(FA191:FA202))</f>
        <v>946.9436520964</v>
      </c>
      <c r="FD202" s="340" t="s">
        <v>173</v>
      </c>
      <c r="FE202" s="45"/>
      <c r="FF202" s="344">
        <f>FG167-FE140</f>
        <v>166.18499999999949</v>
      </c>
      <c r="FH202" s="278"/>
      <c r="FK202" s="481"/>
      <c r="FL202" s="242">
        <v>60</v>
      </c>
      <c r="FM202" s="331">
        <f t="shared" ca="1" si="137"/>
        <v>1150</v>
      </c>
      <c r="FN202" s="600">
        <f t="shared" ca="1" si="237"/>
        <v>104.1015</v>
      </c>
      <c r="FO202" s="331">
        <f t="shared" ca="1" si="138"/>
        <v>1045.8985</v>
      </c>
      <c r="FP202" s="597">
        <f t="shared" ca="1" si="139"/>
        <v>528.84044238895615</v>
      </c>
      <c r="FQ202" s="488">
        <f t="shared" ca="1" si="140"/>
        <v>517.05805761104386</v>
      </c>
      <c r="FR202" s="331">
        <f t="shared" si="141"/>
        <v>0</v>
      </c>
      <c r="FS202" s="331">
        <f t="shared" si="142"/>
        <v>0</v>
      </c>
      <c r="FT202" s="596">
        <f t="shared" ca="1" si="143"/>
        <v>180799.66504717388</v>
      </c>
      <c r="FU202" s="420">
        <f t="shared" ca="1" si="54"/>
        <v>0</v>
      </c>
      <c r="FV202" s="416">
        <f t="shared" ca="1" si="144"/>
        <v>1150</v>
      </c>
      <c r="FW202" s="372">
        <f t="shared" ca="1" si="238"/>
        <v>-1150</v>
      </c>
      <c r="FX202" s="242">
        <v>61</v>
      </c>
      <c r="FY202" s="29">
        <f t="shared" si="146"/>
        <v>0</v>
      </c>
      <c r="FZ202" s="445">
        <f ca="1">(IF(FX202&gt;$FY$140,0,FZ201+FY202))+GB201</f>
        <v>83991.032421911776</v>
      </c>
      <c r="GA202" s="29">
        <f t="shared" ca="1" si="55"/>
        <v>87.490658772824773</v>
      </c>
      <c r="GB202" s="29"/>
      <c r="GC202" s="433">
        <v>60</v>
      </c>
      <c r="GD202" s="428">
        <f t="shared" ca="1" si="226"/>
        <v>1150</v>
      </c>
      <c r="GE202" s="428">
        <f t="shared" ca="1" si="324"/>
        <v>82046.584605757904</v>
      </c>
      <c r="GF202" s="428">
        <f t="shared" ca="1" si="149"/>
        <v>85.465192297664487</v>
      </c>
      <c r="GG202" s="446">
        <f ca="1">IF(GC202&gt;$FU$140,0,SUM(GF191:GF202))</f>
        <v>946.51980757197384</v>
      </c>
      <c r="GI202" s="340" t="s">
        <v>173</v>
      </c>
      <c r="GJ202" s="45"/>
      <c r="GK202" s="344">
        <f>GL167-GJ140</f>
        <v>2475</v>
      </c>
      <c r="GM202" s="278"/>
      <c r="GP202" s="481"/>
      <c r="GQ202" s="242">
        <v>60</v>
      </c>
      <c r="GR202" s="331">
        <f t="shared" ca="1" si="57"/>
        <v>1150</v>
      </c>
      <c r="GS202" s="600">
        <f t="shared" ca="1" si="240"/>
        <v>106.9885</v>
      </c>
      <c r="GT202" s="331">
        <f t="shared" ca="1" si="59"/>
        <v>1043.0115000000001</v>
      </c>
      <c r="GU202" s="591">
        <f t="shared" ca="1" si="153"/>
        <v>549.19035633248757</v>
      </c>
      <c r="GV202" s="488">
        <f t="shared" ca="1" si="227"/>
        <v>493.8211436675125</v>
      </c>
      <c r="GW202" s="331">
        <f t="shared" si="228"/>
        <v>0</v>
      </c>
      <c r="GX202" s="331">
        <f t="shared" si="229"/>
        <v>0</v>
      </c>
      <c r="GY202" s="593">
        <f t="shared" ca="1" si="230"/>
        <v>187800.01531318534</v>
      </c>
      <c r="GZ202" s="420">
        <f t="shared" ca="1" si="64"/>
        <v>0</v>
      </c>
      <c r="HA202" s="416">
        <f t="shared" ca="1" si="154"/>
        <v>1150</v>
      </c>
      <c r="HB202" s="372">
        <f t="shared" ca="1" si="241"/>
        <v>-1150</v>
      </c>
      <c r="HC202" s="242">
        <v>61</v>
      </c>
      <c r="HD202" s="29">
        <f t="shared" si="156"/>
        <v>0</v>
      </c>
      <c r="HE202" s="445">
        <f ca="1">(IF(HC202&gt;$HD$140,0,HE201+HD202))+HG201</f>
        <v>77902.925790393667</v>
      </c>
      <c r="HF202" s="29">
        <f t="shared" ca="1" si="65"/>
        <v>81.148881031660082</v>
      </c>
      <c r="HG202" s="29"/>
      <c r="HH202" s="433">
        <v>60</v>
      </c>
      <c r="HI202" s="428">
        <f t="shared" ca="1" si="243"/>
        <v>1150</v>
      </c>
      <c r="HJ202" s="428">
        <f t="shared" ca="1" si="325"/>
        <v>80960.063980953986</v>
      </c>
      <c r="HK202" s="428">
        <f t="shared" ca="1" si="159"/>
        <v>84.333399980160408</v>
      </c>
      <c r="HL202" s="446">
        <f ca="1">IF(HH202&gt;$GZ$140,0,SUM(HK191:HK202))</f>
        <v>932.93829976192501</v>
      </c>
    </row>
    <row r="203" spans="3:220" ht="15" customHeight="1" thickBot="1" x14ac:dyDescent="0.3">
      <c r="C203" s="242">
        <v>61</v>
      </c>
      <c r="D203" s="243">
        <f t="shared" si="8"/>
        <v>1155.6736805955547</v>
      </c>
      <c r="E203" s="865">
        <f t="shared" si="160"/>
        <v>100</v>
      </c>
      <c r="F203" s="866"/>
      <c r="G203" s="243">
        <f t="shared" si="66"/>
        <v>1055.6736805955547</v>
      </c>
      <c r="H203" s="859">
        <f t="shared" si="9"/>
        <v>580.69744156878971</v>
      </c>
      <c r="I203" s="860"/>
      <c r="J203" s="243">
        <f t="shared" si="10"/>
        <v>474.97623902676503</v>
      </c>
      <c r="K203" s="859">
        <f t="shared" si="67"/>
        <v>173734.25623161014</v>
      </c>
      <c r="L203" s="860"/>
      <c r="M203" s="860"/>
      <c r="N203" s="861"/>
      <c r="O203" s="248">
        <f t="shared" si="68"/>
        <v>173734.25623161014</v>
      </c>
      <c r="P203" s="248">
        <f t="shared" si="6"/>
        <v>0</v>
      </c>
      <c r="Q203" s="248">
        <f t="shared" si="11"/>
        <v>0</v>
      </c>
      <c r="R203" s="1015" t="str">
        <f t="shared" si="7"/>
        <v/>
      </c>
      <c r="S203" s="1015"/>
      <c r="U203">
        <v>61</v>
      </c>
      <c r="W203" s="278"/>
      <c r="X203" s="278"/>
      <c r="Y203" s="854"/>
      <c r="Z203" s="855"/>
      <c r="AA203" s="279"/>
      <c r="AJ203" s="345" t="s">
        <v>174</v>
      </c>
      <c r="AK203" s="346"/>
      <c r="AL203" s="347">
        <f>AL167</f>
        <v>148.67699999999999</v>
      </c>
      <c r="AN203" s="541"/>
      <c r="AQ203" s="481"/>
      <c r="AR203" s="242">
        <v>61</v>
      </c>
      <c r="AS203" s="331">
        <f t="shared" ca="1" si="25"/>
        <v>1231.970682334292</v>
      </c>
      <c r="AT203" s="566">
        <f t="shared" ca="1" si="74"/>
        <v>103.62049999999999</v>
      </c>
      <c r="AU203" s="331">
        <f t="shared" ca="1" si="26"/>
        <v>1128.350182334292</v>
      </c>
      <c r="AV203" s="329">
        <f t="shared" ca="1" si="27"/>
        <v>505.58152861969432</v>
      </c>
      <c r="AW203" s="331">
        <f t="shared" ca="1" si="28"/>
        <v>622.76865371459758</v>
      </c>
      <c r="AX203" s="331">
        <f t="shared" si="75"/>
        <v>0</v>
      </c>
      <c r="AY203" s="331">
        <f t="shared" si="176"/>
        <v>0</v>
      </c>
      <c r="AZ203" s="350">
        <f t="shared" ca="1" si="30"/>
        <v>172719.46973018057</v>
      </c>
      <c r="BA203" s="420">
        <f t="shared" ca="1" si="31"/>
        <v>0</v>
      </c>
      <c r="BB203" s="416">
        <f t="shared" ca="1" si="76"/>
        <v>1231.970682334292</v>
      </c>
      <c r="BC203" s="372">
        <f t="shared" ca="1" si="231"/>
        <v>-1231.970682334292</v>
      </c>
      <c r="BD203" s="242">
        <v>62</v>
      </c>
      <c r="BE203" s="29">
        <f t="shared" si="32"/>
        <v>0</v>
      </c>
      <c r="BF203" s="29">
        <f t="shared" ca="1" si="78"/>
        <v>83991.032421911776</v>
      </c>
      <c r="BG203" s="29">
        <f t="shared" ca="1" si="33"/>
        <v>87.490658772824773</v>
      </c>
      <c r="BH203" s="29"/>
      <c r="BI203" s="24">
        <v>61</v>
      </c>
      <c r="BJ203" s="243">
        <f t="shared" ca="1" si="222"/>
        <v>1231.970682334292</v>
      </c>
      <c r="BK203" s="447">
        <f ca="1">IF(BI203&gt;$BA$140,0,BK202+BJ203)+BM202</f>
        <v>89336.293622027399</v>
      </c>
      <c r="BL203" s="243">
        <f t="shared" ca="1" si="79"/>
        <v>93.058639189611881</v>
      </c>
      <c r="BM203" s="33"/>
      <c r="BO203" s="721" t="s">
        <v>174</v>
      </c>
      <c r="BP203" s="722"/>
      <c r="BQ203" s="347">
        <f>BQ167</f>
        <v>33.237000000000002</v>
      </c>
      <c r="BR203" s="278"/>
      <c r="BS203" s="278"/>
      <c r="BT203" s="278"/>
      <c r="BU203" s="278"/>
      <c r="BV203" s="480"/>
      <c r="BW203" s="679">
        <v>61</v>
      </c>
      <c r="BX203" s="489">
        <f t="shared" ca="1" si="82"/>
        <v>1445.5025028809234</v>
      </c>
      <c r="BY203" s="489">
        <f t="shared" ca="1" si="41"/>
        <v>104.1015</v>
      </c>
      <c r="BZ203" s="489">
        <f t="shared" ca="1" si="42"/>
        <v>1341.4010028809234</v>
      </c>
      <c r="CA203" s="489">
        <f t="shared" ca="1" si="83"/>
        <v>470.90827246870043</v>
      </c>
      <c r="CB203" s="489">
        <f t="shared" ca="1" si="84"/>
        <v>870.49273041222295</v>
      </c>
      <c r="CC203" s="489">
        <f t="shared" si="85"/>
        <v>0</v>
      </c>
      <c r="CD203" s="489">
        <f t="shared" si="86"/>
        <v>0</v>
      </c>
      <c r="CE203" s="647">
        <f t="shared" ca="1" si="87"/>
        <v>160583.77211599934</v>
      </c>
      <c r="CF203" s="700">
        <f t="shared" ca="1" si="173"/>
        <v>0</v>
      </c>
      <c r="CG203" s="701">
        <f t="shared" ca="1" si="88"/>
        <v>1445.5025028809234</v>
      </c>
      <c r="CH203" s="710">
        <f t="shared" ca="1" si="232"/>
        <v>-1445.5025028809234</v>
      </c>
      <c r="CI203" s="679">
        <v>62</v>
      </c>
      <c r="CJ203" s="29">
        <f t="shared" si="43"/>
        <v>0</v>
      </c>
      <c r="CK203" s="29">
        <f ca="1">IF(CI203&gt;$CJ$140,0,CK202+CJ203)</f>
        <v>83991.032421911776</v>
      </c>
      <c r="CL203" s="29">
        <f t="shared" ca="1" si="44"/>
        <v>87.490658772824773</v>
      </c>
      <c r="CM203" s="29"/>
      <c r="CN203" s="29">
        <v>61</v>
      </c>
      <c r="CO203" s="29">
        <f t="shared" ca="1" si="223"/>
        <v>1445.5025028809234</v>
      </c>
      <c r="CP203" s="704">
        <f ca="1">IF(CN203&gt;$CF$140,0,CP202+CO203)+CR202</f>
        <v>102740.67307020022</v>
      </c>
      <c r="CQ203" s="29">
        <f t="shared" ca="1" si="92"/>
        <v>107.02153444812524</v>
      </c>
      <c r="CR203" s="292"/>
      <c r="CT203" s="345" t="s">
        <v>174</v>
      </c>
      <c r="CU203" s="346"/>
      <c r="CV203" s="347">
        <f>CV167</f>
        <v>495</v>
      </c>
      <c r="CW203" s="476"/>
      <c r="DA203" s="481"/>
      <c r="DB203" s="242">
        <v>61</v>
      </c>
      <c r="DC203" s="488">
        <f t="shared" ca="1" si="96"/>
        <v>1462.4506963735107</v>
      </c>
      <c r="DD203" s="489">
        <f t="shared" ca="1" si="46"/>
        <v>106.9885</v>
      </c>
      <c r="DE203" s="488">
        <f t="shared" ca="1" si="97"/>
        <v>1355.4621963735108</v>
      </c>
      <c r="DF203" s="489">
        <f t="shared" ca="1" si="98"/>
        <v>488.08982473023116</v>
      </c>
      <c r="DG203" s="488">
        <f t="shared" ca="1" si="99"/>
        <v>867.37237164327962</v>
      </c>
      <c r="DH203" s="488">
        <f t="shared" si="100"/>
        <v>0</v>
      </c>
      <c r="DI203" s="488">
        <f t="shared" si="101"/>
        <v>0</v>
      </c>
      <c r="DJ203" s="523">
        <f t="shared" ca="1" si="102"/>
        <v>166477.71039300738</v>
      </c>
      <c r="DK203" s="420">
        <f t="shared" ca="1" si="47"/>
        <v>0</v>
      </c>
      <c r="DL203" s="416">
        <f t="shared" ca="1" si="103"/>
        <v>1462.4506963735107</v>
      </c>
      <c r="DM203" s="372">
        <f t="shared" ca="1" si="234"/>
        <v>-1462.4506963735107</v>
      </c>
      <c r="DN203" s="242">
        <v>62</v>
      </c>
      <c r="DO203" s="29">
        <f t="shared" si="48"/>
        <v>0</v>
      </c>
      <c r="DP203" s="29">
        <f t="shared" ca="1" si="105"/>
        <v>77902.925790393667</v>
      </c>
      <c r="DQ203" s="29">
        <f t="shared" ca="1" si="49"/>
        <v>81.148881031660082</v>
      </c>
      <c r="DR203" s="29"/>
      <c r="DS203" s="24">
        <v>61</v>
      </c>
      <c r="DT203" s="243">
        <f t="shared" ca="1" si="224"/>
        <v>1462.4506963735107</v>
      </c>
      <c r="DU203" s="447">
        <f ca="1">IF(DS203&gt;$DK$140,0,DU202+DT203)+DW202</f>
        <v>102707.21229938653</v>
      </c>
      <c r="DV203" s="243">
        <f t="shared" ca="1" si="107"/>
        <v>106.98667947852765</v>
      </c>
      <c r="DW203" s="33"/>
      <c r="DY203" s="345" t="s">
        <v>174</v>
      </c>
      <c r="DZ203" s="346"/>
      <c r="EA203" s="347">
        <f>EA167</f>
        <v>148.67699999999999</v>
      </c>
      <c r="EC203" s="541"/>
      <c r="EF203" s="481"/>
      <c r="EG203" s="242">
        <v>61</v>
      </c>
      <c r="EH203" s="331">
        <f t="shared" ca="1" si="116"/>
        <v>1150</v>
      </c>
      <c r="EI203" s="599">
        <f t="shared" ca="1" si="235"/>
        <v>103.62049999999999</v>
      </c>
      <c r="EJ203" s="331">
        <f t="shared" ca="1" si="117"/>
        <v>1046.3795</v>
      </c>
      <c r="EK203" s="594">
        <f t="shared" ca="1" si="118"/>
        <v>521.23324261137793</v>
      </c>
      <c r="EL203" s="488">
        <f t="shared" ca="1" si="119"/>
        <v>525.14625738862208</v>
      </c>
      <c r="EM203" s="331">
        <f t="shared" si="120"/>
        <v>0</v>
      </c>
      <c r="EN203" s="331">
        <f t="shared" si="121"/>
        <v>0</v>
      </c>
      <c r="EO203" s="595">
        <f t="shared" ca="1" si="122"/>
        <v>178183.39406651238</v>
      </c>
      <c r="EP203" s="420">
        <f t="shared" ca="1" si="51"/>
        <v>0</v>
      </c>
      <c r="EQ203" s="416">
        <f t="shared" ca="1" si="123"/>
        <v>1150</v>
      </c>
      <c r="ER203" s="372">
        <f t="shared" ca="1" si="236"/>
        <v>-1150</v>
      </c>
      <c r="ES203" s="242">
        <v>62</v>
      </c>
      <c r="ET203" s="29">
        <f t="shared" si="125"/>
        <v>0</v>
      </c>
      <c r="EU203" s="29">
        <f ca="1">IF(ES203&gt;$ET$140,0,EU202+ET203)</f>
        <v>83991.032421911776</v>
      </c>
      <c r="EV203" s="29">
        <f t="shared" ca="1" si="52"/>
        <v>87.490658772824773</v>
      </c>
      <c r="EW203" s="29"/>
      <c r="EX203" s="24">
        <v>61</v>
      </c>
      <c r="EY203" s="243">
        <f t="shared" ca="1" si="225"/>
        <v>1150</v>
      </c>
      <c r="EZ203" s="447">
        <f ca="1">IF(EX203&gt;$EP$140,0,EZ202+EY203)+FB202</f>
        <v>84177.435819808394</v>
      </c>
      <c r="FA203" s="243">
        <f t="shared" ca="1" si="128"/>
        <v>87.684828978967076</v>
      </c>
      <c r="FB203" s="33"/>
      <c r="FD203" s="345" t="s">
        <v>174</v>
      </c>
      <c r="FE203" s="346"/>
      <c r="FF203" s="347">
        <f>FF167</f>
        <v>33.237000000000002</v>
      </c>
      <c r="FK203" s="481"/>
      <c r="FL203" s="242">
        <v>61</v>
      </c>
      <c r="FM203" s="331">
        <f t="shared" ca="1" si="137"/>
        <v>1150</v>
      </c>
      <c r="FN203" s="600">
        <f t="shared" ca="1" si="237"/>
        <v>104.1015</v>
      </c>
      <c r="FO203" s="331">
        <f t="shared" ca="1" si="138"/>
        <v>1045.8985</v>
      </c>
      <c r="FP203" s="597">
        <f t="shared" ca="1" si="139"/>
        <v>527.33235638759049</v>
      </c>
      <c r="FQ203" s="488">
        <f t="shared" ca="1" si="140"/>
        <v>518.56614361240952</v>
      </c>
      <c r="FR203" s="331">
        <f t="shared" si="141"/>
        <v>0</v>
      </c>
      <c r="FS203" s="331">
        <f t="shared" si="142"/>
        <v>0</v>
      </c>
      <c r="FT203" s="596">
        <f t="shared" ca="1" si="143"/>
        <v>180281.09890356148</v>
      </c>
      <c r="FU203" s="420">
        <f t="shared" ca="1" si="54"/>
        <v>0</v>
      </c>
      <c r="FV203" s="416">
        <f t="shared" ca="1" si="144"/>
        <v>1150</v>
      </c>
      <c r="FW203" s="372">
        <f t="shared" ca="1" si="238"/>
        <v>-1150</v>
      </c>
      <c r="FX203" s="242">
        <v>62</v>
      </c>
      <c r="FY203" s="29">
        <f t="shared" si="146"/>
        <v>0</v>
      </c>
      <c r="FZ203" s="29">
        <f ca="1">IF(FX203&gt;$FY$140,0,FZ202+FY203)</f>
        <v>83991.032421911776</v>
      </c>
      <c r="GA203" s="29">
        <f t="shared" ca="1" si="55"/>
        <v>87.490658772824773</v>
      </c>
      <c r="GB203" s="29"/>
      <c r="GC203" s="24">
        <v>61</v>
      </c>
      <c r="GD203" s="243">
        <f t="shared" ca="1" si="226"/>
        <v>1150</v>
      </c>
      <c r="GE203" s="447">
        <f ca="1">IF(GC203&gt;$FU$140,0,GE202+GD203)+GG202</f>
        <v>84143.104413329871</v>
      </c>
      <c r="GF203" s="243">
        <f t="shared" ca="1" si="149"/>
        <v>87.649067097218619</v>
      </c>
      <c r="GG203" s="33"/>
      <c r="GI203" s="345" t="s">
        <v>174</v>
      </c>
      <c r="GJ203" s="346"/>
      <c r="GK203" s="347">
        <f>GK167</f>
        <v>495</v>
      </c>
      <c r="GP203" s="481"/>
      <c r="GQ203" s="242">
        <v>61</v>
      </c>
      <c r="GR203" s="331">
        <f t="shared" ca="1" si="57"/>
        <v>1150</v>
      </c>
      <c r="GS203" s="600">
        <f t="shared" ca="1" si="240"/>
        <v>106.9885</v>
      </c>
      <c r="GT203" s="331">
        <f t="shared" ca="1" si="59"/>
        <v>1043.0115000000001</v>
      </c>
      <c r="GU203" s="591">
        <f t="shared" ca="1" si="153"/>
        <v>547.75004466345729</v>
      </c>
      <c r="GV203" s="488">
        <f t="shared" ca="1" si="227"/>
        <v>495.26145533654278</v>
      </c>
      <c r="GW203" s="331">
        <f t="shared" si="228"/>
        <v>0</v>
      </c>
      <c r="GX203" s="331">
        <f t="shared" si="229"/>
        <v>0</v>
      </c>
      <c r="GY203" s="593">
        <f t="shared" ca="1" si="230"/>
        <v>187304.75385784879</v>
      </c>
      <c r="GZ203" s="420">
        <f t="shared" ca="1" si="64"/>
        <v>0</v>
      </c>
      <c r="HA203" s="416">
        <f t="shared" ca="1" si="154"/>
        <v>1150</v>
      </c>
      <c r="HB203" s="372">
        <f t="shared" ca="1" si="241"/>
        <v>-1150</v>
      </c>
      <c r="HC203" s="242">
        <v>62</v>
      </c>
      <c r="HD203" s="29">
        <f t="shared" si="156"/>
        <v>0</v>
      </c>
      <c r="HE203" s="29">
        <f ca="1">IF(HC203&gt;$HD$140,0,HE202+HD203)</f>
        <v>77902.925790393667</v>
      </c>
      <c r="HF203" s="29">
        <f t="shared" ca="1" si="65"/>
        <v>81.148881031660082</v>
      </c>
      <c r="HG203" s="29"/>
      <c r="HH203" s="24">
        <v>61</v>
      </c>
      <c r="HI203" s="243">
        <f t="shared" ca="1" si="243"/>
        <v>1150</v>
      </c>
      <c r="HJ203" s="447">
        <f ca="1">IF(HH203&gt;$GZ$140,0,HJ202+HI203)+HL202</f>
        <v>83043.002280715911</v>
      </c>
      <c r="HK203" s="243">
        <f t="shared" ca="1" si="159"/>
        <v>86.503127375745748</v>
      </c>
      <c r="HL203" s="33"/>
    </row>
    <row r="204" spans="3:220" ht="15" customHeight="1" thickTop="1" thickBot="1" x14ac:dyDescent="0.3">
      <c r="C204" s="242">
        <v>62</v>
      </c>
      <c r="D204" s="243">
        <f t="shared" si="8"/>
        <v>1155.6736805955547</v>
      </c>
      <c r="E204" s="865">
        <f t="shared" si="160"/>
        <v>100</v>
      </c>
      <c r="F204" s="866"/>
      <c r="G204" s="243">
        <f t="shared" si="66"/>
        <v>1055.6736805955547</v>
      </c>
      <c r="H204" s="859">
        <f t="shared" si="9"/>
        <v>579.11418743870047</v>
      </c>
      <c r="I204" s="860"/>
      <c r="J204" s="243">
        <f t="shared" si="10"/>
        <v>476.55949315685427</v>
      </c>
      <c r="K204" s="859">
        <f t="shared" si="67"/>
        <v>173257.69673845329</v>
      </c>
      <c r="L204" s="860"/>
      <c r="M204" s="860"/>
      <c r="N204" s="861"/>
      <c r="O204" s="248">
        <f t="shared" si="68"/>
        <v>173257.69673845329</v>
      </c>
      <c r="P204" s="248">
        <f t="shared" si="6"/>
        <v>0</v>
      </c>
      <c r="Q204" s="248">
        <f t="shared" si="11"/>
        <v>0</v>
      </c>
      <c r="R204" s="1015" t="str">
        <f t="shared" si="7"/>
        <v/>
      </c>
      <c r="S204" s="1015"/>
      <c r="U204">
        <v>62</v>
      </c>
      <c r="W204" s="278"/>
      <c r="X204" s="278"/>
      <c r="Y204" s="854"/>
      <c r="Z204" s="855"/>
      <c r="AA204" s="279"/>
      <c r="AJ204" s="42" t="s">
        <v>185</v>
      </c>
      <c r="AK204" s="348"/>
      <c r="AL204" s="349">
        <f>SUM(AL202:AL203)</f>
        <v>892.06200000000206</v>
      </c>
      <c r="AN204" s="542"/>
      <c r="AQ204" s="481"/>
      <c r="AR204" s="242">
        <v>62</v>
      </c>
      <c r="AS204" s="331">
        <f t="shared" ca="1" si="25"/>
        <v>1231.970682334292</v>
      </c>
      <c r="AT204" s="566">
        <f t="shared" ca="1" si="74"/>
        <v>103.62049999999999</v>
      </c>
      <c r="AU204" s="331">
        <f t="shared" ca="1" si="26"/>
        <v>1128.350182334292</v>
      </c>
      <c r="AV204" s="329">
        <f t="shared" ca="1" si="27"/>
        <v>503.7651200463601</v>
      </c>
      <c r="AW204" s="331">
        <f t="shared" ca="1" si="28"/>
        <v>624.58506228793181</v>
      </c>
      <c r="AX204" s="331">
        <f t="shared" si="75"/>
        <v>0</v>
      </c>
      <c r="AY204" s="331">
        <f t="shared" si="176"/>
        <v>0</v>
      </c>
      <c r="AZ204" s="350">
        <f t="shared" ca="1" si="30"/>
        <v>172094.88466789265</v>
      </c>
      <c r="BA204" s="420">
        <f t="shared" ca="1" si="31"/>
        <v>0</v>
      </c>
      <c r="BB204" s="416">
        <f t="shared" ca="1" si="76"/>
        <v>1231.970682334292</v>
      </c>
      <c r="BC204" s="372">
        <f t="shared" ca="1" si="231"/>
        <v>-1231.970682334292</v>
      </c>
      <c r="BD204" s="242">
        <v>63</v>
      </c>
      <c r="BE204" s="29">
        <f t="shared" si="32"/>
        <v>0</v>
      </c>
      <c r="BF204" s="29">
        <f t="shared" ca="1" si="78"/>
        <v>83991.032421911776</v>
      </c>
      <c r="BG204" s="29">
        <f t="shared" ca="1" si="33"/>
        <v>87.490658772824773</v>
      </c>
      <c r="BH204" s="29"/>
      <c r="BI204" s="24">
        <v>62</v>
      </c>
      <c r="BJ204" s="243">
        <f t="shared" ca="1" si="222"/>
        <v>1231.970682334292</v>
      </c>
      <c r="BK204" s="243">
        <f t="shared" ca="1" si="161"/>
        <v>90568.264304361684</v>
      </c>
      <c r="BL204" s="243">
        <f t="shared" ca="1" si="79"/>
        <v>94.3419419837101</v>
      </c>
      <c r="BM204" s="33"/>
      <c r="BO204" s="723" t="s">
        <v>185</v>
      </c>
      <c r="BP204" s="724"/>
      <c r="BQ204" s="349">
        <f>SUM(BQ202:BQ203)</f>
        <v>199.42199999999949</v>
      </c>
      <c r="BR204" s="278"/>
      <c r="BS204" s="278"/>
      <c r="BT204" s="278"/>
      <c r="BU204" s="278"/>
      <c r="BV204" s="480"/>
      <c r="BW204" s="679">
        <v>62</v>
      </c>
      <c r="BX204" s="489">
        <f t="shared" ca="1" si="82"/>
        <v>1445.5025028809234</v>
      </c>
      <c r="BY204" s="489">
        <f t="shared" ca="1" si="41"/>
        <v>104.1015</v>
      </c>
      <c r="BZ204" s="489">
        <f t="shared" ca="1" si="42"/>
        <v>1341.4010028809234</v>
      </c>
      <c r="CA204" s="489">
        <f t="shared" ca="1" si="83"/>
        <v>468.36933533833144</v>
      </c>
      <c r="CB204" s="489">
        <f t="shared" ca="1" si="84"/>
        <v>873.031667542592</v>
      </c>
      <c r="CC204" s="489">
        <f t="shared" si="85"/>
        <v>0</v>
      </c>
      <c r="CD204" s="489">
        <f t="shared" si="86"/>
        <v>0</v>
      </c>
      <c r="CE204" s="647">
        <f t="shared" ca="1" si="87"/>
        <v>159710.74044845675</v>
      </c>
      <c r="CF204" s="700">
        <f t="shared" ca="1" si="173"/>
        <v>0</v>
      </c>
      <c r="CG204" s="701">
        <f t="shared" ca="1" si="88"/>
        <v>1445.5025028809234</v>
      </c>
      <c r="CH204" s="710">
        <f t="shared" ca="1" si="232"/>
        <v>-1445.5025028809234</v>
      </c>
      <c r="CI204" s="679">
        <v>63</v>
      </c>
      <c r="CJ204" s="29">
        <f t="shared" si="43"/>
        <v>0</v>
      </c>
      <c r="CK204" s="29">
        <f t="shared" ref="CK204:CK213" ca="1" si="326">IF(CI204&gt;$CJ$140,0,CK203+CJ204)</f>
        <v>83991.032421911776</v>
      </c>
      <c r="CL204" s="29">
        <f t="shared" ca="1" si="44"/>
        <v>87.490658772824773</v>
      </c>
      <c r="CM204" s="29"/>
      <c r="CN204" s="29">
        <v>62</v>
      </c>
      <c r="CO204" s="29">
        <f t="shared" ca="1" si="223"/>
        <v>1445.5025028809234</v>
      </c>
      <c r="CP204" s="29">
        <f ca="1">IF(CN204&gt;$CF$140,0,CP203+CO204)</f>
        <v>104186.17557308114</v>
      </c>
      <c r="CQ204" s="29">
        <f t="shared" ca="1" si="92"/>
        <v>108.52726622195952</v>
      </c>
      <c r="CR204" s="292"/>
      <c r="CT204" s="42" t="s">
        <v>185</v>
      </c>
      <c r="CU204" s="348"/>
      <c r="CV204" s="349">
        <f>SUM(CV202:CV203)</f>
        <v>2970</v>
      </c>
      <c r="CW204" s="476"/>
      <c r="DA204" s="481"/>
      <c r="DB204" s="242">
        <v>62</v>
      </c>
      <c r="DC204" s="488">
        <f t="shared" ca="1" si="96"/>
        <v>1462.4506963735107</v>
      </c>
      <c r="DD204" s="489">
        <f t="shared" ca="1" si="46"/>
        <v>106.9885</v>
      </c>
      <c r="DE204" s="488">
        <f t="shared" ca="1" si="97"/>
        <v>1355.4621963735108</v>
      </c>
      <c r="DF204" s="489">
        <f t="shared" ca="1" si="98"/>
        <v>485.55998864627162</v>
      </c>
      <c r="DG204" s="488">
        <f t="shared" ca="1" si="99"/>
        <v>869.9022077272391</v>
      </c>
      <c r="DH204" s="488">
        <f t="shared" si="100"/>
        <v>0</v>
      </c>
      <c r="DI204" s="488">
        <f t="shared" si="101"/>
        <v>0</v>
      </c>
      <c r="DJ204" s="523">
        <f t="shared" ca="1" si="102"/>
        <v>165607.80818528013</v>
      </c>
      <c r="DK204" s="420">
        <f t="shared" ca="1" si="47"/>
        <v>0</v>
      </c>
      <c r="DL204" s="416">
        <f t="shared" ca="1" si="103"/>
        <v>1462.4506963735107</v>
      </c>
      <c r="DM204" s="372">
        <f t="shared" ca="1" si="234"/>
        <v>-1462.4506963735107</v>
      </c>
      <c r="DN204" s="242">
        <v>63</v>
      </c>
      <c r="DO204" s="29">
        <f t="shared" si="48"/>
        <v>0</v>
      </c>
      <c r="DP204" s="29">
        <f t="shared" ca="1" si="105"/>
        <v>77902.925790393667</v>
      </c>
      <c r="DQ204" s="29">
        <f t="shared" ca="1" si="49"/>
        <v>81.148881031660082</v>
      </c>
      <c r="DR204" s="29"/>
      <c r="DS204" s="24">
        <v>62</v>
      </c>
      <c r="DT204" s="243">
        <f t="shared" ca="1" si="224"/>
        <v>1462.4506963735107</v>
      </c>
      <c r="DU204" s="243">
        <f ca="1">IF(DS204&gt;$DK$140,0,DU203+DT204)</f>
        <v>104169.66299576004</v>
      </c>
      <c r="DV204" s="243">
        <f t="shared" ca="1" si="107"/>
        <v>108.51006562058338</v>
      </c>
      <c r="DW204" s="33"/>
      <c r="DY204" s="42" t="s">
        <v>185</v>
      </c>
      <c r="DZ204" s="348"/>
      <c r="EA204" s="349">
        <f>SUM(EA202:EA203)</f>
        <v>892.06200000000206</v>
      </c>
      <c r="EC204" s="542"/>
      <c r="EF204" s="481"/>
      <c r="EG204" s="242">
        <v>62</v>
      </c>
      <c r="EH204" s="331">
        <f t="shared" ca="1" si="116"/>
        <v>1150</v>
      </c>
      <c r="EI204" s="599">
        <f t="shared" ca="1" si="235"/>
        <v>103.62049999999999</v>
      </c>
      <c r="EJ204" s="331">
        <f t="shared" ca="1" si="117"/>
        <v>1046.3795</v>
      </c>
      <c r="EK204" s="594">
        <f t="shared" ca="1" si="118"/>
        <v>519.70156602732789</v>
      </c>
      <c r="EL204" s="488">
        <f t="shared" ca="1" si="119"/>
        <v>526.67793397267212</v>
      </c>
      <c r="EM204" s="331">
        <f t="shared" si="120"/>
        <v>0</v>
      </c>
      <c r="EN204" s="331">
        <f t="shared" si="121"/>
        <v>0</v>
      </c>
      <c r="EO204" s="595">
        <f t="shared" ca="1" si="122"/>
        <v>177656.7161325397</v>
      </c>
      <c r="EP204" s="420">
        <f t="shared" ca="1" si="51"/>
        <v>0</v>
      </c>
      <c r="EQ204" s="416">
        <f t="shared" ca="1" si="123"/>
        <v>1150</v>
      </c>
      <c r="ER204" s="372">
        <f t="shared" ca="1" si="236"/>
        <v>-1150</v>
      </c>
      <c r="ES204" s="242">
        <v>63</v>
      </c>
      <c r="ET204" s="29">
        <f t="shared" si="125"/>
        <v>0</v>
      </c>
      <c r="EU204" s="29">
        <f t="shared" ref="EU204:EU213" ca="1" si="327">IF(ES204&gt;$ET$140,0,EU203+ET204)</f>
        <v>83991.032421911776</v>
      </c>
      <c r="EV204" s="29">
        <f t="shared" ca="1" si="52"/>
        <v>87.490658772824773</v>
      </c>
      <c r="EW204" s="29"/>
      <c r="EX204" s="24">
        <v>62</v>
      </c>
      <c r="EY204" s="243">
        <f t="shared" ca="1" si="225"/>
        <v>1150</v>
      </c>
      <c r="EZ204" s="243">
        <f ca="1">IF(EX204&gt;$EP$140,0,EZ203+EY204)</f>
        <v>85327.435819808394</v>
      </c>
      <c r="FA204" s="243">
        <f t="shared" ca="1" si="128"/>
        <v>88.882745645633747</v>
      </c>
      <c r="FB204" s="33"/>
      <c r="FD204" s="42" t="s">
        <v>185</v>
      </c>
      <c r="FE204" s="348"/>
      <c r="FF204" s="349">
        <f>SUM(FF202:FF203)</f>
        <v>199.42199999999949</v>
      </c>
      <c r="FK204" s="481"/>
      <c r="FL204" s="242">
        <v>62</v>
      </c>
      <c r="FM204" s="331">
        <f t="shared" ca="1" si="137"/>
        <v>1150</v>
      </c>
      <c r="FN204" s="600">
        <f t="shared" ca="1" si="237"/>
        <v>104.1015</v>
      </c>
      <c r="FO204" s="331">
        <f t="shared" ca="1" si="138"/>
        <v>1045.8985</v>
      </c>
      <c r="FP204" s="597">
        <f t="shared" ca="1" si="139"/>
        <v>525.81987180205431</v>
      </c>
      <c r="FQ204" s="488">
        <f t="shared" ca="1" si="140"/>
        <v>520.0786281979457</v>
      </c>
      <c r="FR204" s="331">
        <f t="shared" si="141"/>
        <v>0</v>
      </c>
      <c r="FS204" s="331">
        <f t="shared" si="142"/>
        <v>0</v>
      </c>
      <c r="FT204" s="596">
        <f t="shared" ca="1" si="143"/>
        <v>179761.02027536352</v>
      </c>
      <c r="FU204" s="420">
        <f t="shared" ca="1" si="54"/>
        <v>0</v>
      </c>
      <c r="FV204" s="416">
        <f t="shared" ca="1" si="144"/>
        <v>1150</v>
      </c>
      <c r="FW204" s="372">
        <f t="shared" ca="1" si="238"/>
        <v>-1150</v>
      </c>
      <c r="FX204" s="242">
        <v>63</v>
      </c>
      <c r="FY204" s="29">
        <f t="shared" si="146"/>
        <v>0</v>
      </c>
      <c r="FZ204" s="29">
        <f t="shared" ref="FZ204:FZ213" ca="1" si="328">IF(FX204&gt;$FY$140,0,FZ203+FY204)</f>
        <v>83991.032421911776</v>
      </c>
      <c r="GA204" s="29">
        <f t="shared" ca="1" si="55"/>
        <v>87.490658772824773</v>
      </c>
      <c r="GB204" s="29"/>
      <c r="GC204" s="24">
        <v>62</v>
      </c>
      <c r="GD204" s="243">
        <f t="shared" ca="1" si="226"/>
        <v>1150</v>
      </c>
      <c r="GE204" s="243">
        <f ca="1">IF(GC204&gt;$FU$140,0,GE203+GD204)</f>
        <v>85293.104413329871</v>
      </c>
      <c r="GF204" s="243">
        <f t="shared" ca="1" si="149"/>
        <v>88.846983763885291</v>
      </c>
      <c r="GG204" s="33"/>
      <c r="GI204" s="42" t="s">
        <v>185</v>
      </c>
      <c r="GJ204" s="348"/>
      <c r="GK204" s="349">
        <f>SUM(GK202:GK203)</f>
        <v>2970</v>
      </c>
      <c r="GP204" s="481"/>
      <c r="GQ204" s="242">
        <v>62</v>
      </c>
      <c r="GR204" s="331">
        <f t="shared" ca="1" si="57"/>
        <v>1150</v>
      </c>
      <c r="GS204" s="600">
        <f t="shared" ca="1" si="240"/>
        <v>106.9885</v>
      </c>
      <c r="GT204" s="331">
        <f t="shared" ca="1" si="59"/>
        <v>1043.0115000000001</v>
      </c>
      <c r="GU204" s="591">
        <f t="shared" ca="1" si="153"/>
        <v>546.30553208539231</v>
      </c>
      <c r="GV204" s="488">
        <f t="shared" ca="1" si="227"/>
        <v>496.70596791460775</v>
      </c>
      <c r="GW204" s="331">
        <f t="shared" si="228"/>
        <v>0</v>
      </c>
      <c r="GX204" s="331">
        <f t="shared" si="229"/>
        <v>0</v>
      </c>
      <c r="GY204" s="593">
        <f t="shared" ca="1" si="230"/>
        <v>186808.04788993418</v>
      </c>
      <c r="GZ204" s="420">
        <f t="shared" ca="1" si="64"/>
        <v>0</v>
      </c>
      <c r="HA204" s="416">
        <f t="shared" ca="1" si="154"/>
        <v>1150</v>
      </c>
      <c r="HB204" s="372">
        <f t="shared" ca="1" si="241"/>
        <v>-1150</v>
      </c>
      <c r="HC204" s="242">
        <v>63</v>
      </c>
      <c r="HD204" s="29">
        <f t="shared" si="156"/>
        <v>0</v>
      </c>
      <c r="HE204" s="29">
        <f t="shared" ref="HE204:HE213" ca="1" si="329">IF(HC204&gt;$HD$140,0,HE203+HD204)</f>
        <v>77902.925790393667</v>
      </c>
      <c r="HF204" s="29">
        <f t="shared" ca="1" si="65"/>
        <v>81.148881031660082</v>
      </c>
      <c r="HG204" s="29"/>
      <c r="HH204" s="24">
        <v>62</v>
      </c>
      <c r="HI204" s="243">
        <f t="shared" ca="1" si="243"/>
        <v>1150</v>
      </c>
      <c r="HJ204" s="243">
        <f ca="1">IF(HH204&gt;$GZ$140,0,HJ203+HI204)</f>
        <v>84193.002280715911</v>
      </c>
      <c r="HK204" s="243">
        <f t="shared" ca="1" si="159"/>
        <v>87.70104404241242</v>
      </c>
      <c r="HL204" s="33"/>
    </row>
    <row r="205" spans="3:220" ht="15" customHeight="1" thickTop="1" x14ac:dyDescent="0.25">
      <c r="C205" s="242">
        <v>63</v>
      </c>
      <c r="D205" s="243">
        <f t="shared" si="8"/>
        <v>1155.6736805955547</v>
      </c>
      <c r="E205" s="865">
        <f t="shared" si="160"/>
        <v>100</v>
      </c>
      <c r="F205" s="866"/>
      <c r="G205" s="243">
        <f t="shared" si="66"/>
        <v>1055.6736805955547</v>
      </c>
      <c r="H205" s="859">
        <f t="shared" si="9"/>
        <v>577.52565579484428</v>
      </c>
      <c r="I205" s="860"/>
      <c r="J205" s="243">
        <f t="shared" si="10"/>
        <v>478.14802480071046</v>
      </c>
      <c r="K205" s="859">
        <f t="shared" si="67"/>
        <v>172779.54871365259</v>
      </c>
      <c r="L205" s="860"/>
      <c r="M205" s="860"/>
      <c r="N205" s="861"/>
      <c r="O205" s="248">
        <f t="shared" si="68"/>
        <v>172779.54871365259</v>
      </c>
      <c r="P205" s="248">
        <f t="shared" si="6"/>
        <v>0</v>
      </c>
      <c r="Q205" s="248">
        <f t="shared" si="11"/>
        <v>0</v>
      </c>
      <c r="R205" s="1015" t="str">
        <f t="shared" si="7"/>
        <v/>
      </c>
      <c r="S205" s="1015"/>
      <c r="U205">
        <v>63</v>
      </c>
      <c r="W205" s="278"/>
      <c r="X205" s="278"/>
      <c r="Y205" s="854"/>
      <c r="Z205" s="855"/>
      <c r="AA205" s="279"/>
      <c r="AN205" s="23"/>
      <c r="AQ205" s="481"/>
      <c r="AR205" s="242">
        <v>63</v>
      </c>
      <c r="AS205" s="331">
        <f t="shared" ca="1" si="25"/>
        <v>1231.970682334292</v>
      </c>
      <c r="AT205" s="566">
        <f t="shared" ca="1" si="74"/>
        <v>103.62049999999999</v>
      </c>
      <c r="AU205" s="331">
        <f t="shared" ca="1" si="26"/>
        <v>1128.350182334292</v>
      </c>
      <c r="AV205" s="329">
        <f t="shared" ca="1" si="27"/>
        <v>501.94341361468696</v>
      </c>
      <c r="AW205" s="331">
        <f t="shared" ca="1" si="28"/>
        <v>626.406768719605</v>
      </c>
      <c r="AX205" s="331">
        <f t="shared" si="75"/>
        <v>0</v>
      </c>
      <c r="AY205" s="331">
        <f t="shared" si="176"/>
        <v>0</v>
      </c>
      <c r="AZ205" s="350">
        <f t="shared" ca="1" si="30"/>
        <v>171468.47789917304</v>
      </c>
      <c r="BA205" s="420">
        <f t="shared" ca="1" si="31"/>
        <v>0</v>
      </c>
      <c r="BB205" s="416">
        <f t="shared" ca="1" si="76"/>
        <v>1231.970682334292</v>
      </c>
      <c r="BC205" s="372">
        <f t="shared" ca="1" si="231"/>
        <v>-1231.970682334292</v>
      </c>
      <c r="BD205" s="242">
        <v>64</v>
      </c>
      <c r="BE205" s="29">
        <f t="shared" si="32"/>
        <v>0</v>
      </c>
      <c r="BF205" s="29">
        <f t="shared" ca="1" si="78"/>
        <v>83991.032421911776</v>
      </c>
      <c r="BG205" s="29">
        <f t="shared" ca="1" si="33"/>
        <v>87.490658772824773</v>
      </c>
      <c r="BH205" s="29"/>
      <c r="BI205" s="24">
        <v>63</v>
      </c>
      <c r="BJ205" s="243">
        <f t="shared" ca="1" si="222"/>
        <v>1231.970682334292</v>
      </c>
      <c r="BK205" s="243">
        <f t="shared" ca="1" si="161"/>
        <v>91800.23498669597</v>
      </c>
      <c r="BL205" s="243">
        <f t="shared" ca="1" si="79"/>
        <v>95.625244777808305</v>
      </c>
      <c r="BM205" s="33"/>
      <c r="BO205" s="278"/>
      <c r="BP205" s="278"/>
      <c r="BQ205" s="278"/>
      <c r="BR205" s="278"/>
      <c r="BS205" s="278"/>
      <c r="BT205" s="278"/>
      <c r="BU205" s="278"/>
      <c r="BV205" s="480"/>
      <c r="BW205" s="679">
        <v>63</v>
      </c>
      <c r="BX205" s="489">
        <f t="shared" ca="1" si="82"/>
        <v>1445.5025028809234</v>
      </c>
      <c r="BY205" s="489">
        <f t="shared" ca="1" si="41"/>
        <v>104.1015</v>
      </c>
      <c r="BZ205" s="489">
        <f t="shared" ca="1" si="42"/>
        <v>1341.4010028809234</v>
      </c>
      <c r="CA205" s="489">
        <f t="shared" ca="1" si="83"/>
        <v>465.82299297466557</v>
      </c>
      <c r="CB205" s="489">
        <f t="shared" ca="1" si="84"/>
        <v>875.57800990625788</v>
      </c>
      <c r="CC205" s="489">
        <f t="shared" si="85"/>
        <v>0</v>
      </c>
      <c r="CD205" s="489">
        <f t="shared" si="86"/>
        <v>0</v>
      </c>
      <c r="CE205" s="647">
        <f t="shared" ca="1" si="87"/>
        <v>158835.1624385505</v>
      </c>
      <c r="CF205" s="700">
        <f t="shared" ca="1" si="173"/>
        <v>0</v>
      </c>
      <c r="CG205" s="701">
        <f t="shared" ca="1" si="88"/>
        <v>1445.5025028809234</v>
      </c>
      <c r="CH205" s="710">
        <f t="shared" ca="1" si="232"/>
        <v>-1445.5025028809234</v>
      </c>
      <c r="CI205" s="679">
        <v>64</v>
      </c>
      <c r="CJ205" s="29">
        <f t="shared" si="43"/>
        <v>0</v>
      </c>
      <c r="CK205" s="29">
        <f t="shared" ca="1" si="326"/>
        <v>83991.032421911776</v>
      </c>
      <c r="CL205" s="29">
        <f t="shared" ca="1" si="44"/>
        <v>87.490658772824773</v>
      </c>
      <c r="CM205" s="29"/>
      <c r="CN205" s="29">
        <v>63</v>
      </c>
      <c r="CO205" s="29">
        <f t="shared" ca="1" si="223"/>
        <v>1445.5025028809234</v>
      </c>
      <c r="CP205" s="29">
        <f t="shared" ref="CP205:CP214" ca="1" si="330">IF(CN205&gt;$CF$140,0,CP204+CO205)</f>
        <v>105631.67807596206</v>
      </c>
      <c r="CQ205" s="29">
        <f t="shared" ca="1" si="92"/>
        <v>110.03299799579382</v>
      </c>
      <c r="CR205" s="292"/>
      <c r="CW205" s="476"/>
      <c r="DA205" s="481"/>
      <c r="DB205" s="242">
        <v>63</v>
      </c>
      <c r="DC205" s="488">
        <f t="shared" ca="1" si="96"/>
        <v>1462.4506963735107</v>
      </c>
      <c r="DD205" s="489">
        <f t="shared" ca="1" si="46"/>
        <v>106.9885</v>
      </c>
      <c r="DE205" s="488">
        <f t="shared" ca="1" si="97"/>
        <v>1355.4621963735108</v>
      </c>
      <c r="DF205" s="489">
        <f t="shared" ca="1" si="98"/>
        <v>483.02277387373374</v>
      </c>
      <c r="DG205" s="488">
        <f t="shared" ca="1" si="99"/>
        <v>872.43942249977704</v>
      </c>
      <c r="DH205" s="488">
        <f t="shared" si="100"/>
        <v>0</v>
      </c>
      <c r="DI205" s="488">
        <f t="shared" si="101"/>
        <v>0</v>
      </c>
      <c r="DJ205" s="523">
        <f t="shared" ca="1" si="102"/>
        <v>164735.36876278036</v>
      </c>
      <c r="DK205" s="420">
        <f t="shared" ca="1" si="47"/>
        <v>0</v>
      </c>
      <c r="DL205" s="416">
        <f t="shared" ca="1" si="103"/>
        <v>1462.4506963735107</v>
      </c>
      <c r="DM205" s="372">
        <f t="shared" ca="1" si="234"/>
        <v>-1462.4506963735107</v>
      </c>
      <c r="DN205" s="242">
        <v>64</v>
      </c>
      <c r="DO205" s="29">
        <f t="shared" si="48"/>
        <v>0</v>
      </c>
      <c r="DP205" s="29">
        <f t="shared" ca="1" si="105"/>
        <v>77902.925790393667</v>
      </c>
      <c r="DQ205" s="29">
        <f t="shared" ca="1" si="49"/>
        <v>81.148881031660082</v>
      </c>
      <c r="DR205" s="29"/>
      <c r="DS205" s="24">
        <v>63</v>
      </c>
      <c r="DT205" s="243">
        <f t="shared" ca="1" si="224"/>
        <v>1462.4506963735107</v>
      </c>
      <c r="DU205" s="243">
        <f t="shared" ref="DU205:DU214" ca="1" si="331">IF(DS205&gt;$DK$140,0,DU204+DT205)</f>
        <v>105632.11369213354</v>
      </c>
      <c r="DV205" s="243">
        <f t="shared" ca="1" si="107"/>
        <v>110.03345176263912</v>
      </c>
      <c r="DW205" s="33"/>
      <c r="EC205" s="23"/>
      <c r="EF205" s="481"/>
      <c r="EG205" s="242">
        <v>63</v>
      </c>
      <c r="EH205" s="331">
        <f t="shared" ca="1" si="116"/>
        <v>1150</v>
      </c>
      <c r="EI205" s="599">
        <f t="shared" ca="1" si="235"/>
        <v>103.62049999999999</v>
      </c>
      <c r="EJ205" s="331">
        <f t="shared" ca="1" si="117"/>
        <v>1046.3795</v>
      </c>
      <c r="EK205" s="594">
        <f t="shared" ca="1" si="118"/>
        <v>518.16542205324083</v>
      </c>
      <c r="EL205" s="488">
        <f t="shared" ca="1" si="119"/>
        <v>528.21407794675918</v>
      </c>
      <c r="EM205" s="331">
        <f t="shared" si="120"/>
        <v>0</v>
      </c>
      <c r="EN205" s="331">
        <f t="shared" si="121"/>
        <v>0</v>
      </c>
      <c r="EO205" s="595">
        <f t="shared" ca="1" si="122"/>
        <v>177128.50205459294</v>
      </c>
      <c r="EP205" s="420">
        <f t="shared" ca="1" si="51"/>
        <v>0</v>
      </c>
      <c r="EQ205" s="416">
        <f t="shared" ca="1" si="123"/>
        <v>1150</v>
      </c>
      <c r="ER205" s="372">
        <f t="shared" ca="1" si="236"/>
        <v>-1150</v>
      </c>
      <c r="ES205" s="242">
        <v>64</v>
      </c>
      <c r="ET205" s="29">
        <f t="shared" si="125"/>
        <v>0</v>
      </c>
      <c r="EU205" s="29">
        <f t="shared" ca="1" si="327"/>
        <v>83991.032421911776</v>
      </c>
      <c r="EV205" s="29">
        <f t="shared" ca="1" si="52"/>
        <v>87.490658772824773</v>
      </c>
      <c r="EW205" s="29"/>
      <c r="EX205" s="24">
        <v>63</v>
      </c>
      <c r="EY205" s="243">
        <f t="shared" ca="1" si="225"/>
        <v>1150</v>
      </c>
      <c r="EZ205" s="243">
        <f t="shared" ref="EZ205:EZ214" ca="1" si="332">IF(EX205&gt;$EP$140,0,EZ204+EY205)</f>
        <v>86477.435819808394</v>
      </c>
      <c r="FA205" s="243">
        <f t="shared" ca="1" si="128"/>
        <v>90.080662312300419</v>
      </c>
      <c r="FB205" s="33"/>
      <c r="FK205" s="481"/>
      <c r="FL205" s="242">
        <v>63</v>
      </c>
      <c r="FM205" s="331">
        <f t="shared" ca="1" si="137"/>
        <v>1150</v>
      </c>
      <c r="FN205" s="600">
        <f t="shared" ca="1" si="237"/>
        <v>104.1015</v>
      </c>
      <c r="FO205" s="331">
        <f t="shared" ca="1" si="138"/>
        <v>1045.8985</v>
      </c>
      <c r="FP205" s="597">
        <f t="shared" ca="1" si="139"/>
        <v>524.30297580314368</v>
      </c>
      <c r="FQ205" s="488">
        <f t="shared" ca="1" si="140"/>
        <v>521.59552419685633</v>
      </c>
      <c r="FR205" s="331">
        <f t="shared" si="141"/>
        <v>0</v>
      </c>
      <c r="FS205" s="331">
        <f t="shared" si="142"/>
        <v>0</v>
      </c>
      <c r="FT205" s="596">
        <f t="shared" ca="1" si="143"/>
        <v>179239.42475116666</v>
      </c>
      <c r="FU205" s="420">
        <f t="shared" ca="1" si="54"/>
        <v>0</v>
      </c>
      <c r="FV205" s="416">
        <f t="shared" ca="1" si="144"/>
        <v>1150</v>
      </c>
      <c r="FW205" s="372">
        <f t="shared" ca="1" si="238"/>
        <v>-1150</v>
      </c>
      <c r="FX205" s="242">
        <v>64</v>
      </c>
      <c r="FY205" s="29">
        <f t="shared" si="146"/>
        <v>0</v>
      </c>
      <c r="FZ205" s="29">
        <f t="shared" ca="1" si="328"/>
        <v>83991.032421911776</v>
      </c>
      <c r="GA205" s="29">
        <f t="shared" ca="1" si="55"/>
        <v>87.490658772824773</v>
      </c>
      <c r="GB205" s="29"/>
      <c r="GC205" s="24">
        <v>63</v>
      </c>
      <c r="GD205" s="243">
        <f t="shared" ca="1" si="226"/>
        <v>1150</v>
      </c>
      <c r="GE205" s="243">
        <f t="shared" ref="GE205:GE214" ca="1" si="333">IF(GC205&gt;$FU$140,0,GE204+GD205)</f>
        <v>86443.104413329871</v>
      </c>
      <c r="GF205" s="243">
        <f t="shared" ca="1" si="149"/>
        <v>90.044900430551948</v>
      </c>
      <c r="GG205" s="33"/>
      <c r="GP205" s="481"/>
      <c r="GQ205" s="242">
        <v>63</v>
      </c>
      <c r="GR205" s="331">
        <f t="shared" ca="1" si="57"/>
        <v>1150</v>
      </c>
      <c r="GS205" s="600">
        <f t="shared" ca="1" si="240"/>
        <v>106.9885</v>
      </c>
      <c r="GT205" s="331">
        <f t="shared" ca="1" si="59"/>
        <v>1043.0115000000001</v>
      </c>
      <c r="GU205" s="591">
        <f t="shared" ca="1" si="153"/>
        <v>544.85680634564142</v>
      </c>
      <c r="GV205" s="488">
        <f t="shared" ca="1" si="227"/>
        <v>498.15469365435865</v>
      </c>
      <c r="GW205" s="331">
        <f t="shared" si="228"/>
        <v>0</v>
      </c>
      <c r="GX205" s="331">
        <f t="shared" si="229"/>
        <v>0</v>
      </c>
      <c r="GY205" s="593">
        <f t="shared" ca="1" si="230"/>
        <v>186309.89319627982</v>
      </c>
      <c r="GZ205" s="420">
        <f t="shared" ca="1" si="64"/>
        <v>0</v>
      </c>
      <c r="HA205" s="416">
        <f t="shared" ca="1" si="154"/>
        <v>1150</v>
      </c>
      <c r="HB205" s="372">
        <f t="shared" ca="1" si="241"/>
        <v>-1150</v>
      </c>
      <c r="HC205" s="242">
        <v>64</v>
      </c>
      <c r="HD205" s="29">
        <f t="shared" si="156"/>
        <v>0</v>
      </c>
      <c r="HE205" s="29">
        <f t="shared" ca="1" si="329"/>
        <v>77902.925790393667</v>
      </c>
      <c r="HF205" s="29">
        <f t="shared" ca="1" si="65"/>
        <v>81.148881031660082</v>
      </c>
      <c r="HG205" s="29"/>
      <c r="HH205" s="24">
        <v>63</v>
      </c>
      <c r="HI205" s="243">
        <f t="shared" ca="1" si="243"/>
        <v>1150</v>
      </c>
      <c r="HJ205" s="243">
        <f t="shared" ref="HJ205:HJ214" ca="1" si="334">IF(HH205&gt;$GZ$140,0,HJ204+HI205)</f>
        <v>85343.002280715911</v>
      </c>
      <c r="HK205" s="243">
        <f t="shared" ca="1" si="159"/>
        <v>88.898960709079077</v>
      </c>
      <c r="HL205" s="33"/>
    </row>
    <row r="206" spans="3:220" ht="15" customHeight="1" x14ac:dyDescent="0.25">
      <c r="C206" s="242">
        <v>64</v>
      </c>
      <c r="D206" s="243">
        <f t="shared" si="8"/>
        <v>1155.6736805955547</v>
      </c>
      <c r="E206" s="865">
        <f t="shared" si="160"/>
        <v>100</v>
      </c>
      <c r="F206" s="866"/>
      <c r="G206" s="243">
        <f t="shared" si="66"/>
        <v>1055.6736805955547</v>
      </c>
      <c r="H206" s="859">
        <f t="shared" si="9"/>
        <v>575.93182904550861</v>
      </c>
      <c r="I206" s="860"/>
      <c r="J206" s="243">
        <f t="shared" si="10"/>
        <v>479.74185155004614</v>
      </c>
      <c r="K206" s="859">
        <f t="shared" si="67"/>
        <v>172299.80686210256</v>
      </c>
      <c r="L206" s="860"/>
      <c r="M206" s="860"/>
      <c r="N206" s="861"/>
      <c r="O206" s="248">
        <f t="shared" si="68"/>
        <v>172299.80686210256</v>
      </c>
      <c r="P206" s="248">
        <f t="shared" ref="P206:P269" si="335">IF(C206=$D$18,O206,0)</f>
        <v>0</v>
      </c>
      <c r="Q206" s="248">
        <f t="shared" si="11"/>
        <v>0</v>
      </c>
      <c r="R206" s="1015" t="str">
        <f t="shared" ref="R206:R269" si="336">IF(AND(O206&lt;=$D$19,O206&gt;=$C$22),C206,"")</f>
        <v/>
      </c>
      <c r="S206" s="1015"/>
      <c r="U206">
        <v>64</v>
      </c>
      <c r="W206" s="278"/>
      <c r="X206" s="278"/>
      <c r="Y206" s="854"/>
      <c r="Z206" s="855"/>
      <c r="AA206" s="279"/>
      <c r="AQ206" s="481"/>
      <c r="AR206" s="242">
        <v>64</v>
      </c>
      <c r="AS206" s="331">
        <f t="shared" ca="1" si="25"/>
        <v>1231.970682334292</v>
      </c>
      <c r="AT206" s="566">
        <f t="shared" ca="1" si="74"/>
        <v>103.62049999999999</v>
      </c>
      <c r="AU206" s="331">
        <f t="shared" ca="1" si="26"/>
        <v>1128.350182334292</v>
      </c>
      <c r="AV206" s="329">
        <f t="shared" ca="1" si="27"/>
        <v>500.11639387258811</v>
      </c>
      <c r="AW206" s="331">
        <f t="shared" ca="1" si="28"/>
        <v>628.23378846170385</v>
      </c>
      <c r="AX206" s="331">
        <f t="shared" si="75"/>
        <v>0</v>
      </c>
      <c r="AY206" s="331">
        <f t="shared" si="176"/>
        <v>0</v>
      </c>
      <c r="AZ206" s="350">
        <f t="shared" ca="1" si="30"/>
        <v>170840.24411071133</v>
      </c>
      <c r="BA206" s="420">
        <f t="shared" ca="1" si="31"/>
        <v>0</v>
      </c>
      <c r="BB206" s="416">
        <f t="shared" ca="1" si="76"/>
        <v>1231.970682334292</v>
      </c>
      <c r="BC206" s="372">
        <f t="shared" ca="1" si="231"/>
        <v>-1231.970682334292</v>
      </c>
      <c r="BD206" s="242">
        <v>65</v>
      </c>
      <c r="BE206" s="29">
        <f t="shared" si="32"/>
        <v>0</v>
      </c>
      <c r="BF206" s="29">
        <f t="shared" ca="1" si="78"/>
        <v>83991.032421911776</v>
      </c>
      <c r="BG206" s="29">
        <f t="shared" ca="1" si="33"/>
        <v>87.490658772824773</v>
      </c>
      <c r="BH206" s="29"/>
      <c r="BI206" s="24">
        <v>64</v>
      </c>
      <c r="BJ206" s="243">
        <f t="shared" ca="1" si="222"/>
        <v>1231.970682334292</v>
      </c>
      <c r="BK206" s="243">
        <f t="shared" ca="1" si="161"/>
        <v>93032.205669030256</v>
      </c>
      <c r="BL206" s="243">
        <f t="shared" ca="1" si="79"/>
        <v>96.908547571906524</v>
      </c>
      <c r="BM206" s="33"/>
      <c r="BO206" s="278"/>
      <c r="BP206" s="278"/>
      <c r="BQ206" s="278"/>
      <c r="BR206" s="278"/>
      <c r="BS206" s="278"/>
      <c r="BT206" s="278"/>
      <c r="BU206" s="278"/>
      <c r="BV206" s="480"/>
      <c r="BW206" s="679">
        <v>64</v>
      </c>
      <c r="BX206" s="489">
        <f t="shared" ca="1" si="82"/>
        <v>1445.5025028809234</v>
      </c>
      <c r="BY206" s="489">
        <f t="shared" ca="1" si="41"/>
        <v>104.1015</v>
      </c>
      <c r="BZ206" s="489">
        <f t="shared" ca="1" si="42"/>
        <v>1341.4010028809234</v>
      </c>
      <c r="CA206" s="489">
        <f t="shared" ca="1" si="83"/>
        <v>463.26922377910569</v>
      </c>
      <c r="CB206" s="489">
        <f t="shared" ca="1" si="84"/>
        <v>878.13177910181776</v>
      </c>
      <c r="CC206" s="489">
        <f t="shared" si="85"/>
        <v>0</v>
      </c>
      <c r="CD206" s="489">
        <f t="shared" si="86"/>
        <v>0</v>
      </c>
      <c r="CE206" s="647">
        <f t="shared" ca="1" si="87"/>
        <v>157957.03065944868</v>
      </c>
      <c r="CF206" s="700">
        <f t="shared" ca="1" si="173"/>
        <v>0</v>
      </c>
      <c r="CG206" s="701">
        <f t="shared" ca="1" si="88"/>
        <v>1445.5025028809234</v>
      </c>
      <c r="CH206" s="710">
        <f t="shared" ca="1" si="232"/>
        <v>-1445.5025028809234</v>
      </c>
      <c r="CI206" s="679">
        <v>65</v>
      </c>
      <c r="CJ206" s="29">
        <f t="shared" si="43"/>
        <v>0</v>
      </c>
      <c r="CK206" s="29">
        <f t="shared" ca="1" si="326"/>
        <v>83991.032421911776</v>
      </c>
      <c r="CL206" s="29">
        <f t="shared" ca="1" si="44"/>
        <v>87.490658772824773</v>
      </c>
      <c r="CM206" s="29"/>
      <c r="CN206" s="29">
        <v>64</v>
      </c>
      <c r="CO206" s="29">
        <f t="shared" ca="1" si="223"/>
        <v>1445.5025028809234</v>
      </c>
      <c r="CP206" s="29">
        <f t="shared" ca="1" si="330"/>
        <v>107077.18057884298</v>
      </c>
      <c r="CQ206" s="29">
        <f t="shared" ca="1" si="92"/>
        <v>111.53872976962811</v>
      </c>
      <c r="CR206" s="292"/>
      <c r="CW206" s="476"/>
      <c r="DA206" s="481"/>
      <c r="DB206" s="242">
        <v>64</v>
      </c>
      <c r="DC206" s="488">
        <f t="shared" ca="1" si="96"/>
        <v>1462.4506963735107</v>
      </c>
      <c r="DD206" s="489">
        <f t="shared" ca="1" si="46"/>
        <v>106.9885</v>
      </c>
      <c r="DE206" s="488">
        <f t="shared" ca="1" si="97"/>
        <v>1355.4621963735108</v>
      </c>
      <c r="DF206" s="489">
        <f t="shared" ca="1" si="98"/>
        <v>480.47815889144277</v>
      </c>
      <c r="DG206" s="488">
        <f t="shared" ca="1" si="99"/>
        <v>874.98403748206806</v>
      </c>
      <c r="DH206" s="488">
        <f t="shared" si="100"/>
        <v>0</v>
      </c>
      <c r="DI206" s="488">
        <f t="shared" si="101"/>
        <v>0</v>
      </c>
      <c r="DJ206" s="523">
        <f t="shared" ca="1" si="102"/>
        <v>163860.3847252983</v>
      </c>
      <c r="DK206" s="420">
        <f t="shared" ca="1" si="47"/>
        <v>0</v>
      </c>
      <c r="DL206" s="416">
        <f t="shared" ca="1" si="103"/>
        <v>1462.4506963735107</v>
      </c>
      <c r="DM206" s="372">
        <f t="shared" ca="1" si="234"/>
        <v>-1462.4506963735107</v>
      </c>
      <c r="DN206" s="242">
        <v>65</v>
      </c>
      <c r="DO206" s="29">
        <f t="shared" si="48"/>
        <v>0</v>
      </c>
      <c r="DP206" s="29">
        <f t="shared" ca="1" si="105"/>
        <v>77902.925790393667</v>
      </c>
      <c r="DQ206" s="29">
        <f t="shared" ca="1" si="49"/>
        <v>81.148881031660082</v>
      </c>
      <c r="DR206" s="29"/>
      <c r="DS206" s="24">
        <v>64</v>
      </c>
      <c r="DT206" s="243">
        <f t="shared" ca="1" si="224"/>
        <v>1462.4506963735107</v>
      </c>
      <c r="DU206" s="243">
        <f t="shared" ca="1" si="331"/>
        <v>107094.56438850705</v>
      </c>
      <c r="DV206" s="243">
        <f t="shared" ca="1" si="107"/>
        <v>111.55683790469486</v>
      </c>
      <c r="DW206" s="33"/>
      <c r="EF206" s="481"/>
      <c r="EG206" s="242">
        <v>64</v>
      </c>
      <c r="EH206" s="331">
        <f t="shared" ca="1" si="116"/>
        <v>1150</v>
      </c>
      <c r="EI206" s="599">
        <f t="shared" ca="1" si="235"/>
        <v>103.62049999999999</v>
      </c>
      <c r="EJ206" s="331">
        <f t="shared" ca="1" si="117"/>
        <v>1046.3795</v>
      </c>
      <c r="EK206" s="594">
        <f t="shared" ca="1" si="118"/>
        <v>516.62479765922944</v>
      </c>
      <c r="EL206" s="488">
        <f t="shared" ca="1" si="119"/>
        <v>529.75470234077056</v>
      </c>
      <c r="EM206" s="331">
        <f t="shared" si="120"/>
        <v>0</v>
      </c>
      <c r="EN206" s="331">
        <f t="shared" si="121"/>
        <v>0</v>
      </c>
      <c r="EO206" s="595">
        <f t="shared" ca="1" si="122"/>
        <v>176598.74735225216</v>
      </c>
      <c r="EP206" s="420">
        <f t="shared" ca="1" si="51"/>
        <v>0</v>
      </c>
      <c r="EQ206" s="416">
        <f t="shared" ca="1" si="123"/>
        <v>1150</v>
      </c>
      <c r="ER206" s="372">
        <f t="shared" ca="1" si="236"/>
        <v>-1150</v>
      </c>
      <c r="ES206" s="242">
        <v>65</v>
      </c>
      <c r="ET206" s="29">
        <f t="shared" si="125"/>
        <v>0</v>
      </c>
      <c r="EU206" s="29">
        <f t="shared" ca="1" si="327"/>
        <v>83991.032421911776</v>
      </c>
      <c r="EV206" s="29">
        <f t="shared" ca="1" si="52"/>
        <v>87.490658772824773</v>
      </c>
      <c r="EW206" s="29"/>
      <c r="EX206" s="24">
        <v>64</v>
      </c>
      <c r="EY206" s="243">
        <f t="shared" ca="1" si="225"/>
        <v>1150</v>
      </c>
      <c r="EZ206" s="243">
        <f t="shared" ca="1" si="332"/>
        <v>87627.435819808394</v>
      </c>
      <c r="FA206" s="243">
        <f t="shared" ca="1" si="128"/>
        <v>91.278578978967076</v>
      </c>
      <c r="FB206" s="33"/>
      <c r="FK206" s="481"/>
      <c r="FL206" s="242">
        <v>64</v>
      </c>
      <c r="FM206" s="331">
        <f t="shared" ca="1" si="137"/>
        <v>1150</v>
      </c>
      <c r="FN206" s="600">
        <f t="shared" ca="1" si="237"/>
        <v>104.1015</v>
      </c>
      <c r="FO206" s="331">
        <f t="shared" ca="1" si="138"/>
        <v>1045.8985</v>
      </c>
      <c r="FP206" s="597">
        <f t="shared" ca="1" si="139"/>
        <v>522.78165552423616</v>
      </c>
      <c r="FQ206" s="488">
        <f t="shared" ca="1" si="140"/>
        <v>523.11684447576386</v>
      </c>
      <c r="FR206" s="331">
        <f t="shared" si="141"/>
        <v>0</v>
      </c>
      <c r="FS206" s="331">
        <f t="shared" si="142"/>
        <v>0</v>
      </c>
      <c r="FT206" s="596">
        <f t="shared" ca="1" si="143"/>
        <v>178716.3079066909</v>
      </c>
      <c r="FU206" s="420">
        <f t="shared" ca="1" si="54"/>
        <v>0</v>
      </c>
      <c r="FV206" s="416">
        <f t="shared" ca="1" si="144"/>
        <v>1150</v>
      </c>
      <c r="FW206" s="372">
        <f t="shared" ca="1" si="238"/>
        <v>-1150</v>
      </c>
      <c r="FX206" s="242">
        <v>65</v>
      </c>
      <c r="FY206" s="29">
        <f t="shared" si="146"/>
        <v>0</v>
      </c>
      <c r="FZ206" s="29">
        <f t="shared" ca="1" si="328"/>
        <v>83991.032421911776</v>
      </c>
      <c r="GA206" s="29">
        <f t="shared" ca="1" si="55"/>
        <v>87.490658772824773</v>
      </c>
      <c r="GB206" s="29"/>
      <c r="GC206" s="24">
        <v>64</v>
      </c>
      <c r="GD206" s="243">
        <f t="shared" ca="1" si="226"/>
        <v>1150</v>
      </c>
      <c r="GE206" s="243">
        <f t="shared" ca="1" si="333"/>
        <v>87593.104413329871</v>
      </c>
      <c r="GF206" s="243">
        <f t="shared" ca="1" si="149"/>
        <v>91.242817097218619</v>
      </c>
      <c r="GG206" s="33"/>
      <c r="GP206" s="481"/>
      <c r="GQ206" s="242">
        <v>64</v>
      </c>
      <c r="GR206" s="331">
        <f t="shared" ca="1" si="57"/>
        <v>1150</v>
      </c>
      <c r="GS206" s="600">
        <f t="shared" ca="1" si="240"/>
        <v>106.9885</v>
      </c>
      <c r="GT206" s="331">
        <f t="shared" ca="1" si="59"/>
        <v>1043.0115000000001</v>
      </c>
      <c r="GU206" s="591">
        <f t="shared" ca="1" si="153"/>
        <v>543.40385515581613</v>
      </c>
      <c r="GV206" s="488">
        <f t="shared" ca="1" si="227"/>
        <v>499.60764484418394</v>
      </c>
      <c r="GW206" s="331">
        <f t="shared" si="228"/>
        <v>0</v>
      </c>
      <c r="GX206" s="331">
        <f t="shared" si="229"/>
        <v>0</v>
      </c>
      <c r="GY206" s="593">
        <f t="shared" ca="1" si="230"/>
        <v>185810.28555143563</v>
      </c>
      <c r="GZ206" s="420">
        <f t="shared" ca="1" si="64"/>
        <v>0</v>
      </c>
      <c r="HA206" s="416">
        <f t="shared" ca="1" si="154"/>
        <v>1150</v>
      </c>
      <c r="HB206" s="372">
        <f t="shared" ca="1" si="241"/>
        <v>-1150</v>
      </c>
      <c r="HC206" s="242">
        <v>65</v>
      </c>
      <c r="HD206" s="29">
        <f t="shared" si="156"/>
        <v>0</v>
      </c>
      <c r="HE206" s="29">
        <f t="shared" ca="1" si="329"/>
        <v>77902.925790393667</v>
      </c>
      <c r="HF206" s="29">
        <f t="shared" ca="1" si="65"/>
        <v>81.148881031660082</v>
      </c>
      <c r="HG206" s="29"/>
      <c r="HH206" s="24">
        <v>64</v>
      </c>
      <c r="HI206" s="243">
        <f t="shared" ca="1" si="243"/>
        <v>1150</v>
      </c>
      <c r="HJ206" s="243">
        <f t="shared" ca="1" si="334"/>
        <v>86493.002280715911</v>
      </c>
      <c r="HK206" s="243">
        <f t="shared" ca="1" si="159"/>
        <v>90.096877375745748</v>
      </c>
      <c r="HL206" s="33"/>
    </row>
    <row r="207" spans="3:220" ht="15" customHeight="1" x14ac:dyDescent="0.25">
      <c r="C207" s="242">
        <v>65</v>
      </c>
      <c r="D207" s="243">
        <f t="shared" ref="D207:D270" si="337">IF(C207&gt;$C$140,0,G207+E207)</f>
        <v>1155.6736805955547</v>
      </c>
      <c r="E207" s="865">
        <f t="shared" si="160"/>
        <v>100</v>
      </c>
      <c r="F207" s="866"/>
      <c r="G207" s="243">
        <f t="shared" ref="G207:G270" si="338">IF(C207&gt;$C$140,0,IF(C207=$C$140,J207+H207,(PMT($E$140/12,$C$140,$D$140,0,0))*-1))</f>
        <v>1055.6736805955547</v>
      </c>
      <c r="H207" s="859">
        <f t="shared" ref="H207:H270" si="339">IF(C207&gt;$C$140,0,K206*$D$15/12)</f>
        <v>574.3326895403419</v>
      </c>
      <c r="I207" s="860"/>
      <c r="J207" s="243">
        <f t="shared" ref="J207:J270" si="340">IF(C207&gt;$C$140,0,IF(C207=$C$140,K206,G207-H207))</f>
        <v>481.34099105521284</v>
      </c>
      <c r="K207" s="859">
        <f t="shared" si="67"/>
        <v>171818.46587104734</v>
      </c>
      <c r="L207" s="860"/>
      <c r="M207" s="860"/>
      <c r="N207" s="861"/>
      <c r="O207" s="248">
        <f t="shared" si="68"/>
        <v>171818.46587104734</v>
      </c>
      <c r="P207" s="248">
        <f t="shared" si="335"/>
        <v>0</v>
      </c>
      <c r="Q207" s="248">
        <f t="shared" ref="Q207:Q270" si="341">IF(C207=$J$140,O207,0)</f>
        <v>0</v>
      </c>
      <c r="R207" s="1015" t="str">
        <f t="shared" si="336"/>
        <v/>
      </c>
      <c r="S207" s="1015"/>
      <c r="U207">
        <v>65</v>
      </c>
      <c r="W207" s="278"/>
      <c r="X207" s="278"/>
      <c r="Y207" s="854"/>
      <c r="Z207" s="855"/>
      <c r="AA207" s="279"/>
      <c r="AQ207" s="481"/>
      <c r="AR207" s="242">
        <v>65</v>
      </c>
      <c r="AS207" s="331">
        <f t="shared" ref="AS207:AS270" ca="1" si="342">IF(AR207&gt;$AR$140,0,AU207+AT207+AX207+AY207)</f>
        <v>1231.970682334292</v>
      </c>
      <c r="AT207" s="566">
        <f t="shared" ca="1" si="74"/>
        <v>103.62049999999999</v>
      </c>
      <c r="AU207" s="331">
        <f t="shared" ref="AU207:AU270" ca="1" si="343">IF(AZ207=0,AW207+AV207,IF(AZ206=0,0,IF(AR207&gt;$AR$140,0,IF(AR207=$AR$140,AW207+AV207,IF(AND($Q$27=0,AR207&gt;$D$8),(PMT($AT$140/12,$AR$140-AR206,AZ206,0))*-1,$AY$140-AT207)))))</f>
        <v>1128.350182334292</v>
      </c>
      <c r="AV207" s="329">
        <f t="shared" ref="AV207:AV270" ca="1" si="344">IF(AR207&gt;$AR$140,0,AZ206*$AT$140/12)</f>
        <v>498.28404532290807</v>
      </c>
      <c r="AW207" s="331">
        <f t="shared" ref="AW207:AW270" ca="1" si="345">IF(AZ206&lt;=(AU207-AV207),AZ206,IF(AR207&gt;$AR$140,0,IF(AR207=$AR$140,AZ206,AU207-AV207)))</f>
        <v>630.06613701138394</v>
      </c>
      <c r="AX207" s="331">
        <f t="shared" si="75"/>
        <v>0</v>
      </c>
      <c r="AY207" s="331">
        <f t="shared" si="176"/>
        <v>0</v>
      </c>
      <c r="AZ207" s="350">
        <f t="shared" ref="AZ207:AZ270" ca="1" si="346">IF(AR207&gt;$AR$140,0,AZ206-AW207-AX207)</f>
        <v>170210.17797369993</v>
      </c>
      <c r="BA207" s="420">
        <f t="shared" ref="BA207:BA270" ca="1" si="347">IF(AND(AZ207=0,AW207&lt;&gt;0),AR207,0)</f>
        <v>0</v>
      </c>
      <c r="BB207" s="416">
        <f t="shared" ca="1" si="76"/>
        <v>1231.970682334292</v>
      </c>
      <c r="BC207" s="372">
        <f t="shared" ca="1" si="231"/>
        <v>-1231.970682334292</v>
      </c>
      <c r="BD207" s="242">
        <v>66</v>
      </c>
      <c r="BE207" s="29">
        <f t="shared" ref="BE207:BE270" si="348">IF(BI207=$AJ$140,$X$124-$F$16,0)</f>
        <v>0</v>
      </c>
      <c r="BF207" s="29">
        <f t="shared" ca="1" si="78"/>
        <v>83991.032421911776</v>
      </c>
      <c r="BG207" s="29">
        <f t="shared" ref="BG207:BG270" ca="1" si="349">BF207*$BD$139/12</f>
        <v>87.490658772824773</v>
      </c>
      <c r="BH207" s="29"/>
      <c r="BI207" s="24">
        <v>65</v>
      </c>
      <c r="BJ207" s="243">
        <f t="shared" ca="1" si="222"/>
        <v>1231.970682334292</v>
      </c>
      <c r="BK207" s="243">
        <f t="shared" ca="1" si="161"/>
        <v>94264.176351364542</v>
      </c>
      <c r="BL207" s="243">
        <f t="shared" ca="1" si="79"/>
        <v>98.191850366004743</v>
      </c>
      <c r="BM207" s="33"/>
      <c r="BO207" s="278"/>
      <c r="BP207" s="278"/>
      <c r="BQ207" s="278"/>
      <c r="BR207" s="278"/>
      <c r="BS207" s="278"/>
      <c r="BT207" s="278"/>
      <c r="BU207" s="278"/>
      <c r="BV207" s="480"/>
      <c r="BW207" s="679">
        <v>65</v>
      </c>
      <c r="BX207" s="489">
        <f t="shared" ca="1" si="82"/>
        <v>1445.5025028809234</v>
      </c>
      <c r="BY207" s="489">
        <f t="shared" ref="BY207:BY270" ca="1" si="350">IF(CE206=0,0,IF(BW207&gt;$BW$140,0,IF(BW207&gt;$BO$140,(($BX$140-$AC$107)*$BQ$140/12)*$CA$140,($BX$140*$BZ$140/12)*$CA$140)))</f>
        <v>104.1015</v>
      </c>
      <c r="BZ207" s="489">
        <f t="shared" ref="BZ207:BZ270" ca="1" si="351">IF(CE207=0,CB207+CA207,IF(CE206=0,0,IF(BW207&gt;$BW$140,0,IF(BW207=$BW$140,CB207+CA207,IF(AND($Q$27=0,BW207&gt;$BO$140),(PMT($BY$140/12,$BW$140-BW206,CE206,0))*-1,$CD$140-BY207)))))</f>
        <v>1341.4010028809234</v>
      </c>
      <c r="CA207" s="489">
        <f t="shared" ca="1" si="83"/>
        <v>460.70800609005869</v>
      </c>
      <c r="CB207" s="489">
        <f t="shared" ca="1" si="84"/>
        <v>880.69299679086475</v>
      </c>
      <c r="CC207" s="489">
        <f t="shared" si="85"/>
        <v>0</v>
      </c>
      <c r="CD207" s="489">
        <f t="shared" si="86"/>
        <v>0</v>
      </c>
      <c r="CE207" s="647">
        <f t="shared" ca="1" si="87"/>
        <v>157076.33766265781</v>
      </c>
      <c r="CF207" s="700">
        <f t="shared" ca="1" si="173"/>
        <v>0</v>
      </c>
      <c r="CG207" s="701">
        <f t="shared" ca="1" si="88"/>
        <v>1445.5025028809234</v>
      </c>
      <c r="CH207" s="710">
        <f t="shared" ca="1" si="232"/>
        <v>-1445.5025028809234</v>
      </c>
      <c r="CI207" s="679">
        <v>66</v>
      </c>
      <c r="CJ207" s="29">
        <f t="shared" ref="CJ207:CJ270" si="352">IF(CN207=$BO$140,$AC$124-$F$16,0)</f>
        <v>0</v>
      </c>
      <c r="CK207" s="29">
        <f t="shared" ca="1" si="326"/>
        <v>83991.032421911776</v>
      </c>
      <c r="CL207" s="29">
        <f t="shared" ref="CL207:CL270" ca="1" si="353">CK207*$CI$139/12</f>
        <v>87.490658772824773</v>
      </c>
      <c r="CM207" s="29"/>
      <c r="CN207" s="29">
        <v>65</v>
      </c>
      <c r="CO207" s="29">
        <f t="shared" ca="1" si="223"/>
        <v>1445.5025028809234</v>
      </c>
      <c r="CP207" s="29">
        <f t="shared" ca="1" si="330"/>
        <v>108522.6830817239</v>
      </c>
      <c r="CQ207" s="29">
        <f t="shared" ca="1" si="92"/>
        <v>113.04446154346239</v>
      </c>
      <c r="CR207" s="292"/>
      <c r="DA207" s="481"/>
      <c r="DB207" s="242">
        <v>65</v>
      </c>
      <c r="DC207" s="488">
        <f t="shared" ca="1" si="96"/>
        <v>1462.4506963735107</v>
      </c>
      <c r="DD207" s="489">
        <f t="shared" ref="DD207:DD270" ca="1" si="354">IF(DJ206=0,0,IF(DB207&gt;$DB$140,0,IF(DB207&gt;$CT$140,(($DC$140-$AH$107)*$DE$140/12)*$DF$140,($DC$140*$DE$140/12)*$DF$140)))</f>
        <v>106.9885</v>
      </c>
      <c r="DE207" s="488">
        <f t="shared" ca="1" si="97"/>
        <v>1355.4621963735108</v>
      </c>
      <c r="DF207" s="489">
        <f t="shared" ca="1" si="98"/>
        <v>477.92612211545338</v>
      </c>
      <c r="DG207" s="488">
        <f t="shared" ca="1" si="99"/>
        <v>877.5360742580574</v>
      </c>
      <c r="DH207" s="488">
        <f t="shared" si="100"/>
        <v>0</v>
      </c>
      <c r="DI207" s="488">
        <f t="shared" si="101"/>
        <v>0</v>
      </c>
      <c r="DJ207" s="523">
        <f t="shared" ca="1" si="102"/>
        <v>162982.84865104023</v>
      </c>
      <c r="DK207" s="420">
        <f t="shared" ref="DK207:DK270" ca="1" si="355">IF(AND(DJ207=0,DG207&lt;&gt;0),DB207,0)</f>
        <v>0</v>
      </c>
      <c r="DL207" s="416">
        <f t="shared" ca="1" si="103"/>
        <v>1462.4506963735107</v>
      </c>
      <c r="DM207" s="372">
        <f t="shared" ca="1" si="234"/>
        <v>-1462.4506963735107</v>
      </c>
      <c r="DN207" s="242">
        <v>66</v>
      </c>
      <c r="DO207" s="29">
        <f t="shared" ref="DO207:DO270" si="356">IF(DS207=$CT$140,$AH$124-$F$16,0)</f>
        <v>0</v>
      </c>
      <c r="DP207" s="29">
        <f t="shared" ca="1" si="105"/>
        <v>77902.925790393667</v>
      </c>
      <c r="DQ207" s="29">
        <f t="shared" ref="DQ207:DQ270" ca="1" si="357">DP207*$DN$139/12</f>
        <v>81.148881031660082</v>
      </c>
      <c r="DR207" s="29"/>
      <c r="DS207" s="24">
        <v>65</v>
      </c>
      <c r="DT207" s="243">
        <f t="shared" ca="1" si="224"/>
        <v>1462.4506963735107</v>
      </c>
      <c r="DU207" s="243">
        <f t="shared" ca="1" si="331"/>
        <v>108557.01508488055</v>
      </c>
      <c r="DV207" s="243">
        <f t="shared" ca="1" si="107"/>
        <v>113.08022404675057</v>
      </c>
      <c r="DW207" s="33"/>
      <c r="EF207" s="481"/>
      <c r="EG207" s="242">
        <v>65</v>
      </c>
      <c r="EH207" s="331">
        <f t="shared" ca="1" si="116"/>
        <v>1150</v>
      </c>
      <c r="EI207" s="599">
        <f t="shared" ca="1" si="235"/>
        <v>103.62049999999999</v>
      </c>
      <c r="EJ207" s="331">
        <f t="shared" ca="1" si="117"/>
        <v>1046.3795</v>
      </c>
      <c r="EK207" s="594">
        <f t="shared" ca="1" si="118"/>
        <v>515.07967977740225</v>
      </c>
      <c r="EL207" s="488">
        <f t="shared" ca="1" si="119"/>
        <v>531.29982022259776</v>
      </c>
      <c r="EM207" s="331">
        <f t="shared" si="120"/>
        <v>0</v>
      </c>
      <c r="EN207" s="331">
        <f t="shared" si="121"/>
        <v>0</v>
      </c>
      <c r="EO207" s="595">
        <f t="shared" ca="1" si="122"/>
        <v>176067.44753202956</v>
      </c>
      <c r="EP207" s="420">
        <f t="shared" ref="EP207:EP270" ca="1" si="358">IF(AND(EO207=0,EL207&lt;&gt;0),EG207,0)</f>
        <v>0</v>
      </c>
      <c r="EQ207" s="416">
        <f t="shared" ca="1" si="123"/>
        <v>1150</v>
      </c>
      <c r="ER207" s="372">
        <f t="shared" ca="1" si="236"/>
        <v>-1150</v>
      </c>
      <c r="ES207" s="242">
        <v>66</v>
      </c>
      <c r="ET207" s="29">
        <f t="shared" si="125"/>
        <v>0</v>
      </c>
      <c r="EU207" s="29">
        <f t="shared" ca="1" si="327"/>
        <v>83991.032421911776</v>
      </c>
      <c r="EV207" s="29">
        <f t="shared" ref="EV207:EV270" ca="1" si="359">EU207*$ES$139/12</f>
        <v>87.490658772824773</v>
      </c>
      <c r="EW207" s="29"/>
      <c r="EX207" s="24">
        <v>65</v>
      </c>
      <c r="EY207" s="243">
        <f t="shared" ca="1" si="225"/>
        <v>1150</v>
      </c>
      <c r="EZ207" s="243">
        <f t="shared" ca="1" si="332"/>
        <v>88777.435819808394</v>
      </c>
      <c r="FA207" s="243">
        <f t="shared" ca="1" si="128"/>
        <v>92.476495645633747</v>
      </c>
      <c r="FB207" s="33"/>
      <c r="FK207" s="481"/>
      <c r="FL207" s="242">
        <v>65</v>
      </c>
      <c r="FM207" s="331">
        <f t="shared" ca="1" si="137"/>
        <v>1150</v>
      </c>
      <c r="FN207" s="600">
        <f t="shared" ca="1" si="237"/>
        <v>104.1015</v>
      </c>
      <c r="FO207" s="331">
        <f t="shared" ca="1" si="138"/>
        <v>1045.8985</v>
      </c>
      <c r="FP207" s="597">
        <f t="shared" ca="1" si="139"/>
        <v>521.25589806118182</v>
      </c>
      <c r="FQ207" s="488">
        <f t="shared" ca="1" si="140"/>
        <v>524.64260193881819</v>
      </c>
      <c r="FR207" s="331">
        <f t="shared" si="141"/>
        <v>0</v>
      </c>
      <c r="FS207" s="331">
        <f t="shared" si="142"/>
        <v>0</v>
      </c>
      <c r="FT207" s="596">
        <f t="shared" ca="1" si="143"/>
        <v>178191.66530475207</v>
      </c>
      <c r="FU207" s="420">
        <f t="shared" ref="FU207:FU270" ca="1" si="360">IF(AND(FT207=0,FQ207&lt;&gt;0),FL207,0)</f>
        <v>0</v>
      </c>
      <c r="FV207" s="416">
        <f t="shared" ca="1" si="144"/>
        <v>1150</v>
      </c>
      <c r="FW207" s="372">
        <f t="shared" ca="1" si="238"/>
        <v>-1150</v>
      </c>
      <c r="FX207" s="242">
        <v>66</v>
      </c>
      <c r="FY207" s="29">
        <f t="shared" si="146"/>
        <v>0</v>
      </c>
      <c r="FZ207" s="29">
        <f t="shared" ca="1" si="328"/>
        <v>83991.032421911776</v>
      </c>
      <c r="GA207" s="29">
        <f t="shared" ref="GA207:GA270" ca="1" si="361">FZ207*$CI$139/12</f>
        <v>87.490658772824773</v>
      </c>
      <c r="GB207" s="29"/>
      <c r="GC207" s="24">
        <v>65</v>
      </c>
      <c r="GD207" s="243">
        <f t="shared" ca="1" si="226"/>
        <v>1150</v>
      </c>
      <c r="GE207" s="243">
        <f t="shared" ca="1" si="333"/>
        <v>88743.104413329871</v>
      </c>
      <c r="GF207" s="243">
        <f t="shared" ca="1" si="149"/>
        <v>92.440733763885291</v>
      </c>
      <c r="GG207" s="33"/>
      <c r="GP207" s="481"/>
      <c r="GQ207" s="242">
        <v>65</v>
      </c>
      <c r="GR207" s="331">
        <f t="shared" ref="GR207:GR270" ca="1" si="362">IF(GQ207&gt;$GZ$503,0,IF(GY207=0,GT207+GS207,$GX$140+GW207+GX207))</f>
        <v>1150</v>
      </c>
      <c r="GS207" s="600">
        <f t="shared" ca="1" si="240"/>
        <v>106.9885</v>
      </c>
      <c r="GT207" s="331">
        <f t="shared" ref="GT207:GT270" ca="1" si="363">IF(GQ207=$GZ$503,GV207+GU207,GR207-GS207-GW207-GX207)</f>
        <v>1043.0115000000001</v>
      </c>
      <c r="GU207" s="591">
        <f t="shared" ca="1" si="153"/>
        <v>541.94666619168731</v>
      </c>
      <c r="GV207" s="488">
        <f t="shared" ca="1" si="227"/>
        <v>501.06483380831276</v>
      </c>
      <c r="GW207" s="331">
        <f t="shared" si="228"/>
        <v>0</v>
      </c>
      <c r="GX207" s="331">
        <f t="shared" si="229"/>
        <v>0</v>
      </c>
      <c r="GY207" s="593">
        <f t="shared" ca="1" si="230"/>
        <v>185309.22071762732</v>
      </c>
      <c r="GZ207" s="420">
        <f t="shared" ref="GZ207:GZ270" ca="1" si="364">IF(AND(GY207=0,GV207&lt;&gt;0),GQ207,0)</f>
        <v>0</v>
      </c>
      <c r="HA207" s="416">
        <f t="shared" ca="1" si="154"/>
        <v>1150</v>
      </c>
      <c r="HB207" s="372">
        <f t="shared" ca="1" si="241"/>
        <v>-1150</v>
      </c>
      <c r="HC207" s="242">
        <v>66</v>
      </c>
      <c r="HD207" s="29">
        <f t="shared" si="156"/>
        <v>0</v>
      </c>
      <c r="HE207" s="29">
        <f t="shared" ca="1" si="329"/>
        <v>77902.925790393667</v>
      </c>
      <c r="HF207" s="29">
        <f t="shared" ref="HF207:HF270" ca="1" si="365">HE207*$DN$139/12</f>
        <v>81.148881031660082</v>
      </c>
      <c r="HG207" s="29"/>
      <c r="HH207" s="24">
        <v>65</v>
      </c>
      <c r="HI207" s="243">
        <f t="shared" ca="1" si="243"/>
        <v>1150</v>
      </c>
      <c r="HJ207" s="243">
        <f t="shared" ca="1" si="334"/>
        <v>87643.002280715911</v>
      </c>
      <c r="HK207" s="243">
        <f t="shared" ca="1" si="159"/>
        <v>91.29479404241242</v>
      </c>
      <c r="HL207" s="33"/>
    </row>
    <row r="208" spans="3:220" ht="15" customHeight="1" x14ac:dyDescent="0.25">
      <c r="C208" s="242">
        <v>66</v>
      </c>
      <c r="D208" s="243">
        <f t="shared" si="337"/>
        <v>1155.6736805955547</v>
      </c>
      <c r="E208" s="865">
        <f t="shared" si="160"/>
        <v>100</v>
      </c>
      <c r="F208" s="866"/>
      <c r="G208" s="243">
        <f t="shared" si="338"/>
        <v>1055.6736805955547</v>
      </c>
      <c r="H208" s="859">
        <f t="shared" si="339"/>
        <v>572.72821957015788</v>
      </c>
      <c r="I208" s="860"/>
      <c r="J208" s="243">
        <f t="shared" si="340"/>
        <v>482.94546102539687</v>
      </c>
      <c r="K208" s="859">
        <f t="shared" ref="K208:K271" si="366">IF(C208&gt;$C$140,0,K207-J208)</f>
        <v>171335.52041002194</v>
      </c>
      <c r="L208" s="860"/>
      <c r="M208" s="860"/>
      <c r="N208" s="861"/>
      <c r="O208" s="248">
        <f t="shared" ref="O208:O271" si="367">K208</f>
        <v>171335.52041002194</v>
      </c>
      <c r="P208" s="248">
        <f t="shared" si="335"/>
        <v>0</v>
      </c>
      <c r="Q208" s="248">
        <f t="shared" si="341"/>
        <v>0</v>
      </c>
      <c r="R208" s="1015" t="str">
        <f t="shared" si="336"/>
        <v/>
      </c>
      <c r="S208" s="1015"/>
      <c r="U208">
        <v>66</v>
      </c>
      <c r="W208" s="278"/>
      <c r="X208" s="278"/>
      <c r="Y208" s="854"/>
      <c r="Z208" s="855"/>
      <c r="AA208" s="279"/>
      <c r="AQ208" s="481"/>
      <c r="AR208" s="242">
        <v>66</v>
      </c>
      <c r="AS208" s="331">
        <f t="shared" ca="1" si="342"/>
        <v>1231.970682334292</v>
      </c>
      <c r="AT208" s="566">
        <f t="shared" ref="AT208:AT271" ca="1" si="368">IF(AZ207=0,0,IF(AR208&gt;$AR$140,0,IF(AR208&gt;$O$13,(($AS$140-$X$107)*$AU$140/12)*$AV$140,($AS$140*$AU$140/12)*$AV$140)))</f>
        <v>103.62049999999999</v>
      </c>
      <c r="AU208" s="331">
        <f t="shared" ca="1" si="343"/>
        <v>1128.350182334292</v>
      </c>
      <c r="AV208" s="329">
        <f t="shared" ca="1" si="344"/>
        <v>496.4463524232915</v>
      </c>
      <c r="AW208" s="331">
        <f t="shared" ca="1" si="345"/>
        <v>631.90382991100046</v>
      </c>
      <c r="AX208" s="331">
        <f t="shared" ref="AX208:AX271" si="369">IF(AR208=$AJ$140,$X$107,0)</f>
        <v>0</v>
      </c>
      <c r="AY208" s="331">
        <f t="shared" si="176"/>
        <v>0</v>
      </c>
      <c r="AZ208" s="350">
        <f t="shared" ca="1" si="346"/>
        <v>169578.27414378893</v>
      </c>
      <c r="BA208" s="420">
        <f t="shared" ca="1" si="347"/>
        <v>0</v>
      </c>
      <c r="BB208" s="416">
        <f t="shared" ref="BB208:BB271" ca="1" si="370">AY208+AW208+AV208+AT208</f>
        <v>1231.970682334292</v>
      </c>
      <c r="BC208" s="372">
        <f t="shared" ca="1" si="231"/>
        <v>-1231.970682334292</v>
      </c>
      <c r="BD208" s="242">
        <v>67</v>
      </c>
      <c r="BE208" s="29">
        <f t="shared" si="348"/>
        <v>0</v>
      </c>
      <c r="BF208" s="29">
        <f t="shared" ref="BF208:BF273" ca="1" si="371">IF(BD208&gt;$BE$140,0,BF207+BE208)</f>
        <v>83991.032421911776</v>
      </c>
      <c r="BG208" s="29">
        <f t="shared" ca="1" si="349"/>
        <v>87.490658772824773</v>
      </c>
      <c r="BH208" s="29"/>
      <c r="BI208" s="24">
        <v>66</v>
      </c>
      <c r="BJ208" s="243">
        <f t="shared" ca="1" si="222"/>
        <v>1231.970682334292</v>
      </c>
      <c r="BK208" s="243">
        <f t="shared" ca="1" si="161"/>
        <v>95496.147033698828</v>
      </c>
      <c r="BL208" s="243">
        <f t="shared" ref="BL208:BL271" ca="1" si="372">BK208*$BD$139/12</f>
        <v>99.475153160102948</v>
      </c>
      <c r="BM208" s="33"/>
      <c r="BO208" s="278"/>
      <c r="BP208" s="278"/>
      <c r="BQ208" s="278"/>
      <c r="BR208" s="278"/>
      <c r="BS208" s="278"/>
      <c r="BT208" s="278"/>
      <c r="BU208" s="278"/>
      <c r="BV208" s="480"/>
      <c r="BW208" s="679">
        <v>66</v>
      </c>
      <c r="BX208" s="489">
        <f t="shared" ref="BX208:BX271" ca="1" si="373">IF(BW208&gt;$BW$140,0,BZ208+BY208+CC208+CD208)</f>
        <v>1445.5025028809234</v>
      </c>
      <c r="BY208" s="489">
        <f t="shared" ca="1" si="350"/>
        <v>104.1015</v>
      </c>
      <c r="BZ208" s="489">
        <f t="shared" ca="1" si="351"/>
        <v>1341.4010028809234</v>
      </c>
      <c r="CA208" s="489">
        <f t="shared" ref="CA208:CA271" ca="1" si="374">IF(BW208&gt;$BW$140,0,CE207*$BY$140/12)</f>
        <v>458.13931818275199</v>
      </c>
      <c r="CB208" s="489">
        <f t="shared" ref="CB208:CB271" ca="1" si="375">IF(CE207&lt;=(BZ208-CA208),CE207,IF(BW208&gt;$BW$140,0,IF(BW208=$BW$140,CE207,BZ208-CA208)))</f>
        <v>883.26168469817139</v>
      </c>
      <c r="CC208" s="489">
        <f t="shared" ref="CC208:CC271" si="376">IF(BW208=$BO$140,$AC$107,0)</f>
        <v>0</v>
      </c>
      <c r="CD208" s="489">
        <f t="shared" ref="CD208:CD271" si="377">IF(BW208=$BO$140,$AA$107,0)</f>
        <v>0</v>
      </c>
      <c r="CE208" s="647">
        <f t="shared" ref="CE208:CE271" ca="1" si="378">IF(BW208&gt;$BW$140,0,CE207-CB208-CC208)</f>
        <v>156193.07597795964</v>
      </c>
      <c r="CF208" s="700">
        <f t="shared" ca="1" si="173"/>
        <v>0</v>
      </c>
      <c r="CG208" s="701">
        <f t="shared" ref="CG208:CG271" ca="1" si="379">CD208+CB208+CA208+BY208</f>
        <v>1445.5025028809234</v>
      </c>
      <c r="CH208" s="710">
        <f t="shared" ca="1" si="232"/>
        <v>-1445.5025028809234</v>
      </c>
      <c r="CI208" s="679">
        <v>67</v>
      </c>
      <c r="CJ208" s="29">
        <f t="shared" si="352"/>
        <v>0</v>
      </c>
      <c r="CK208" s="29">
        <f t="shared" ca="1" si="326"/>
        <v>83991.032421911776</v>
      </c>
      <c r="CL208" s="29">
        <f t="shared" ca="1" si="353"/>
        <v>87.490658772824773</v>
      </c>
      <c r="CM208" s="29"/>
      <c r="CN208" s="29">
        <v>66</v>
      </c>
      <c r="CO208" s="29">
        <f t="shared" ca="1" si="223"/>
        <v>1445.5025028809234</v>
      </c>
      <c r="CP208" s="29">
        <f t="shared" ca="1" si="330"/>
        <v>109968.18558460481</v>
      </c>
      <c r="CQ208" s="29">
        <f t="shared" ref="CQ208:CQ271" ca="1" si="380">CP208*$CI$139/12</f>
        <v>114.55019331729669</v>
      </c>
      <c r="CR208" s="292"/>
      <c r="DA208" s="481"/>
      <c r="DB208" s="242">
        <v>66</v>
      </c>
      <c r="DC208" s="488">
        <f t="shared" ref="DC208:DC271" ca="1" si="381">IF(U208&gt;$DB$140,0,DE208+DD208+DH208+DI208)</f>
        <v>1462.4506963735107</v>
      </c>
      <c r="DD208" s="489">
        <f t="shared" ca="1" si="354"/>
        <v>106.9885</v>
      </c>
      <c r="DE208" s="488">
        <f t="shared" ref="DE208:DE271" ca="1" si="382">IF(DJ208=0,DG208+DF208,IF(DJ207=0,0,IF(DB208&gt;$DB$140,0,IF(DB208=$DB$140,DG208+DF208,IF(AND($Q$27=0,DB208&gt;$CT$140),(PMT($DD$140/12,$DB$140-DB207,DJ207,0))*-1,$DI$140-DD208)))))</f>
        <v>1355.4621963735108</v>
      </c>
      <c r="DF208" s="489">
        <f t="shared" ref="DF208:DF271" ca="1" si="383">IF(DB208&gt;$DB$140,0,DJ207*$DD$140/12)</f>
        <v>475.36664189886739</v>
      </c>
      <c r="DG208" s="488">
        <f t="shared" ref="DG208:DG271" ca="1" si="384">IF(DJ207&lt;=(DE208-DF208),DJ207,IF(DB208&gt;$DB$140,0,IF(DB208=$DB$140,DJ207,DE208-DF208)))</f>
        <v>880.09555447464345</v>
      </c>
      <c r="DH208" s="488">
        <f t="shared" ref="DH208:DH271" si="385">IF(DB208=$CT$140,$AH$107,0)</f>
        <v>0</v>
      </c>
      <c r="DI208" s="488">
        <f t="shared" ref="DI208:DI271" si="386">IF(DB208=$CT$140,$AF$107,0)</f>
        <v>0</v>
      </c>
      <c r="DJ208" s="523">
        <f t="shared" ref="DJ208:DJ271" ca="1" si="387">IF(DB208&gt;$DB$140,0,DJ207-DG208-DH208)</f>
        <v>162102.75309656558</v>
      </c>
      <c r="DK208" s="420">
        <f t="shared" ca="1" si="355"/>
        <v>0</v>
      </c>
      <c r="DL208" s="416">
        <f t="shared" ref="DL208:DL271" ca="1" si="388">DI208+DG208+DF208+DD208</f>
        <v>1462.4506963735107</v>
      </c>
      <c r="DM208" s="372">
        <f t="shared" ca="1" si="234"/>
        <v>-1462.4506963735107</v>
      </c>
      <c r="DN208" s="242">
        <v>67</v>
      </c>
      <c r="DO208" s="29">
        <f t="shared" si="356"/>
        <v>0</v>
      </c>
      <c r="DP208" s="29">
        <f t="shared" ref="DP208:DP213" ca="1" si="389">IF(DN208&gt;$DO$140,0,DP207+DO208)</f>
        <v>77902.925790393667</v>
      </c>
      <c r="DQ208" s="29">
        <f t="shared" ca="1" si="357"/>
        <v>81.148881031660082</v>
      </c>
      <c r="DR208" s="29"/>
      <c r="DS208" s="24">
        <v>66</v>
      </c>
      <c r="DT208" s="243">
        <f t="shared" ca="1" si="224"/>
        <v>1462.4506963735107</v>
      </c>
      <c r="DU208" s="243">
        <f t="shared" ca="1" si="331"/>
        <v>110019.46578125405</v>
      </c>
      <c r="DV208" s="243">
        <f t="shared" ref="DV208:DV271" ca="1" si="390">DU208*$CI$139/12</f>
        <v>114.60361018880631</v>
      </c>
      <c r="DW208" s="33"/>
      <c r="EF208" s="481"/>
      <c r="EG208" s="242">
        <v>66</v>
      </c>
      <c r="EH208" s="331">
        <f t="shared" ref="EH208:EH271" ca="1" si="391">IF(EG208&gt;$EP$503,0,IF(EO208=0,EJ208+EI208,$EN$140+EM208+EN208))</f>
        <v>1150</v>
      </c>
      <c r="EI208" s="599">
        <f t="shared" ca="1" si="235"/>
        <v>103.62049999999999</v>
      </c>
      <c r="EJ208" s="331">
        <f t="shared" ref="EJ208:EJ271" ca="1" si="392">IF(EG208=$EP$503,EL208+EK208,EH208-EI208-EM208-EN208)</f>
        <v>1046.3795</v>
      </c>
      <c r="EK208" s="594">
        <f t="shared" ref="EK208:EK271" ca="1" si="393">EO207*$EI$140/12</f>
        <v>513.5300553017529</v>
      </c>
      <c r="EL208" s="488">
        <f t="shared" ref="EL208:EL271" ca="1" si="394">IF((EJ208-EK208)&gt;EO207,EO207,EJ208-EK208)</f>
        <v>532.84944469824711</v>
      </c>
      <c r="EM208" s="331">
        <f t="shared" ref="EM208:EM271" si="395">IF(EG208=$DY$140,$X$107,0)</f>
        <v>0</v>
      </c>
      <c r="EN208" s="331">
        <f t="shared" ref="EN208:EN271" si="396">IF(EG208=$DY$140,$V$107,0)</f>
        <v>0</v>
      </c>
      <c r="EO208" s="595">
        <f t="shared" ref="EO208:EO271" ca="1" si="397">EO207-EL208-EM208</f>
        <v>175534.59808733131</v>
      </c>
      <c r="EP208" s="420">
        <f t="shared" ca="1" si="358"/>
        <v>0</v>
      </c>
      <c r="EQ208" s="416">
        <f t="shared" ref="EQ208:EQ271" ca="1" si="398">EN208+EL208+EK208+EI208</f>
        <v>1150</v>
      </c>
      <c r="ER208" s="372">
        <f t="shared" ca="1" si="236"/>
        <v>-1150</v>
      </c>
      <c r="ES208" s="242">
        <v>67</v>
      </c>
      <c r="ET208" s="29">
        <f t="shared" ref="ET208:ET273" si="399">IF(EX208=$DY$140,$X$124-$F$16,0)</f>
        <v>0</v>
      </c>
      <c r="EU208" s="29">
        <f t="shared" ca="1" si="327"/>
        <v>83991.032421911776</v>
      </c>
      <c r="EV208" s="29">
        <f t="shared" ca="1" si="359"/>
        <v>87.490658772824773</v>
      </c>
      <c r="EW208" s="29"/>
      <c r="EX208" s="24">
        <v>66</v>
      </c>
      <c r="EY208" s="243">
        <f t="shared" ca="1" si="225"/>
        <v>1150</v>
      </c>
      <c r="EZ208" s="243">
        <f t="shared" ca="1" si="332"/>
        <v>89927.435819808394</v>
      </c>
      <c r="FA208" s="243">
        <f t="shared" ref="FA208:FA271" ca="1" si="400">EZ208*$BD$139/12</f>
        <v>93.674412312300419</v>
      </c>
      <c r="FB208" s="33"/>
      <c r="FK208" s="481"/>
      <c r="FL208" s="242">
        <v>66</v>
      </c>
      <c r="FM208" s="331">
        <f t="shared" ref="FM208:FM271" ca="1" si="401">IF(FL208&gt;$FU$503,0,IF(FT208=0,FO208+FN208,$FT$140+FR208+FS208))</f>
        <v>1150</v>
      </c>
      <c r="FN208" s="600">
        <f t="shared" ca="1" si="237"/>
        <v>104.1015</v>
      </c>
      <c r="FO208" s="331">
        <f t="shared" ref="FO208:FO271" ca="1" si="402">IF(FL208=$FU$503,FQ208+FP208,FM208-FN208-FR208-FS208)</f>
        <v>1045.8985</v>
      </c>
      <c r="FP208" s="597">
        <f t="shared" ref="FP208:FP271" ca="1" si="403">FT207*$FN$140/12</f>
        <v>519.72569047219361</v>
      </c>
      <c r="FQ208" s="488">
        <f t="shared" ref="FQ208:FQ271" ca="1" si="404">IF((FO208-FP208)&gt;FT207,FT207,FO208-FP208)</f>
        <v>526.17280952780641</v>
      </c>
      <c r="FR208" s="331">
        <f t="shared" ref="FR208:FR271" si="405">IF(FL208=$FD$140,$AC$107,0)</f>
        <v>0</v>
      </c>
      <c r="FS208" s="331">
        <f t="shared" ref="FS208:FS271" si="406">IF(FL208=$FD$140,$AA$107,0)</f>
        <v>0</v>
      </c>
      <c r="FT208" s="596">
        <f t="shared" ref="FT208:FT271" ca="1" si="407">FT207-FQ208-FR208</f>
        <v>177665.49249522426</v>
      </c>
      <c r="FU208" s="420">
        <f t="shared" ca="1" si="360"/>
        <v>0</v>
      </c>
      <c r="FV208" s="416">
        <f t="shared" ref="FV208:FV271" ca="1" si="408">FS208+FQ208+FP208+FN208</f>
        <v>1150</v>
      </c>
      <c r="FW208" s="372">
        <f t="shared" ca="1" si="238"/>
        <v>-1150</v>
      </c>
      <c r="FX208" s="242">
        <v>67</v>
      </c>
      <c r="FY208" s="29">
        <f t="shared" ref="FY208:FY271" si="409">IF(GC208=$FD$140,$AC$124-$F$16,0)</f>
        <v>0</v>
      </c>
      <c r="FZ208" s="29">
        <f t="shared" ca="1" si="328"/>
        <v>83991.032421911776</v>
      </c>
      <c r="GA208" s="29">
        <f t="shared" ca="1" si="361"/>
        <v>87.490658772824773</v>
      </c>
      <c r="GB208" s="29"/>
      <c r="GC208" s="24">
        <v>66</v>
      </c>
      <c r="GD208" s="243">
        <f t="shared" ca="1" si="226"/>
        <v>1150</v>
      </c>
      <c r="GE208" s="243">
        <f t="shared" ca="1" si="333"/>
        <v>89893.104413329871</v>
      </c>
      <c r="GF208" s="243">
        <f t="shared" ref="GF208:GF271" ca="1" si="410">GE208*$CI$139/12</f>
        <v>93.638650430551948</v>
      </c>
      <c r="GG208" s="33"/>
      <c r="GP208" s="481"/>
      <c r="GQ208" s="242">
        <v>66</v>
      </c>
      <c r="GR208" s="331">
        <f t="shared" ca="1" si="362"/>
        <v>1150</v>
      </c>
      <c r="GS208" s="600">
        <f t="shared" ca="1" si="240"/>
        <v>106.9885</v>
      </c>
      <c r="GT208" s="331">
        <f t="shared" ca="1" si="363"/>
        <v>1043.0115000000001</v>
      </c>
      <c r="GU208" s="591">
        <f t="shared" ref="GU208:GU271" ca="1" si="411">GY207*$GS$140/12</f>
        <v>540.48522709307974</v>
      </c>
      <c r="GV208" s="488">
        <f t="shared" ca="1" si="227"/>
        <v>502.52627290692033</v>
      </c>
      <c r="GW208" s="331">
        <f t="shared" si="228"/>
        <v>0</v>
      </c>
      <c r="GX208" s="331">
        <f t="shared" si="229"/>
        <v>0</v>
      </c>
      <c r="GY208" s="593">
        <f t="shared" ca="1" si="230"/>
        <v>184806.6944447204</v>
      </c>
      <c r="GZ208" s="420">
        <f t="shared" ca="1" si="364"/>
        <v>0</v>
      </c>
      <c r="HA208" s="416">
        <f t="shared" ref="HA208:HA271" ca="1" si="412">GX208+GV208+GU208+GS208</f>
        <v>1150</v>
      </c>
      <c r="HB208" s="372">
        <f t="shared" ca="1" si="241"/>
        <v>-1150</v>
      </c>
      <c r="HC208" s="242">
        <v>67</v>
      </c>
      <c r="HD208" s="29">
        <f t="shared" ref="HD208:HD271" si="413">IF(HH208=$GI$140,$AH$124-$F$16,0)</f>
        <v>0</v>
      </c>
      <c r="HE208" s="29">
        <f t="shared" ca="1" si="329"/>
        <v>77902.925790393667</v>
      </c>
      <c r="HF208" s="29">
        <f t="shared" ca="1" si="365"/>
        <v>81.148881031660082</v>
      </c>
      <c r="HG208" s="29"/>
      <c r="HH208" s="24">
        <v>66</v>
      </c>
      <c r="HI208" s="243">
        <f t="shared" ca="1" si="243"/>
        <v>1150</v>
      </c>
      <c r="HJ208" s="243">
        <f t="shared" ca="1" si="334"/>
        <v>88793.002280715911</v>
      </c>
      <c r="HK208" s="243">
        <f t="shared" ref="HK208:HK271" ca="1" si="414">HJ208*$CI$139/12</f>
        <v>92.492710709079077</v>
      </c>
      <c r="HL208" s="33"/>
    </row>
    <row r="209" spans="3:220" ht="15" customHeight="1" x14ac:dyDescent="0.25">
      <c r="C209" s="242">
        <v>67</v>
      </c>
      <c r="D209" s="243">
        <f t="shared" si="337"/>
        <v>1155.6736805955547</v>
      </c>
      <c r="E209" s="865">
        <f t="shared" ref="E209:E272" si="415">IF(C209&gt;$C$140,0,($F$13*$D$16/12)*$D$17)</f>
        <v>100</v>
      </c>
      <c r="F209" s="866"/>
      <c r="G209" s="243">
        <f t="shared" si="338"/>
        <v>1055.6736805955547</v>
      </c>
      <c r="H209" s="859">
        <f t="shared" si="339"/>
        <v>571.11840136673982</v>
      </c>
      <c r="I209" s="860"/>
      <c r="J209" s="243">
        <f t="shared" si="340"/>
        <v>484.55527922881492</v>
      </c>
      <c r="K209" s="859">
        <f t="shared" si="366"/>
        <v>170850.96513079313</v>
      </c>
      <c r="L209" s="860"/>
      <c r="M209" s="860"/>
      <c r="N209" s="861"/>
      <c r="O209" s="248">
        <f t="shared" si="367"/>
        <v>170850.96513079313</v>
      </c>
      <c r="P209" s="248">
        <f t="shared" si="335"/>
        <v>0</v>
      </c>
      <c r="Q209" s="248">
        <f t="shared" si="341"/>
        <v>0</v>
      </c>
      <c r="R209" s="1015" t="str">
        <f t="shared" si="336"/>
        <v/>
      </c>
      <c r="S209" s="1015"/>
      <c r="U209">
        <v>67</v>
      </c>
      <c r="W209" s="278"/>
      <c r="X209" s="278"/>
      <c r="Y209" s="854"/>
      <c r="Z209" s="855"/>
      <c r="AA209" s="279"/>
      <c r="AQ209" s="481"/>
      <c r="AR209" s="242">
        <v>67</v>
      </c>
      <c r="AS209" s="331">
        <f t="shared" ca="1" si="342"/>
        <v>1231.970682334292</v>
      </c>
      <c r="AT209" s="566">
        <f t="shared" ca="1" si="368"/>
        <v>103.62049999999999</v>
      </c>
      <c r="AU209" s="331">
        <f t="shared" ca="1" si="343"/>
        <v>1128.350182334292</v>
      </c>
      <c r="AV209" s="329">
        <f t="shared" ca="1" si="344"/>
        <v>494.60329958605115</v>
      </c>
      <c r="AW209" s="331">
        <f t="shared" ca="1" si="345"/>
        <v>633.74688274824075</v>
      </c>
      <c r="AX209" s="331">
        <f t="shared" si="369"/>
        <v>0</v>
      </c>
      <c r="AY209" s="331">
        <f t="shared" si="176"/>
        <v>0</v>
      </c>
      <c r="AZ209" s="350">
        <f t="shared" ca="1" si="346"/>
        <v>168944.5272610407</v>
      </c>
      <c r="BA209" s="420">
        <f t="shared" ca="1" si="347"/>
        <v>0</v>
      </c>
      <c r="BB209" s="416">
        <f t="shared" ca="1" si="370"/>
        <v>1231.970682334292</v>
      </c>
      <c r="BC209" s="372">
        <f t="shared" ca="1" si="231"/>
        <v>-1231.970682334292</v>
      </c>
      <c r="BD209" s="242">
        <v>68</v>
      </c>
      <c r="BE209" s="29">
        <f t="shared" si="348"/>
        <v>0</v>
      </c>
      <c r="BF209" s="29">
        <f t="shared" ca="1" si="371"/>
        <v>83991.032421911776</v>
      </c>
      <c r="BG209" s="29">
        <f t="shared" ca="1" si="349"/>
        <v>87.490658772824773</v>
      </c>
      <c r="BH209" s="29"/>
      <c r="BI209" s="24">
        <v>67</v>
      </c>
      <c r="BJ209" s="243">
        <f t="shared" ca="1" si="222"/>
        <v>1231.970682334292</v>
      </c>
      <c r="BK209" s="243">
        <f t="shared" ref="BK209:BK272" ca="1" si="416">IF(BI209&gt;$BA$140,0,BK208+BJ209)</f>
        <v>96728.117716033114</v>
      </c>
      <c r="BL209" s="243">
        <f t="shared" ca="1" si="372"/>
        <v>100.75845595420117</v>
      </c>
      <c r="BM209" s="33"/>
      <c r="BO209" s="278"/>
      <c r="BP209" s="278"/>
      <c r="BQ209" s="278"/>
      <c r="BR209" s="278"/>
      <c r="BS209" s="278"/>
      <c r="BT209" s="278"/>
      <c r="BU209" s="278"/>
      <c r="BV209" s="480"/>
      <c r="BW209" s="679">
        <v>67</v>
      </c>
      <c r="BX209" s="489">
        <f t="shared" ca="1" si="373"/>
        <v>1445.5025028809234</v>
      </c>
      <c r="BY209" s="489">
        <f t="shared" ca="1" si="350"/>
        <v>104.1015</v>
      </c>
      <c r="BZ209" s="489">
        <f t="shared" ca="1" si="351"/>
        <v>1341.4010028809234</v>
      </c>
      <c r="CA209" s="489">
        <f t="shared" ca="1" si="374"/>
        <v>455.56313826904898</v>
      </c>
      <c r="CB209" s="489">
        <f t="shared" ca="1" si="375"/>
        <v>885.83786461187447</v>
      </c>
      <c r="CC209" s="489">
        <f t="shared" si="376"/>
        <v>0</v>
      </c>
      <c r="CD209" s="489">
        <f t="shared" si="377"/>
        <v>0</v>
      </c>
      <c r="CE209" s="647">
        <f t="shared" ca="1" si="378"/>
        <v>155307.23811334776</v>
      </c>
      <c r="CF209" s="700">
        <f t="shared" ca="1" si="173"/>
        <v>0</v>
      </c>
      <c r="CG209" s="701">
        <f t="shared" ca="1" si="379"/>
        <v>1445.5025028809234</v>
      </c>
      <c r="CH209" s="710">
        <f t="shared" ca="1" si="232"/>
        <v>-1445.5025028809234</v>
      </c>
      <c r="CI209" s="679">
        <v>68</v>
      </c>
      <c r="CJ209" s="29">
        <f t="shared" si="352"/>
        <v>0</v>
      </c>
      <c r="CK209" s="29">
        <f t="shared" ca="1" si="326"/>
        <v>83991.032421911776</v>
      </c>
      <c r="CL209" s="29">
        <f t="shared" ca="1" si="353"/>
        <v>87.490658772824773</v>
      </c>
      <c r="CM209" s="29"/>
      <c r="CN209" s="29">
        <v>67</v>
      </c>
      <c r="CO209" s="29">
        <f t="shared" ca="1" si="223"/>
        <v>1445.5025028809234</v>
      </c>
      <c r="CP209" s="649">
        <f t="shared" ca="1" si="330"/>
        <v>111413.68808748573</v>
      </c>
      <c r="CQ209" s="29">
        <f t="shared" ca="1" si="380"/>
        <v>116.05592509113097</v>
      </c>
      <c r="CR209" s="292"/>
      <c r="DA209" s="481"/>
      <c r="DB209" s="242">
        <v>67</v>
      </c>
      <c r="DC209" s="488">
        <f t="shared" ca="1" si="381"/>
        <v>1462.4506963735107</v>
      </c>
      <c r="DD209" s="489">
        <f t="shared" ca="1" si="354"/>
        <v>106.9885</v>
      </c>
      <c r="DE209" s="488">
        <f t="shared" ca="1" si="382"/>
        <v>1355.4621963735108</v>
      </c>
      <c r="DF209" s="489">
        <f t="shared" ca="1" si="383"/>
        <v>472.79969653164966</v>
      </c>
      <c r="DG209" s="488">
        <f t="shared" ca="1" si="384"/>
        <v>882.66249984186106</v>
      </c>
      <c r="DH209" s="488">
        <f t="shared" si="385"/>
        <v>0</v>
      </c>
      <c r="DI209" s="488">
        <f t="shared" si="386"/>
        <v>0</v>
      </c>
      <c r="DJ209" s="523">
        <f t="shared" ca="1" si="387"/>
        <v>161220.09059672372</v>
      </c>
      <c r="DK209" s="420">
        <f t="shared" ca="1" si="355"/>
        <v>0</v>
      </c>
      <c r="DL209" s="416">
        <f t="shared" ca="1" si="388"/>
        <v>1462.4506963735107</v>
      </c>
      <c r="DM209" s="372">
        <f t="shared" ca="1" si="234"/>
        <v>-1462.4506963735107</v>
      </c>
      <c r="DN209" s="242">
        <v>68</v>
      </c>
      <c r="DO209" s="29">
        <f t="shared" si="356"/>
        <v>0</v>
      </c>
      <c r="DP209" s="29">
        <f t="shared" ca="1" si="389"/>
        <v>77902.925790393667</v>
      </c>
      <c r="DQ209" s="29">
        <f t="shared" ca="1" si="357"/>
        <v>81.148881031660082</v>
      </c>
      <c r="DR209" s="29"/>
      <c r="DS209" s="24">
        <v>67</v>
      </c>
      <c r="DT209" s="243">
        <f t="shared" ca="1" si="224"/>
        <v>1462.4506963735107</v>
      </c>
      <c r="DU209" s="243">
        <f t="shared" ca="1" si="331"/>
        <v>111481.91647762756</v>
      </c>
      <c r="DV209" s="243">
        <f t="shared" ca="1" si="390"/>
        <v>116.12699633086204</v>
      </c>
      <c r="DW209" s="33"/>
      <c r="EF209" s="481"/>
      <c r="EG209" s="242">
        <v>67</v>
      </c>
      <c r="EH209" s="331">
        <f t="shared" ca="1" si="391"/>
        <v>1150</v>
      </c>
      <c r="EI209" s="599">
        <f t="shared" ca="1" si="235"/>
        <v>103.62049999999999</v>
      </c>
      <c r="EJ209" s="331">
        <f t="shared" ca="1" si="392"/>
        <v>1046.3795</v>
      </c>
      <c r="EK209" s="594">
        <f t="shared" ca="1" si="393"/>
        <v>511.97591108804971</v>
      </c>
      <c r="EL209" s="488">
        <f t="shared" ca="1" si="394"/>
        <v>534.40358891195024</v>
      </c>
      <c r="EM209" s="331">
        <f t="shared" si="395"/>
        <v>0</v>
      </c>
      <c r="EN209" s="331">
        <f t="shared" si="396"/>
        <v>0</v>
      </c>
      <c r="EO209" s="595">
        <f t="shared" ca="1" si="397"/>
        <v>175000.19449841935</v>
      </c>
      <c r="EP209" s="420">
        <f t="shared" ca="1" si="358"/>
        <v>0</v>
      </c>
      <c r="EQ209" s="416">
        <f t="shared" ca="1" si="398"/>
        <v>1150</v>
      </c>
      <c r="ER209" s="372">
        <f t="shared" ca="1" si="236"/>
        <v>-1150</v>
      </c>
      <c r="ES209" s="242">
        <v>68</v>
      </c>
      <c r="ET209" s="29">
        <f t="shared" si="399"/>
        <v>0</v>
      </c>
      <c r="EU209" s="583">
        <f t="shared" ca="1" si="327"/>
        <v>83991.032421911776</v>
      </c>
      <c r="EV209" s="29">
        <f t="shared" ca="1" si="359"/>
        <v>87.490658772824773</v>
      </c>
      <c r="EW209" s="29"/>
      <c r="EX209" s="24">
        <v>67</v>
      </c>
      <c r="EY209" s="243">
        <f t="shared" ca="1" si="225"/>
        <v>1150</v>
      </c>
      <c r="EZ209" s="243">
        <f t="shared" ca="1" si="332"/>
        <v>91077.435819808394</v>
      </c>
      <c r="FA209" s="243">
        <f t="shared" ca="1" si="400"/>
        <v>94.872328978967076</v>
      </c>
      <c r="FB209" s="33"/>
      <c r="FK209" s="481"/>
      <c r="FL209" s="242">
        <v>67</v>
      </c>
      <c r="FM209" s="331">
        <f t="shared" ca="1" si="401"/>
        <v>1150</v>
      </c>
      <c r="FN209" s="600">
        <f t="shared" ca="1" si="237"/>
        <v>104.1015</v>
      </c>
      <c r="FO209" s="331">
        <f t="shared" ca="1" si="402"/>
        <v>1045.8985</v>
      </c>
      <c r="FP209" s="597">
        <f t="shared" ca="1" si="403"/>
        <v>518.19101977773744</v>
      </c>
      <c r="FQ209" s="488">
        <f t="shared" ca="1" si="404"/>
        <v>527.70748022226257</v>
      </c>
      <c r="FR209" s="331">
        <f t="shared" si="405"/>
        <v>0</v>
      </c>
      <c r="FS209" s="331">
        <f t="shared" si="406"/>
        <v>0</v>
      </c>
      <c r="FT209" s="596">
        <f t="shared" ca="1" si="407"/>
        <v>177137.78501500201</v>
      </c>
      <c r="FU209" s="420">
        <f t="shared" ca="1" si="360"/>
        <v>0</v>
      </c>
      <c r="FV209" s="416">
        <f t="shared" ca="1" si="408"/>
        <v>1150</v>
      </c>
      <c r="FW209" s="372">
        <f t="shared" ca="1" si="238"/>
        <v>-1150</v>
      </c>
      <c r="FX209" s="242">
        <v>68</v>
      </c>
      <c r="FY209" s="29">
        <f t="shared" si="409"/>
        <v>0</v>
      </c>
      <c r="FZ209" s="586">
        <f t="shared" ca="1" si="328"/>
        <v>83991.032421911776</v>
      </c>
      <c r="GA209" s="29">
        <f t="shared" ca="1" si="361"/>
        <v>87.490658772824773</v>
      </c>
      <c r="GB209" s="29"/>
      <c r="GC209" s="24">
        <v>67</v>
      </c>
      <c r="GD209" s="243">
        <f t="shared" ca="1" si="226"/>
        <v>1150</v>
      </c>
      <c r="GE209" s="243">
        <f t="shared" ca="1" si="333"/>
        <v>91043.104413329871</v>
      </c>
      <c r="GF209" s="243">
        <f t="shared" ca="1" si="410"/>
        <v>94.836567097218619</v>
      </c>
      <c r="GG209" s="33"/>
      <c r="GP209" s="481"/>
      <c r="GQ209" s="242">
        <v>67</v>
      </c>
      <c r="GR209" s="331">
        <f t="shared" ca="1" si="362"/>
        <v>1150</v>
      </c>
      <c r="GS209" s="600">
        <f t="shared" ca="1" si="240"/>
        <v>106.9885</v>
      </c>
      <c r="GT209" s="331">
        <f t="shared" ca="1" si="363"/>
        <v>1043.0115000000001</v>
      </c>
      <c r="GU209" s="591">
        <f t="shared" ca="1" si="411"/>
        <v>539.01952546376788</v>
      </c>
      <c r="GV209" s="488">
        <f t="shared" ca="1" si="227"/>
        <v>503.99197453623219</v>
      </c>
      <c r="GW209" s="331">
        <f t="shared" si="228"/>
        <v>0</v>
      </c>
      <c r="GX209" s="331">
        <f t="shared" si="229"/>
        <v>0</v>
      </c>
      <c r="GY209" s="593">
        <f t="shared" ca="1" si="230"/>
        <v>184302.70247018416</v>
      </c>
      <c r="GZ209" s="420">
        <f t="shared" ca="1" si="364"/>
        <v>0</v>
      </c>
      <c r="HA209" s="416">
        <f t="shared" ca="1" si="412"/>
        <v>1150</v>
      </c>
      <c r="HB209" s="372">
        <f t="shared" ca="1" si="241"/>
        <v>-1150</v>
      </c>
      <c r="HC209" s="242">
        <v>68</v>
      </c>
      <c r="HD209" s="29">
        <f t="shared" si="413"/>
        <v>0</v>
      </c>
      <c r="HE209" s="29">
        <f t="shared" ca="1" si="329"/>
        <v>77902.925790393667</v>
      </c>
      <c r="HF209" s="29">
        <f t="shared" ca="1" si="365"/>
        <v>81.148881031660082</v>
      </c>
      <c r="HG209" s="29"/>
      <c r="HH209" s="24">
        <v>67</v>
      </c>
      <c r="HI209" s="243">
        <f t="shared" ca="1" si="243"/>
        <v>1150</v>
      </c>
      <c r="HJ209" s="243">
        <f t="shared" ca="1" si="334"/>
        <v>89943.002280715911</v>
      </c>
      <c r="HK209" s="243">
        <f t="shared" ca="1" si="414"/>
        <v>93.690627375745748</v>
      </c>
      <c r="HL209" s="33"/>
    </row>
    <row r="210" spans="3:220" ht="15" customHeight="1" x14ac:dyDescent="0.25">
      <c r="C210" s="242">
        <v>68</v>
      </c>
      <c r="D210" s="243">
        <f t="shared" si="337"/>
        <v>1155.6736805955547</v>
      </c>
      <c r="E210" s="865">
        <f t="shared" si="415"/>
        <v>100</v>
      </c>
      <c r="F210" s="866"/>
      <c r="G210" s="243">
        <f t="shared" si="338"/>
        <v>1055.6736805955547</v>
      </c>
      <c r="H210" s="859">
        <f t="shared" si="339"/>
        <v>569.50321710264382</v>
      </c>
      <c r="I210" s="860"/>
      <c r="J210" s="243">
        <f t="shared" si="340"/>
        <v>486.17046349291093</v>
      </c>
      <c r="K210" s="859">
        <f t="shared" si="366"/>
        <v>170364.79466730022</v>
      </c>
      <c r="L210" s="860"/>
      <c r="M210" s="860"/>
      <c r="N210" s="861"/>
      <c r="O210" s="248">
        <f t="shared" si="367"/>
        <v>170364.79466730022</v>
      </c>
      <c r="P210" s="248">
        <f t="shared" si="335"/>
        <v>0</v>
      </c>
      <c r="Q210" s="248">
        <f t="shared" si="341"/>
        <v>0</v>
      </c>
      <c r="R210" s="1015" t="str">
        <f t="shared" si="336"/>
        <v/>
      </c>
      <c r="S210" s="1015"/>
      <c r="U210">
        <v>68</v>
      </c>
      <c r="W210" s="278"/>
      <c r="X210" s="278"/>
      <c r="Y210" s="854"/>
      <c r="Z210" s="855"/>
      <c r="AA210" s="279"/>
      <c r="AQ210" s="481"/>
      <c r="AR210" s="242">
        <v>68</v>
      </c>
      <c r="AS210" s="331">
        <f t="shared" ca="1" si="342"/>
        <v>1231.970682334292</v>
      </c>
      <c r="AT210" s="566">
        <f t="shared" ca="1" si="368"/>
        <v>103.62049999999999</v>
      </c>
      <c r="AU210" s="331">
        <f t="shared" ca="1" si="343"/>
        <v>1128.350182334292</v>
      </c>
      <c r="AV210" s="329">
        <f t="shared" ca="1" si="344"/>
        <v>492.75487117803544</v>
      </c>
      <c r="AW210" s="331">
        <f t="shared" ca="1" si="345"/>
        <v>635.59531115625646</v>
      </c>
      <c r="AX210" s="331">
        <f t="shared" si="369"/>
        <v>0</v>
      </c>
      <c r="AY210" s="331">
        <f t="shared" si="176"/>
        <v>0</v>
      </c>
      <c r="AZ210" s="350">
        <f t="shared" ca="1" si="346"/>
        <v>168308.93194988443</v>
      </c>
      <c r="BA210" s="420">
        <f t="shared" ca="1" si="347"/>
        <v>0</v>
      </c>
      <c r="BB210" s="416">
        <f t="shared" ca="1" si="370"/>
        <v>1231.970682334292</v>
      </c>
      <c r="BC210" s="372">
        <f t="shared" ca="1" si="231"/>
        <v>-1231.970682334292</v>
      </c>
      <c r="BD210" s="242">
        <v>69</v>
      </c>
      <c r="BE210" s="29">
        <f t="shared" si="348"/>
        <v>0</v>
      </c>
      <c r="BF210" s="29">
        <f t="shared" ca="1" si="371"/>
        <v>83991.032421911776</v>
      </c>
      <c r="BG210" s="29">
        <f t="shared" ca="1" si="349"/>
        <v>87.490658772824773</v>
      </c>
      <c r="BH210" s="29"/>
      <c r="BI210" s="24">
        <v>68</v>
      </c>
      <c r="BJ210" s="243">
        <f t="shared" ca="1" si="222"/>
        <v>1231.970682334292</v>
      </c>
      <c r="BK210" s="243">
        <f t="shared" ca="1" si="416"/>
        <v>97960.088398367399</v>
      </c>
      <c r="BL210" s="243">
        <f t="shared" ca="1" si="372"/>
        <v>102.04175874829939</v>
      </c>
      <c r="BM210" s="33"/>
      <c r="BO210" s="278"/>
      <c r="BP210" s="278"/>
      <c r="BQ210" s="278"/>
      <c r="BR210" s="278"/>
      <c r="BS210" s="278"/>
      <c r="BT210" s="278"/>
      <c r="BU210" s="278"/>
      <c r="BV210" s="480"/>
      <c r="BW210" s="679">
        <v>68</v>
      </c>
      <c r="BX210" s="489">
        <f t="shared" ca="1" si="373"/>
        <v>1445.5025028809234</v>
      </c>
      <c r="BY210" s="489">
        <f t="shared" ca="1" si="350"/>
        <v>104.1015</v>
      </c>
      <c r="BZ210" s="489">
        <f t="shared" ca="1" si="351"/>
        <v>1341.4010028809234</v>
      </c>
      <c r="CA210" s="489">
        <f t="shared" ca="1" si="374"/>
        <v>452.9794444972643</v>
      </c>
      <c r="CB210" s="489">
        <f t="shared" ca="1" si="375"/>
        <v>888.4215583836592</v>
      </c>
      <c r="CC210" s="489">
        <f t="shared" si="376"/>
        <v>0</v>
      </c>
      <c r="CD210" s="489">
        <f t="shared" si="377"/>
        <v>0</v>
      </c>
      <c r="CE210" s="647">
        <f t="shared" ca="1" si="378"/>
        <v>154418.81655496411</v>
      </c>
      <c r="CF210" s="700">
        <f t="shared" ca="1" si="173"/>
        <v>0</v>
      </c>
      <c r="CG210" s="701">
        <f t="shared" ca="1" si="379"/>
        <v>1445.5025028809234</v>
      </c>
      <c r="CH210" s="710">
        <f t="shared" ca="1" si="232"/>
        <v>-1445.5025028809234</v>
      </c>
      <c r="CI210" s="679">
        <v>69</v>
      </c>
      <c r="CJ210" s="29">
        <f t="shared" si="352"/>
        <v>0</v>
      </c>
      <c r="CK210" s="29">
        <f t="shared" ca="1" si="326"/>
        <v>83991.032421911776</v>
      </c>
      <c r="CL210" s="29">
        <f t="shared" ca="1" si="353"/>
        <v>87.490658772824773</v>
      </c>
      <c r="CM210" s="29"/>
      <c r="CN210" s="29">
        <v>68</v>
      </c>
      <c r="CO210" s="29">
        <f t="shared" ca="1" si="223"/>
        <v>1445.5025028809234</v>
      </c>
      <c r="CP210" s="29">
        <f t="shared" ca="1" si="330"/>
        <v>112859.19059036665</v>
      </c>
      <c r="CQ210" s="29">
        <f t="shared" ca="1" si="380"/>
        <v>117.56165686496526</v>
      </c>
      <c r="CR210" s="292"/>
      <c r="DA210" s="481"/>
      <c r="DB210" s="242">
        <v>68</v>
      </c>
      <c r="DC210" s="488">
        <f t="shared" ca="1" si="381"/>
        <v>1462.4506963735107</v>
      </c>
      <c r="DD210" s="489">
        <f t="shared" ca="1" si="354"/>
        <v>106.9885</v>
      </c>
      <c r="DE210" s="488">
        <f t="shared" ca="1" si="382"/>
        <v>1355.4621963735108</v>
      </c>
      <c r="DF210" s="489">
        <f t="shared" ca="1" si="383"/>
        <v>470.22526424044423</v>
      </c>
      <c r="DG210" s="488">
        <f t="shared" ca="1" si="384"/>
        <v>885.2369321330666</v>
      </c>
      <c r="DH210" s="488">
        <f t="shared" si="385"/>
        <v>0</v>
      </c>
      <c r="DI210" s="488">
        <f t="shared" si="386"/>
        <v>0</v>
      </c>
      <c r="DJ210" s="523">
        <f t="shared" ca="1" si="387"/>
        <v>160334.85366459066</v>
      </c>
      <c r="DK210" s="420">
        <f t="shared" ca="1" si="355"/>
        <v>0</v>
      </c>
      <c r="DL210" s="416">
        <f t="shared" ca="1" si="388"/>
        <v>1462.4506963735107</v>
      </c>
      <c r="DM210" s="372">
        <f t="shared" ca="1" si="234"/>
        <v>-1462.4506963735107</v>
      </c>
      <c r="DN210" s="242">
        <v>69</v>
      </c>
      <c r="DO210" s="29">
        <f t="shared" si="356"/>
        <v>0</v>
      </c>
      <c r="DP210" s="29">
        <f t="shared" ca="1" si="389"/>
        <v>77902.925790393667</v>
      </c>
      <c r="DQ210" s="29">
        <f t="shared" ca="1" si="357"/>
        <v>81.148881031660082</v>
      </c>
      <c r="DR210" s="29"/>
      <c r="DS210" s="24">
        <v>68</v>
      </c>
      <c r="DT210" s="243">
        <f t="shared" ca="1" si="224"/>
        <v>1462.4506963735107</v>
      </c>
      <c r="DU210" s="243">
        <f t="shared" ca="1" si="331"/>
        <v>112944.36717400106</v>
      </c>
      <c r="DV210" s="243">
        <f t="shared" ca="1" si="390"/>
        <v>117.65038247291778</v>
      </c>
      <c r="DW210" s="33"/>
      <c r="EF210" s="481"/>
      <c r="EG210" s="242">
        <v>68</v>
      </c>
      <c r="EH210" s="331">
        <f t="shared" ca="1" si="391"/>
        <v>1150</v>
      </c>
      <c r="EI210" s="599">
        <f t="shared" ca="1" si="235"/>
        <v>103.62049999999999</v>
      </c>
      <c r="EJ210" s="331">
        <f t="shared" ca="1" si="392"/>
        <v>1046.3795</v>
      </c>
      <c r="EK210" s="594">
        <f t="shared" ca="1" si="393"/>
        <v>510.41723395372316</v>
      </c>
      <c r="EL210" s="488">
        <f t="shared" ca="1" si="394"/>
        <v>535.96226604627691</v>
      </c>
      <c r="EM210" s="331">
        <f t="shared" si="395"/>
        <v>0</v>
      </c>
      <c r="EN210" s="331">
        <f t="shared" si="396"/>
        <v>0</v>
      </c>
      <c r="EO210" s="595">
        <f t="shared" ca="1" si="397"/>
        <v>174464.23223237309</v>
      </c>
      <c r="EP210" s="420">
        <f t="shared" ca="1" si="358"/>
        <v>0</v>
      </c>
      <c r="EQ210" s="416">
        <f t="shared" ca="1" si="398"/>
        <v>1150</v>
      </c>
      <c r="ER210" s="372">
        <f t="shared" ca="1" si="236"/>
        <v>-1150</v>
      </c>
      <c r="ES210" s="242">
        <v>69</v>
      </c>
      <c r="ET210" s="29">
        <f t="shared" si="399"/>
        <v>0</v>
      </c>
      <c r="EU210" s="29">
        <f t="shared" ca="1" si="327"/>
        <v>83991.032421911776</v>
      </c>
      <c r="EV210" s="29">
        <f t="shared" ca="1" si="359"/>
        <v>87.490658772824773</v>
      </c>
      <c r="EW210" s="29"/>
      <c r="EX210" s="24">
        <v>68</v>
      </c>
      <c r="EY210" s="243">
        <f t="shared" ca="1" si="225"/>
        <v>1150</v>
      </c>
      <c r="EZ210" s="243">
        <f t="shared" ca="1" si="332"/>
        <v>92227.435819808394</v>
      </c>
      <c r="FA210" s="243">
        <f t="shared" ca="1" si="400"/>
        <v>96.070245645633747</v>
      </c>
      <c r="FB210" s="33"/>
      <c r="FK210" s="481"/>
      <c r="FL210" s="242">
        <v>68</v>
      </c>
      <c r="FM210" s="331">
        <f t="shared" ca="1" si="401"/>
        <v>1150</v>
      </c>
      <c r="FN210" s="600">
        <f t="shared" ca="1" si="237"/>
        <v>104.1015</v>
      </c>
      <c r="FO210" s="331">
        <f t="shared" ca="1" si="402"/>
        <v>1045.8985</v>
      </c>
      <c r="FP210" s="597">
        <f t="shared" ca="1" si="403"/>
        <v>516.65187296042257</v>
      </c>
      <c r="FQ210" s="488">
        <f t="shared" ca="1" si="404"/>
        <v>529.24662703957745</v>
      </c>
      <c r="FR210" s="331">
        <f t="shared" si="405"/>
        <v>0</v>
      </c>
      <c r="FS210" s="331">
        <f t="shared" si="406"/>
        <v>0</v>
      </c>
      <c r="FT210" s="596">
        <f t="shared" ca="1" si="407"/>
        <v>176608.53838796244</v>
      </c>
      <c r="FU210" s="420">
        <f t="shared" ca="1" si="360"/>
        <v>0</v>
      </c>
      <c r="FV210" s="416">
        <f t="shared" ca="1" si="408"/>
        <v>1150</v>
      </c>
      <c r="FW210" s="372">
        <f t="shared" ca="1" si="238"/>
        <v>-1150</v>
      </c>
      <c r="FX210" s="242">
        <v>69</v>
      </c>
      <c r="FY210" s="29">
        <f t="shared" si="409"/>
        <v>0</v>
      </c>
      <c r="FZ210" s="29">
        <f t="shared" ca="1" si="328"/>
        <v>83991.032421911776</v>
      </c>
      <c r="GA210" s="29">
        <f t="shared" ca="1" si="361"/>
        <v>87.490658772824773</v>
      </c>
      <c r="GB210" s="29"/>
      <c r="GC210" s="24">
        <v>68</v>
      </c>
      <c r="GD210" s="243">
        <f t="shared" ca="1" si="226"/>
        <v>1150</v>
      </c>
      <c r="GE210" s="243">
        <f t="shared" ca="1" si="333"/>
        <v>92193.104413329871</v>
      </c>
      <c r="GF210" s="243">
        <f t="shared" ca="1" si="410"/>
        <v>96.034483763885291</v>
      </c>
      <c r="GG210" s="33"/>
      <c r="GP210" s="481"/>
      <c r="GQ210" s="242">
        <v>68</v>
      </c>
      <c r="GR210" s="331">
        <f t="shared" ca="1" si="362"/>
        <v>1150</v>
      </c>
      <c r="GS210" s="600">
        <f t="shared" ca="1" si="240"/>
        <v>106.9885</v>
      </c>
      <c r="GT210" s="331">
        <f t="shared" ca="1" si="363"/>
        <v>1043.0115000000001</v>
      </c>
      <c r="GU210" s="591">
        <f t="shared" ca="1" si="411"/>
        <v>537.54954887137058</v>
      </c>
      <c r="GV210" s="488">
        <f t="shared" ca="1" si="227"/>
        <v>505.46195112862949</v>
      </c>
      <c r="GW210" s="331">
        <f t="shared" si="228"/>
        <v>0</v>
      </c>
      <c r="GX210" s="331">
        <f t="shared" si="229"/>
        <v>0</v>
      </c>
      <c r="GY210" s="593">
        <f t="shared" ca="1" si="230"/>
        <v>183797.24051905551</v>
      </c>
      <c r="GZ210" s="420">
        <f t="shared" ca="1" si="364"/>
        <v>0</v>
      </c>
      <c r="HA210" s="416">
        <f t="shared" ca="1" si="412"/>
        <v>1150</v>
      </c>
      <c r="HB210" s="372">
        <f t="shared" ca="1" si="241"/>
        <v>-1150</v>
      </c>
      <c r="HC210" s="242">
        <v>69</v>
      </c>
      <c r="HD210" s="29">
        <f t="shared" si="413"/>
        <v>0</v>
      </c>
      <c r="HE210" s="29">
        <f t="shared" ca="1" si="329"/>
        <v>77902.925790393667</v>
      </c>
      <c r="HF210" s="29">
        <f t="shared" ca="1" si="365"/>
        <v>81.148881031660082</v>
      </c>
      <c r="HG210" s="29"/>
      <c r="HH210" s="24">
        <v>68</v>
      </c>
      <c r="HI210" s="243">
        <f t="shared" ca="1" si="243"/>
        <v>1150</v>
      </c>
      <c r="HJ210" s="243">
        <f t="shared" ca="1" si="334"/>
        <v>91093.002280715911</v>
      </c>
      <c r="HK210" s="243">
        <f t="shared" ca="1" si="414"/>
        <v>94.88854404241242</v>
      </c>
      <c r="HL210" s="33"/>
    </row>
    <row r="211" spans="3:220" ht="15" customHeight="1" x14ac:dyDescent="0.25">
      <c r="C211" s="242">
        <v>69</v>
      </c>
      <c r="D211" s="243">
        <f t="shared" si="337"/>
        <v>1155.6736805955547</v>
      </c>
      <c r="E211" s="865">
        <f t="shared" si="415"/>
        <v>100</v>
      </c>
      <c r="F211" s="866"/>
      <c r="G211" s="243">
        <f t="shared" si="338"/>
        <v>1055.6736805955547</v>
      </c>
      <c r="H211" s="859">
        <f t="shared" si="339"/>
        <v>567.88264889100071</v>
      </c>
      <c r="I211" s="860"/>
      <c r="J211" s="243">
        <f t="shared" si="340"/>
        <v>487.79103170455403</v>
      </c>
      <c r="K211" s="859">
        <f t="shared" si="366"/>
        <v>169877.00363559567</v>
      </c>
      <c r="L211" s="860"/>
      <c r="M211" s="860"/>
      <c r="N211" s="861"/>
      <c r="O211" s="248">
        <f t="shared" si="367"/>
        <v>169877.00363559567</v>
      </c>
      <c r="P211" s="248">
        <f t="shared" si="335"/>
        <v>0</v>
      </c>
      <c r="Q211" s="248">
        <f t="shared" si="341"/>
        <v>0</v>
      </c>
      <c r="R211" s="1015" t="str">
        <f t="shared" si="336"/>
        <v/>
      </c>
      <c r="S211" s="1015"/>
      <c r="U211">
        <v>69</v>
      </c>
      <c r="W211" s="278"/>
      <c r="X211" s="278"/>
      <c r="Y211" s="854"/>
      <c r="Z211" s="855"/>
      <c r="AA211" s="279"/>
      <c r="AQ211" s="481"/>
      <c r="AR211" s="242">
        <v>69</v>
      </c>
      <c r="AS211" s="331">
        <f t="shared" ca="1" si="342"/>
        <v>1231.970682334292</v>
      </c>
      <c r="AT211" s="566">
        <f t="shared" ca="1" si="368"/>
        <v>103.62049999999999</v>
      </c>
      <c r="AU211" s="331">
        <f t="shared" ca="1" si="343"/>
        <v>1128.350182334292</v>
      </c>
      <c r="AV211" s="329">
        <f t="shared" ca="1" si="344"/>
        <v>490.90105152049631</v>
      </c>
      <c r="AW211" s="331">
        <f t="shared" ca="1" si="345"/>
        <v>637.44913081379559</v>
      </c>
      <c r="AX211" s="331">
        <f t="shared" si="369"/>
        <v>0</v>
      </c>
      <c r="AY211" s="331">
        <f t="shared" si="176"/>
        <v>0</v>
      </c>
      <c r="AZ211" s="350">
        <f t="shared" ca="1" si="346"/>
        <v>167671.48281907063</v>
      </c>
      <c r="BA211" s="420">
        <f t="shared" ca="1" si="347"/>
        <v>0</v>
      </c>
      <c r="BB211" s="416">
        <f t="shared" ca="1" si="370"/>
        <v>1231.970682334292</v>
      </c>
      <c r="BC211" s="372">
        <f t="shared" ca="1" si="231"/>
        <v>-1231.970682334292</v>
      </c>
      <c r="BD211" s="242">
        <v>70</v>
      </c>
      <c r="BE211" s="29">
        <f t="shared" si="348"/>
        <v>0</v>
      </c>
      <c r="BF211" s="29">
        <f t="shared" ca="1" si="371"/>
        <v>83991.032421911776</v>
      </c>
      <c r="BG211" s="29">
        <f t="shared" ca="1" si="349"/>
        <v>87.490658772824773</v>
      </c>
      <c r="BH211" s="29"/>
      <c r="BI211" s="24">
        <v>69</v>
      </c>
      <c r="BJ211" s="243">
        <f t="shared" ca="1" si="222"/>
        <v>1231.970682334292</v>
      </c>
      <c r="BK211" s="243">
        <f t="shared" ca="1" si="416"/>
        <v>99192.059080701685</v>
      </c>
      <c r="BL211" s="243">
        <f t="shared" ca="1" si="372"/>
        <v>103.32506154239759</v>
      </c>
      <c r="BM211" s="33"/>
      <c r="BO211" s="278"/>
      <c r="BP211" s="278"/>
      <c r="BQ211" s="278"/>
      <c r="BR211" s="278"/>
      <c r="BS211" s="278"/>
      <c r="BT211" s="278"/>
      <c r="BU211" s="278"/>
      <c r="BV211" s="480"/>
      <c r="BW211" s="679">
        <v>69</v>
      </c>
      <c r="BX211" s="489">
        <f t="shared" ca="1" si="373"/>
        <v>1445.5025028809234</v>
      </c>
      <c r="BY211" s="489">
        <f t="shared" ca="1" si="350"/>
        <v>104.1015</v>
      </c>
      <c r="BZ211" s="489">
        <f t="shared" ca="1" si="351"/>
        <v>1341.4010028809234</v>
      </c>
      <c r="CA211" s="489">
        <f t="shared" ca="1" si="374"/>
        <v>450.38821495197868</v>
      </c>
      <c r="CB211" s="489">
        <f t="shared" ca="1" si="375"/>
        <v>891.01278792894482</v>
      </c>
      <c r="CC211" s="489">
        <f t="shared" si="376"/>
        <v>0</v>
      </c>
      <c r="CD211" s="489">
        <f t="shared" si="377"/>
        <v>0</v>
      </c>
      <c r="CE211" s="647">
        <f t="shared" ca="1" si="378"/>
        <v>153527.80376703516</v>
      </c>
      <c r="CF211" s="700">
        <f t="shared" ca="1" si="173"/>
        <v>0</v>
      </c>
      <c r="CG211" s="701">
        <f t="shared" ca="1" si="379"/>
        <v>1445.5025028809234</v>
      </c>
      <c r="CH211" s="710">
        <f t="shared" ca="1" si="232"/>
        <v>-1445.5025028809234</v>
      </c>
      <c r="CI211" s="679">
        <v>70</v>
      </c>
      <c r="CJ211" s="29">
        <f t="shared" si="352"/>
        <v>0</v>
      </c>
      <c r="CK211" s="29">
        <f t="shared" ca="1" si="326"/>
        <v>83991.032421911776</v>
      </c>
      <c r="CL211" s="29">
        <f t="shared" ca="1" si="353"/>
        <v>87.490658772824773</v>
      </c>
      <c r="CM211" s="29"/>
      <c r="CN211" s="29">
        <v>69</v>
      </c>
      <c r="CO211" s="29">
        <f t="shared" ca="1" si="223"/>
        <v>1445.5025028809234</v>
      </c>
      <c r="CP211" s="29">
        <f t="shared" ca="1" si="330"/>
        <v>114304.69309324757</v>
      </c>
      <c r="CQ211" s="29">
        <f t="shared" ca="1" si="380"/>
        <v>119.06738863879956</v>
      </c>
      <c r="CR211" s="292"/>
      <c r="DA211" s="481"/>
      <c r="DB211" s="242">
        <v>69</v>
      </c>
      <c r="DC211" s="488">
        <f t="shared" ca="1" si="381"/>
        <v>1462.4506963735107</v>
      </c>
      <c r="DD211" s="489">
        <f t="shared" ca="1" si="354"/>
        <v>106.9885</v>
      </c>
      <c r="DE211" s="488">
        <f t="shared" ca="1" si="382"/>
        <v>1355.4621963735108</v>
      </c>
      <c r="DF211" s="489">
        <f t="shared" ca="1" si="383"/>
        <v>467.6433231883895</v>
      </c>
      <c r="DG211" s="488">
        <f t="shared" ca="1" si="384"/>
        <v>887.81887318512122</v>
      </c>
      <c r="DH211" s="488">
        <f t="shared" si="385"/>
        <v>0</v>
      </c>
      <c r="DI211" s="488">
        <f t="shared" si="386"/>
        <v>0</v>
      </c>
      <c r="DJ211" s="523">
        <f t="shared" ca="1" si="387"/>
        <v>159447.03479140555</v>
      </c>
      <c r="DK211" s="420">
        <f t="shared" ca="1" si="355"/>
        <v>0</v>
      </c>
      <c r="DL211" s="416">
        <f t="shared" ca="1" si="388"/>
        <v>1462.4506963735107</v>
      </c>
      <c r="DM211" s="372">
        <f t="shared" ca="1" si="234"/>
        <v>-1462.4506963735107</v>
      </c>
      <c r="DN211" s="242">
        <v>70</v>
      </c>
      <c r="DO211" s="29">
        <f t="shared" si="356"/>
        <v>0</v>
      </c>
      <c r="DP211" s="29">
        <f t="shared" ca="1" si="389"/>
        <v>77902.925790393667</v>
      </c>
      <c r="DQ211" s="29">
        <f t="shared" ca="1" si="357"/>
        <v>81.148881031660082</v>
      </c>
      <c r="DR211" s="29"/>
      <c r="DS211" s="24">
        <v>69</v>
      </c>
      <c r="DT211" s="243">
        <f t="shared" ca="1" si="224"/>
        <v>1462.4506963735107</v>
      </c>
      <c r="DU211" s="243">
        <f t="shared" ca="1" si="331"/>
        <v>114406.81787037457</v>
      </c>
      <c r="DV211" s="243">
        <f t="shared" ca="1" si="390"/>
        <v>119.17376861497353</v>
      </c>
      <c r="DW211" s="33"/>
      <c r="EF211" s="481"/>
      <c r="EG211" s="242">
        <v>69</v>
      </c>
      <c r="EH211" s="331">
        <f t="shared" ca="1" si="391"/>
        <v>1150</v>
      </c>
      <c r="EI211" s="599">
        <f t="shared" ca="1" si="235"/>
        <v>103.62049999999999</v>
      </c>
      <c r="EJ211" s="331">
        <f t="shared" ca="1" si="392"/>
        <v>1046.3795</v>
      </c>
      <c r="EK211" s="594">
        <f t="shared" ca="1" si="393"/>
        <v>508.85401067775484</v>
      </c>
      <c r="EL211" s="488">
        <f t="shared" ca="1" si="394"/>
        <v>537.52548932224522</v>
      </c>
      <c r="EM211" s="331">
        <f t="shared" si="395"/>
        <v>0</v>
      </c>
      <c r="EN211" s="331">
        <f t="shared" si="396"/>
        <v>0</v>
      </c>
      <c r="EO211" s="595">
        <f t="shared" ca="1" si="397"/>
        <v>173926.70674305083</v>
      </c>
      <c r="EP211" s="420">
        <f t="shared" ca="1" si="358"/>
        <v>0</v>
      </c>
      <c r="EQ211" s="416">
        <f t="shared" ca="1" si="398"/>
        <v>1150</v>
      </c>
      <c r="ER211" s="372">
        <f t="shared" ca="1" si="236"/>
        <v>-1150</v>
      </c>
      <c r="ES211" s="242">
        <v>70</v>
      </c>
      <c r="ET211" s="29">
        <f t="shared" si="399"/>
        <v>0</v>
      </c>
      <c r="EU211" s="29">
        <f t="shared" ca="1" si="327"/>
        <v>83991.032421911776</v>
      </c>
      <c r="EV211" s="29">
        <f t="shared" ca="1" si="359"/>
        <v>87.490658772824773</v>
      </c>
      <c r="EW211" s="29"/>
      <c r="EX211" s="24">
        <v>69</v>
      </c>
      <c r="EY211" s="243">
        <f t="shared" ca="1" si="225"/>
        <v>1150</v>
      </c>
      <c r="EZ211" s="243">
        <f t="shared" ca="1" si="332"/>
        <v>93377.435819808394</v>
      </c>
      <c r="FA211" s="243">
        <f t="shared" ca="1" si="400"/>
        <v>97.268162312300419</v>
      </c>
      <c r="FB211" s="33"/>
      <c r="FK211" s="481"/>
      <c r="FL211" s="242">
        <v>69</v>
      </c>
      <c r="FM211" s="331">
        <f t="shared" ca="1" si="401"/>
        <v>1150</v>
      </c>
      <c r="FN211" s="600">
        <f t="shared" ca="1" si="237"/>
        <v>104.1015</v>
      </c>
      <c r="FO211" s="331">
        <f t="shared" ca="1" si="402"/>
        <v>1045.8985</v>
      </c>
      <c r="FP211" s="597">
        <f t="shared" ca="1" si="403"/>
        <v>515.10823696489058</v>
      </c>
      <c r="FQ211" s="488">
        <f t="shared" ca="1" si="404"/>
        <v>530.79026303510943</v>
      </c>
      <c r="FR211" s="331">
        <f t="shared" si="405"/>
        <v>0</v>
      </c>
      <c r="FS211" s="331">
        <f t="shared" si="406"/>
        <v>0</v>
      </c>
      <c r="FT211" s="596">
        <f t="shared" ca="1" si="407"/>
        <v>176077.74812492734</v>
      </c>
      <c r="FU211" s="420">
        <f t="shared" ca="1" si="360"/>
        <v>0</v>
      </c>
      <c r="FV211" s="416">
        <f t="shared" ca="1" si="408"/>
        <v>1150</v>
      </c>
      <c r="FW211" s="372">
        <f t="shared" ca="1" si="238"/>
        <v>-1150</v>
      </c>
      <c r="FX211" s="242">
        <v>70</v>
      </c>
      <c r="FY211" s="29">
        <f t="shared" si="409"/>
        <v>0</v>
      </c>
      <c r="FZ211" s="29">
        <f t="shared" ca="1" si="328"/>
        <v>83991.032421911776</v>
      </c>
      <c r="GA211" s="29">
        <f t="shared" ca="1" si="361"/>
        <v>87.490658772824773</v>
      </c>
      <c r="GB211" s="29"/>
      <c r="GC211" s="24">
        <v>69</v>
      </c>
      <c r="GD211" s="243">
        <f t="shared" ca="1" si="226"/>
        <v>1150</v>
      </c>
      <c r="GE211" s="243">
        <f t="shared" ca="1" si="333"/>
        <v>93343.104413329871</v>
      </c>
      <c r="GF211" s="243">
        <f t="shared" ca="1" si="410"/>
        <v>97.232400430551948</v>
      </c>
      <c r="GG211" s="33"/>
      <c r="GP211" s="481"/>
      <c r="GQ211" s="242">
        <v>69</v>
      </c>
      <c r="GR211" s="331">
        <f t="shared" ca="1" si="362"/>
        <v>1150</v>
      </c>
      <c r="GS211" s="600">
        <f t="shared" ca="1" si="240"/>
        <v>106.9885</v>
      </c>
      <c r="GT211" s="331">
        <f t="shared" ca="1" si="363"/>
        <v>1043.0115000000001</v>
      </c>
      <c r="GU211" s="591">
        <f t="shared" ca="1" si="411"/>
        <v>536.07528484724537</v>
      </c>
      <c r="GV211" s="488">
        <f t="shared" ca="1" si="227"/>
        <v>506.9362151527547</v>
      </c>
      <c r="GW211" s="331">
        <f t="shared" si="228"/>
        <v>0</v>
      </c>
      <c r="GX211" s="331">
        <f t="shared" si="229"/>
        <v>0</v>
      </c>
      <c r="GY211" s="593">
        <f t="shared" ca="1" si="230"/>
        <v>183290.30430390275</v>
      </c>
      <c r="GZ211" s="420">
        <f t="shared" ca="1" si="364"/>
        <v>0</v>
      </c>
      <c r="HA211" s="416">
        <f t="shared" ca="1" si="412"/>
        <v>1150</v>
      </c>
      <c r="HB211" s="372">
        <f t="shared" ca="1" si="241"/>
        <v>-1150</v>
      </c>
      <c r="HC211" s="242">
        <v>70</v>
      </c>
      <c r="HD211" s="29">
        <f t="shared" si="413"/>
        <v>0</v>
      </c>
      <c r="HE211" s="29">
        <f t="shared" ca="1" si="329"/>
        <v>77902.925790393667</v>
      </c>
      <c r="HF211" s="29">
        <f t="shared" ca="1" si="365"/>
        <v>81.148881031660082</v>
      </c>
      <c r="HG211" s="29"/>
      <c r="HH211" s="24">
        <v>69</v>
      </c>
      <c r="HI211" s="243">
        <f t="shared" ca="1" si="243"/>
        <v>1150</v>
      </c>
      <c r="HJ211" s="243">
        <f t="shared" ca="1" si="334"/>
        <v>92243.002280715911</v>
      </c>
      <c r="HK211" s="243">
        <f t="shared" ca="1" si="414"/>
        <v>96.086460709079077</v>
      </c>
      <c r="HL211" s="33"/>
    </row>
    <row r="212" spans="3:220" ht="15" customHeight="1" x14ac:dyDescent="0.25">
      <c r="C212" s="242">
        <v>70</v>
      </c>
      <c r="D212" s="243">
        <f t="shared" si="337"/>
        <v>1155.6736805955547</v>
      </c>
      <c r="E212" s="865">
        <f t="shared" si="415"/>
        <v>100</v>
      </c>
      <c r="F212" s="866"/>
      <c r="G212" s="243">
        <f t="shared" si="338"/>
        <v>1055.6736805955547</v>
      </c>
      <c r="H212" s="859">
        <f t="shared" si="339"/>
        <v>566.25667878531897</v>
      </c>
      <c r="I212" s="860"/>
      <c r="J212" s="243">
        <f t="shared" si="340"/>
        <v>489.41700181023577</v>
      </c>
      <c r="K212" s="859">
        <f t="shared" si="366"/>
        <v>169387.58663378542</v>
      </c>
      <c r="L212" s="860"/>
      <c r="M212" s="860"/>
      <c r="N212" s="861"/>
      <c r="O212" s="248">
        <f t="shared" si="367"/>
        <v>169387.58663378542</v>
      </c>
      <c r="P212" s="248">
        <f t="shared" si="335"/>
        <v>0</v>
      </c>
      <c r="Q212" s="248">
        <f t="shared" si="341"/>
        <v>0</v>
      </c>
      <c r="R212" s="1015" t="str">
        <f t="shared" si="336"/>
        <v/>
      </c>
      <c r="S212" s="1015"/>
      <c r="U212">
        <v>70</v>
      </c>
      <c r="W212" s="278"/>
      <c r="X212" s="278"/>
      <c r="Y212" s="854"/>
      <c r="Z212" s="855"/>
      <c r="AA212" s="279"/>
      <c r="AQ212" s="482"/>
      <c r="AR212" s="242">
        <v>70</v>
      </c>
      <c r="AS212" s="331">
        <f t="shared" ca="1" si="342"/>
        <v>1231.970682334292</v>
      </c>
      <c r="AT212" s="566">
        <f t="shared" ca="1" si="368"/>
        <v>103.62049999999999</v>
      </c>
      <c r="AU212" s="331">
        <f t="shared" ca="1" si="343"/>
        <v>1128.350182334292</v>
      </c>
      <c r="AV212" s="329">
        <f t="shared" ca="1" si="344"/>
        <v>489.041824888956</v>
      </c>
      <c r="AW212" s="331">
        <f t="shared" ca="1" si="345"/>
        <v>639.30835744533601</v>
      </c>
      <c r="AX212" s="331">
        <f t="shared" si="369"/>
        <v>0</v>
      </c>
      <c r="AY212" s="331">
        <f t="shared" si="176"/>
        <v>0</v>
      </c>
      <c r="AZ212" s="350">
        <f t="shared" ca="1" si="346"/>
        <v>167032.17446162528</v>
      </c>
      <c r="BA212" s="420">
        <f t="shared" ca="1" si="347"/>
        <v>0</v>
      </c>
      <c r="BB212" s="416">
        <f t="shared" ca="1" si="370"/>
        <v>1231.970682334292</v>
      </c>
      <c r="BC212" s="372">
        <f t="shared" ca="1" si="231"/>
        <v>-1231.970682334292</v>
      </c>
      <c r="BD212" s="242">
        <v>71</v>
      </c>
      <c r="BE212" s="29">
        <f t="shared" si="348"/>
        <v>0</v>
      </c>
      <c r="BF212" s="29">
        <f t="shared" ca="1" si="371"/>
        <v>83991.032421911776</v>
      </c>
      <c r="BG212" s="29">
        <f t="shared" ca="1" si="349"/>
        <v>87.490658772824773</v>
      </c>
      <c r="BH212" s="29"/>
      <c r="BI212" s="24">
        <v>70</v>
      </c>
      <c r="BJ212" s="243">
        <f t="shared" ca="1" si="222"/>
        <v>1231.970682334292</v>
      </c>
      <c r="BK212" s="243">
        <f t="shared" ca="1" si="416"/>
        <v>100424.02976303597</v>
      </c>
      <c r="BL212" s="243">
        <f t="shared" ca="1" si="372"/>
        <v>104.60836433649581</v>
      </c>
      <c r="BM212" s="33"/>
      <c r="BO212" s="278"/>
      <c r="BP212" s="278"/>
      <c r="BQ212" s="278"/>
      <c r="BR212" s="278"/>
      <c r="BS212" s="278"/>
      <c r="BT212" s="278"/>
      <c r="BU212" s="278"/>
      <c r="BV212" s="725"/>
      <c r="BW212" s="679">
        <v>70</v>
      </c>
      <c r="BX212" s="489">
        <f t="shared" ca="1" si="373"/>
        <v>1445.5025028809234</v>
      </c>
      <c r="BY212" s="489">
        <f t="shared" ca="1" si="350"/>
        <v>104.1015</v>
      </c>
      <c r="BZ212" s="489">
        <f t="shared" ca="1" si="351"/>
        <v>1341.4010028809234</v>
      </c>
      <c r="CA212" s="489">
        <f t="shared" ca="1" si="374"/>
        <v>447.78942765385256</v>
      </c>
      <c r="CB212" s="489">
        <f t="shared" ca="1" si="375"/>
        <v>893.61157522707094</v>
      </c>
      <c r="CC212" s="489">
        <f t="shared" si="376"/>
        <v>0</v>
      </c>
      <c r="CD212" s="489">
        <f t="shared" si="377"/>
        <v>0</v>
      </c>
      <c r="CE212" s="647">
        <f t="shared" ca="1" si="378"/>
        <v>152634.19219180808</v>
      </c>
      <c r="CF212" s="700">
        <f t="shared" ref="CF212:CF275" ca="1" si="417">IF(AND(CE212=0,CB212&lt;&gt;0),BW212,0)</f>
        <v>0</v>
      </c>
      <c r="CG212" s="701">
        <f t="shared" ca="1" si="379"/>
        <v>1445.5025028809234</v>
      </c>
      <c r="CH212" s="710">
        <f t="shared" ca="1" si="232"/>
        <v>-1445.5025028809234</v>
      </c>
      <c r="CI212" s="679">
        <v>71</v>
      </c>
      <c r="CJ212" s="29">
        <f t="shared" si="352"/>
        <v>0</v>
      </c>
      <c r="CK212" s="29">
        <f t="shared" ca="1" si="326"/>
        <v>83991.032421911776</v>
      </c>
      <c r="CL212" s="29">
        <f t="shared" ca="1" si="353"/>
        <v>87.490658772824773</v>
      </c>
      <c r="CM212" s="29"/>
      <c r="CN212" s="29">
        <v>70</v>
      </c>
      <c r="CO212" s="29">
        <f t="shared" ca="1" si="223"/>
        <v>1445.5025028809234</v>
      </c>
      <c r="CP212" s="29">
        <f t="shared" ca="1" si="330"/>
        <v>115750.19559612848</v>
      </c>
      <c r="CQ212" s="29">
        <f t="shared" ca="1" si="380"/>
        <v>120.57312041263384</v>
      </c>
      <c r="CR212" s="292"/>
      <c r="DA212" s="482"/>
      <c r="DB212" s="242">
        <v>70</v>
      </c>
      <c r="DC212" s="488">
        <f t="shared" ca="1" si="381"/>
        <v>1462.4506963735107</v>
      </c>
      <c r="DD212" s="489">
        <f t="shared" ca="1" si="354"/>
        <v>106.9885</v>
      </c>
      <c r="DE212" s="488">
        <f t="shared" ca="1" si="382"/>
        <v>1355.4621963735108</v>
      </c>
      <c r="DF212" s="489">
        <f t="shared" ca="1" si="383"/>
        <v>465.05385147493286</v>
      </c>
      <c r="DG212" s="488">
        <f t="shared" ca="1" si="384"/>
        <v>890.40834489857798</v>
      </c>
      <c r="DH212" s="488">
        <f t="shared" si="385"/>
        <v>0</v>
      </c>
      <c r="DI212" s="488">
        <f t="shared" si="386"/>
        <v>0</v>
      </c>
      <c r="DJ212" s="523">
        <f t="shared" ca="1" si="387"/>
        <v>158556.62644650697</v>
      </c>
      <c r="DK212" s="420">
        <f t="shared" ca="1" si="355"/>
        <v>0</v>
      </c>
      <c r="DL212" s="416">
        <f t="shared" ca="1" si="388"/>
        <v>1462.4506963735107</v>
      </c>
      <c r="DM212" s="372">
        <f t="shared" ca="1" si="234"/>
        <v>-1462.4506963735107</v>
      </c>
      <c r="DN212" s="242">
        <v>71</v>
      </c>
      <c r="DO212" s="29">
        <f t="shared" si="356"/>
        <v>0</v>
      </c>
      <c r="DP212" s="29">
        <f t="shared" ca="1" si="389"/>
        <v>77902.925790393667</v>
      </c>
      <c r="DQ212" s="29">
        <f t="shared" ca="1" si="357"/>
        <v>81.148881031660082</v>
      </c>
      <c r="DR212" s="29"/>
      <c r="DS212" s="24">
        <v>70</v>
      </c>
      <c r="DT212" s="243">
        <f t="shared" ca="1" si="224"/>
        <v>1462.4506963735107</v>
      </c>
      <c r="DU212" s="243">
        <f t="shared" ca="1" si="331"/>
        <v>115869.26856674807</v>
      </c>
      <c r="DV212" s="243">
        <f t="shared" ca="1" si="390"/>
        <v>120.69715475702924</v>
      </c>
      <c r="DW212" s="33"/>
      <c r="EF212" s="482"/>
      <c r="EG212" s="242">
        <v>70</v>
      </c>
      <c r="EH212" s="331">
        <f t="shared" ca="1" si="391"/>
        <v>1150</v>
      </c>
      <c r="EI212" s="599">
        <f t="shared" ca="1" si="235"/>
        <v>103.62049999999999</v>
      </c>
      <c r="EJ212" s="331">
        <f t="shared" ca="1" si="392"/>
        <v>1046.3795</v>
      </c>
      <c r="EK212" s="594">
        <f t="shared" ca="1" si="393"/>
        <v>507.28622800056496</v>
      </c>
      <c r="EL212" s="488">
        <f t="shared" ca="1" si="394"/>
        <v>539.09327199943505</v>
      </c>
      <c r="EM212" s="331">
        <f t="shared" si="395"/>
        <v>0</v>
      </c>
      <c r="EN212" s="331">
        <f t="shared" si="396"/>
        <v>0</v>
      </c>
      <c r="EO212" s="595">
        <f t="shared" ca="1" si="397"/>
        <v>173387.61347105139</v>
      </c>
      <c r="EP212" s="420">
        <f t="shared" ca="1" si="358"/>
        <v>0</v>
      </c>
      <c r="EQ212" s="416">
        <f t="shared" ca="1" si="398"/>
        <v>1150</v>
      </c>
      <c r="ER212" s="372">
        <f t="shared" ca="1" si="236"/>
        <v>-1150</v>
      </c>
      <c r="ES212" s="242">
        <v>71</v>
      </c>
      <c r="ET212" s="29">
        <f t="shared" si="399"/>
        <v>0</v>
      </c>
      <c r="EU212" s="29">
        <f t="shared" ca="1" si="327"/>
        <v>83991.032421911776</v>
      </c>
      <c r="EV212" s="29">
        <f t="shared" ca="1" si="359"/>
        <v>87.490658772824773</v>
      </c>
      <c r="EW212" s="29"/>
      <c r="EX212" s="24">
        <v>70</v>
      </c>
      <c r="EY212" s="243">
        <f t="shared" ca="1" si="225"/>
        <v>1150</v>
      </c>
      <c r="EZ212" s="243">
        <f t="shared" ca="1" si="332"/>
        <v>94527.435819808394</v>
      </c>
      <c r="FA212" s="243">
        <f t="shared" ca="1" si="400"/>
        <v>98.466078978967076</v>
      </c>
      <c r="FB212" s="33"/>
      <c r="FK212" s="482"/>
      <c r="FL212" s="242">
        <v>70</v>
      </c>
      <c r="FM212" s="331">
        <f t="shared" ca="1" si="401"/>
        <v>1150</v>
      </c>
      <c r="FN212" s="600">
        <f t="shared" ca="1" si="237"/>
        <v>104.1015</v>
      </c>
      <c r="FO212" s="331">
        <f t="shared" ca="1" si="402"/>
        <v>1045.8985</v>
      </c>
      <c r="FP212" s="597">
        <f t="shared" ca="1" si="403"/>
        <v>513.5600986977048</v>
      </c>
      <c r="FQ212" s="488">
        <f t="shared" ca="1" si="404"/>
        <v>532.33840130229521</v>
      </c>
      <c r="FR212" s="331">
        <f t="shared" si="405"/>
        <v>0</v>
      </c>
      <c r="FS212" s="331">
        <f t="shared" si="406"/>
        <v>0</v>
      </c>
      <c r="FT212" s="596">
        <f t="shared" ca="1" si="407"/>
        <v>175545.40972362505</v>
      </c>
      <c r="FU212" s="420">
        <f t="shared" ca="1" si="360"/>
        <v>0</v>
      </c>
      <c r="FV212" s="416">
        <f t="shared" ca="1" si="408"/>
        <v>1150</v>
      </c>
      <c r="FW212" s="372">
        <f t="shared" ca="1" si="238"/>
        <v>-1150</v>
      </c>
      <c r="FX212" s="242">
        <v>71</v>
      </c>
      <c r="FY212" s="29">
        <f t="shared" si="409"/>
        <v>0</v>
      </c>
      <c r="FZ212" s="29">
        <f t="shared" ca="1" si="328"/>
        <v>83991.032421911776</v>
      </c>
      <c r="GA212" s="29">
        <f t="shared" ca="1" si="361"/>
        <v>87.490658772824773</v>
      </c>
      <c r="GB212" s="29"/>
      <c r="GC212" s="24">
        <v>70</v>
      </c>
      <c r="GD212" s="243">
        <f t="shared" ca="1" si="226"/>
        <v>1150</v>
      </c>
      <c r="GE212" s="243">
        <f t="shared" ca="1" si="333"/>
        <v>94493.104413329871</v>
      </c>
      <c r="GF212" s="243">
        <f t="shared" ca="1" si="410"/>
        <v>98.430317097218619</v>
      </c>
      <c r="GG212" s="33"/>
      <c r="GP212" s="482"/>
      <c r="GQ212" s="242">
        <v>70</v>
      </c>
      <c r="GR212" s="331">
        <f t="shared" ca="1" si="362"/>
        <v>1150</v>
      </c>
      <c r="GS212" s="600">
        <f t="shared" ca="1" si="240"/>
        <v>106.9885</v>
      </c>
      <c r="GT212" s="331">
        <f t="shared" ca="1" si="363"/>
        <v>1043.0115000000001</v>
      </c>
      <c r="GU212" s="591">
        <f t="shared" ca="1" si="411"/>
        <v>534.59672088638308</v>
      </c>
      <c r="GV212" s="488">
        <f t="shared" ca="1" si="227"/>
        <v>508.41477911361699</v>
      </c>
      <c r="GW212" s="331">
        <f t="shared" si="228"/>
        <v>0</v>
      </c>
      <c r="GX212" s="331">
        <f t="shared" si="229"/>
        <v>0</v>
      </c>
      <c r="GY212" s="593">
        <f t="shared" ca="1" si="230"/>
        <v>182781.88952478915</v>
      </c>
      <c r="GZ212" s="420">
        <f t="shared" ca="1" si="364"/>
        <v>0</v>
      </c>
      <c r="HA212" s="416">
        <f t="shared" ca="1" si="412"/>
        <v>1150</v>
      </c>
      <c r="HB212" s="372">
        <f t="shared" ca="1" si="241"/>
        <v>-1150</v>
      </c>
      <c r="HC212" s="242">
        <v>71</v>
      </c>
      <c r="HD212" s="29">
        <f t="shared" si="413"/>
        <v>0</v>
      </c>
      <c r="HE212" s="29">
        <f t="shared" ca="1" si="329"/>
        <v>77902.925790393667</v>
      </c>
      <c r="HF212" s="29">
        <f t="shared" ca="1" si="365"/>
        <v>81.148881031660082</v>
      </c>
      <c r="HG212" s="29"/>
      <c r="HH212" s="24">
        <v>70</v>
      </c>
      <c r="HI212" s="243">
        <f t="shared" ca="1" si="243"/>
        <v>1150</v>
      </c>
      <c r="HJ212" s="243">
        <f t="shared" ca="1" si="334"/>
        <v>93393.002280715911</v>
      </c>
      <c r="HK212" s="243">
        <f t="shared" ca="1" si="414"/>
        <v>97.284377375745748</v>
      </c>
      <c r="HL212" s="33"/>
    </row>
    <row r="213" spans="3:220" ht="15" customHeight="1" x14ac:dyDescent="0.25">
      <c r="C213" s="242">
        <v>71</v>
      </c>
      <c r="D213" s="243">
        <f t="shared" si="337"/>
        <v>1155.6736805955547</v>
      </c>
      <c r="E213" s="865">
        <f t="shared" si="415"/>
        <v>100</v>
      </c>
      <c r="F213" s="866"/>
      <c r="G213" s="243">
        <f t="shared" si="338"/>
        <v>1055.6736805955547</v>
      </c>
      <c r="H213" s="859">
        <f t="shared" si="339"/>
        <v>564.62528877928469</v>
      </c>
      <c r="I213" s="860"/>
      <c r="J213" s="243">
        <f t="shared" si="340"/>
        <v>491.04839181627005</v>
      </c>
      <c r="K213" s="859">
        <f t="shared" si="366"/>
        <v>168896.53824196916</v>
      </c>
      <c r="L213" s="860"/>
      <c r="M213" s="860"/>
      <c r="N213" s="861"/>
      <c r="O213" s="248">
        <f t="shared" si="367"/>
        <v>168896.53824196916</v>
      </c>
      <c r="P213" s="248">
        <f t="shared" si="335"/>
        <v>0</v>
      </c>
      <c r="Q213" s="248">
        <f t="shared" si="341"/>
        <v>0</v>
      </c>
      <c r="R213" s="1015" t="str">
        <f t="shared" si="336"/>
        <v/>
      </c>
      <c r="S213" s="1015"/>
      <c r="U213">
        <v>71</v>
      </c>
      <c r="W213" s="278"/>
      <c r="X213" s="278"/>
      <c r="Y213" s="854"/>
      <c r="Z213" s="855"/>
      <c r="AA213" s="279"/>
      <c r="AQ213" s="482"/>
      <c r="AR213" s="242">
        <v>71</v>
      </c>
      <c r="AS213" s="331">
        <f t="shared" ca="1" si="342"/>
        <v>1231.970682334292</v>
      </c>
      <c r="AT213" s="566">
        <f t="shared" ca="1" si="368"/>
        <v>103.62049999999999</v>
      </c>
      <c r="AU213" s="331">
        <f t="shared" ca="1" si="343"/>
        <v>1128.350182334292</v>
      </c>
      <c r="AV213" s="329">
        <f t="shared" ca="1" si="344"/>
        <v>487.17717551307379</v>
      </c>
      <c r="AW213" s="331">
        <f t="shared" ca="1" si="345"/>
        <v>641.17300682121822</v>
      </c>
      <c r="AX213" s="331">
        <f t="shared" si="369"/>
        <v>0</v>
      </c>
      <c r="AY213" s="331">
        <f t="shared" ref="AY213:AY276" si="418">IF(AR213=$AJ$140,$V$107,0)</f>
        <v>0</v>
      </c>
      <c r="AZ213" s="350">
        <f t="shared" ca="1" si="346"/>
        <v>166391.00145480406</v>
      </c>
      <c r="BA213" s="420">
        <f t="shared" ca="1" si="347"/>
        <v>0</v>
      </c>
      <c r="BB213" s="416">
        <f t="shared" ca="1" si="370"/>
        <v>1231.970682334292</v>
      </c>
      <c r="BC213" s="372">
        <f t="shared" ca="1" si="231"/>
        <v>-1231.970682334292</v>
      </c>
      <c r="BD213" s="443">
        <v>72</v>
      </c>
      <c r="BE213" s="444">
        <f t="shared" si="348"/>
        <v>0</v>
      </c>
      <c r="BF213" s="444">
        <f t="shared" ca="1" si="371"/>
        <v>83991.032421911776</v>
      </c>
      <c r="BG213" s="444">
        <f t="shared" ca="1" si="349"/>
        <v>87.490658772824773</v>
      </c>
      <c r="BH213" s="444">
        <f ca="1">IF(BD213&gt;$BE$140,0,SUM(BG202:BG213))</f>
        <v>1049.8879052738973</v>
      </c>
      <c r="BI213" s="24">
        <v>71</v>
      </c>
      <c r="BJ213" s="243">
        <f t="shared" ca="1" si="222"/>
        <v>1231.970682334292</v>
      </c>
      <c r="BK213" s="243">
        <f t="shared" ca="1" si="416"/>
        <v>101656.00044537026</v>
      </c>
      <c r="BL213" s="243">
        <f t="shared" ca="1" si="372"/>
        <v>105.89166713059403</v>
      </c>
      <c r="BM213" s="33"/>
      <c r="BO213" s="278"/>
      <c r="BP213" s="278"/>
      <c r="BQ213" s="278"/>
      <c r="BR213" s="278"/>
      <c r="BS213" s="278"/>
      <c r="BT213" s="278"/>
      <c r="BU213" s="278"/>
      <c r="BV213" s="725"/>
      <c r="BW213" s="679">
        <v>71</v>
      </c>
      <c r="BX213" s="489">
        <f t="shared" ca="1" si="373"/>
        <v>1445.5025028809234</v>
      </c>
      <c r="BY213" s="489">
        <f t="shared" ca="1" si="350"/>
        <v>104.1015</v>
      </c>
      <c r="BZ213" s="489">
        <f t="shared" ca="1" si="351"/>
        <v>1341.4010028809234</v>
      </c>
      <c r="CA213" s="489">
        <f t="shared" ca="1" si="374"/>
        <v>445.18306055944026</v>
      </c>
      <c r="CB213" s="489">
        <f t="shared" ca="1" si="375"/>
        <v>896.21794232148318</v>
      </c>
      <c r="CC213" s="489">
        <f t="shared" si="376"/>
        <v>0</v>
      </c>
      <c r="CD213" s="489">
        <f t="shared" si="377"/>
        <v>0</v>
      </c>
      <c r="CE213" s="647">
        <f t="shared" ca="1" si="378"/>
        <v>151737.97424948661</v>
      </c>
      <c r="CF213" s="700">
        <f t="shared" ca="1" si="417"/>
        <v>0</v>
      </c>
      <c r="CG213" s="701">
        <f t="shared" ca="1" si="379"/>
        <v>1445.5025028809234</v>
      </c>
      <c r="CH213" s="710">
        <f t="shared" ca="1" si="232"/>
        <v>-1445.5025028809234</v>
      </c>
      <c r="CI213" s="703">
        <v>72</v>
      </c>
      <c r="CJ213" s="444">
        <f t="shared" si="352"/>
        <v>0</v>
      </c>
      <c r="CK213" s="444">
        <f t="shared" ca="1" si="326"/>
        <v>83991.032421911776</v>
      </c>
      <c r="CL213" s="444">
        <f t="shared" ca="1" si="353"/>
        <v>87.490658772824773</v>
      </c>
      <c r="CM213" s="444">
        <f ca="1">IF(CI213&gt;$CJ$140,0,SUM(CL202:CL213))</f>
        <v>1049.8879052738973</v>
      </c>
      <c r="CN213" s="29">
        <v>71</v>
      </c>
      <c r="CO213" s="29">
        <f t="shared" ca="1" si="223"/>
        <v>1445.5025028809234</v>
      </c>
      <c r="CP213" s="29">
        <f t="shared" ca="1" si="330"/>
        <v>117195.6980990094</v>
      </c>
      <c r="CQ213" s="29">
        <f t="shared" ca="1" si="380"/>
        <v>122.07885218646813</v>
      </c>
      <c r="CR213" s="292"/>
      <c r="DA213" s="482"/>
      <c r="DB213" s="242">
        <v>71</v>
      </c>
      <c r="DC213" s="488">
        <f t="shared" ca="1" si="381"/>
        <v>1462.4506963735107</v>
      </c>
      <c r="DD213" s="489">
        <f t="shared" ca="1" si="354"/>
        <v>106.9885</v>
      </c>
      <c r="DE213" s="488">
        <f t="shared" ca="1" si="382"/>
        <v>1355.4621963735108</v>
      </c>
      <c r="DF213" s="489">
        <f t="shared" ca="1" si="383"/>
        <v>462.45682713564537</v>
      </c>
      <c r="DG213" s="488">
        <f t="shared" ca="1" si="384"/>
        <v>893.00536923786535</v>
      </c>
      <c r="DH213" s="488">
        <f t="shared" si="385"/>
        <v>0</v>
      </c>
      <c r="DI213" s="488">
        <f t="shared" si="386"/>
        <v>0</v>
      </c>
      <c r="DJ213" s="523">
        <f t="shared" ca="1" si="387"/>
        <v>157663.62107726911</v>
      </c>
      <c r="DK213" s="420">
        <f t="shared" ca="1" si="355"/>
        <v>0</v>
      </c>
      <c r="DL213" s="416">
        <f t="shared" ca="1" si="388"/>
        <v>1462.4506963735107</v>
      </c>
      <c r="DM213" s="372">
        <f t="shared" ca="1" si="234"/>
        <v>-1462.4506963735107</v>
      </c>
      <c r="DN213" s="443">
        <v>72</v>
      </c>
      <c r="DO213" s="444">
        <f t="shared" si="356"/>
        <v>0</v>
      </c>
      <c r="DP213" s="444">
        <f t="shared" ca="1" si="389"/>
        <v>77902.925790393667</v>
      </c>
      <c r="DQ213" s="444">
        <f t="shared" ca="1" si="357"/>
        <v>81.148881031660082</v>
      </c>
      <c r="DR213" s="444">
        <f ca="1">IF(DN213&gt;$DO$140,0,SUM(DQ202:DQ213))</f>
        <v>973.78657237992081</v>
      </c>
      <c r="DS213" s="24">
        <v>71</v>
      </c>
      <c r="DT213" s="243">
        <f t="shared" ca="1" si="224"/>
        <v>1462.4506963735107</v>
      </c>
      <c r="DU213" s="243">
        <f t="shared" ca="1" si="331"/>
        <v>117331.71926312157</v>
      </c>
      <c r="DV213" s="243">
        <f t="shared" ca="1" si="390"/>
        <v>122.22054089908498</v>
      </c>
      <c r="DW213" s="33"/>
      <c r="EF213" s="482"/>
      <c r="EG213" s="242">
        <v>71</v>
      </c>
      <c r="EH213" s="331">
        <f t="shared" ca="1" si="391"/>
        <v>1150</v>
      </c>
      <c r="EI213" s="599">
        <f t="shared" ca="1" si="235"/>
        <v>103.62049999999999</v>
      </c>
      <c r="EJ213" s="331">
        <f t="shared" ca="1" si="392"/>
        <v>1046.3795</v>
      </c>
      <c r="EK213" s="594">
        <f t="shared" ca="1" si="393"/>
        <v>505.71387262389993</v>
      </c>
      <c r="EL213" s="488">
        <f t="shared" ca="1" si="394"/>
        <v>540.66562737610002</v>
      </c>
      <c r="EM213" s="331">
        <f t="shared" si="395"/>
        <v>0</v>
      </c>
      <c r="EN213" s="331">
        <f t="shared" si="396"/>
        <v>0</v>
      </c>
      <c r="EO213" s="595">
        <f t="shared" ca="1" si="397"/>
        <v>172846.9478436753</v>
      </c>
      <c r="EP213" s="420">
        <f t="shared" ca="1" si="358"/>
        <v>0</v>
      </c>
      <c r="EQ213" s="416">
        <f t="shared" ca="1" si="398"/>
        <v>1150</v>
      </c>
      <c r="ER213" s="372">
        <f t="shared" ca="1" si="236"/>
        <v>-1150</v>
      </c>
      <c r="ES213" s="443">
        <v>72</v>
      </c>
      <c r="ET213" s="444">
        <f t="shared" si="399"/>
        <v>0</v>
      </c>
      <c r="EU213" s="444">
        <f t="shared" ca="1" si="327"/>
        <v>83991.032421911776</v>
      </c>
      <c r="EV213" s="444">
        <f t="shared" ca="1" si="359"/>
        <v>87.490658772824773</v>
      </c>
      <c r="EW213" s="444">
        <f ca="1">IF(ES213&gt;$ET$140,0,SUM(EV202:EV213))</f>
        <v>1049.8879052738973</v>
      </c>
      <c r="EX213" s="24">
        <v>71</v>
      </c>
      <c r="EY213" s="243">
        <f t="shared" ca="1" si="225"/>
        <v>1150</v>
      </c>
      <c r="EZ213" s="243">
        <f t="shared" ca="1" si="332"/>
        <v>95677.435819808394</v>
      </c>
      <c r="FA213" s="243">
        <f t="shared" ca="1" si="400"/>
        <v>99.663995645633747</v>
      </c>
      <c r="FB213" s="33"/>
      <c r="FK213" s="482"/>
      <c r="FL213" s="242">
        <v>71</v>
      </c>
      <c r="FM213" s="331">
        <f t="shared" ca="1" si="401"/>
        <v>1150</v>
      </c>
      <c r="FN213" s="600">
        <f t="shared" ca="1" si="237"/>
        <v>104.1015</v>
      </c>
      <c r="FO213" s="331">
        <f t="shared" ca="1" si="402"/>
        <v>1045.8985</v>
      </c>
      <c r="FP213" s="597">
        <f t="shared" ca="1" si="403"/>
        <v>512.00744502723978</v>
      </c>
      <c r="FQ213" s="488">
        <f t="shared" ca="1" si="404"/>
        <v>533.89105497276023</v>
      </c>
      <c r="FR213" s="331">
        <f t="shared" si="405"/>
        <v>0</v>
      </c>
      <c r="FS213" s="331">
        <f t="shared" si="406"/>
        <v>0</v>
      </c>
      <c r="FT213" s="596">
        <f t="shared" ca="1" si="407"/>
        <v>175011.51866865228</v>
      </c>
      <c r="FU213" s="420">
        <f t="shared" ca="1" si="360"/>
        <v>0</v>
      </c>
      <c r="FV213" s="416">
        <f t="shared" ca="1" si="408"/>
        <v>1150</v>
      </c>
      <c r="FW213" s="372">
        <f t="shared" ca="1" si="238"/>
        <v>-1150</v>
      </c>
      <c r="FX213" s="443">
        <v>72</v>
      </c>
      <c r="FY213" s="444">
        <f t="shared" si="409"/>
        <v>0</v>
      </c>
      <c r="FZ213" s="444">
        <f t="shared" ca="1" si="328"/>
        <v>83991.032421911776</v>
      </c>
      <c r="GA213" s="444">
        <f t="shared" ca="1" si="361"/>
        <v>87.490658772824773</v>
      </c>
      <c r="GB213" s="444">
        <f ca="1">IF(FX213&gt;$FY$140,0,SUM(GA202:GA213))</f>
        <v>1049.8879052738973</v>
      </c>
      <c r="GC213" s="24">
        <v>71</v>
      </c>
      <c r="GD213" s="243">
        <f t="shared" ca="1" si="226"/>
        <v>1150</v>
      </c>
      <c r="GE213" s="243">
        <f t="shared" ca="1" si="333"/>
        <v>95643.104413329871</v>
      </c>
      <c r="GF213" s="243">
        <f t="shared" ca="1" si="410"/>
        <v>99.628233763885291</v>
      </c>
      <c r="GG213" s="33"/>
      <c r="GP213" s="482"/>
      <c r="GQ213" s="242">
        <v>71</v>
      </c>
      <c r="GR213" s="331">
        <f t="shared" ca="1" si="362"/>
        <v>1150</v>
      </c>
      <c r="GS213" s="600">
        <f t="shared" ca="1" si="240"/>
        <v>106.9885</v>
      </c>
      <c r="GT213" s="331">
        <f t="shared" ca="1" si="363"/>
        <v>1043.0115000000001</v>
      </c>
      <c r="GU213" s="591">
        <f t="shared" ca="1" si="411"/>
        <v>533.11384444730174</v>
      </c>
      <c r="GV213" s="488">
        <f t="shared" ca="1" si="227"/>
        <v>509.89765555269832</v>
      </c>
      <c r="GW213" s="331">
        <f t="shared" si="228"/>
        <v>0</v>
      </c>
      <c r="GX213" s="331">
        <f t="shared" si="229"/>
        <v>0</v>
      </c>
      <c r="GY213" s="593">
        <f t="shared" ca="1" si="230"/>
        <v>182271.99186923646</v>
      </c>
      <c r="GZ213" s="420">
        <f t="shared" ca="1" si="364"/>
        <v>0</v>
      </c>
      <c r="HA213" s="416">
        <f t="shared" ca="1" si="412"/>
        <v>1150</v>
      </c>
      <c r="HB213" s="372">
        <f t="shared" ca="1" si="241"/>
        <v>-1150</v>
      </c>
      <c r="HC213" s="443">
        <v>72</v>
      </c>
      <c r="HD213" s="444">
        <f t="shared" si="413"/>
        <v>0</v>
      </c>
      <c r="HE213" s="444">
        <f t="shared" ca="1" si="329"/>
        <v>77902.925790393667</v>
      </c>
      <c r="HF213" s="444">
        <f t="shared" ca="1" si="365"/>
        <v>81.148881031660082</v>
      </c>
      <c r="HG213" s="444">
        <f ca="1">IF(HC213&gt;$HD$140,0,SUM(HF202:HF213))</f>
        <v>973.78657237992081</v>
      </c>
      <c r="HH213" s="24">
        <v>71</v>
      </c>
      <c r="HI213" s="243">
        <f t="shared" ca="1" si="243"/>
        <v>1150</v>
      </c>
      <c r="HJ213" s="243">
        <f t="shared" ca="1" si="334"/>
        <v>94543.002280715911</v>
      </c>
      <c r="HK213" s="243">
        <f t="shared" ca="1" si="414"/>
        <v>98.48229404241242</v>
      </c>
      <c r="HL213" s="33"/>
    </row>
    <row r="214" spans="3:220" ht="15" customHeight="1" x14ac:dyDescent="0.25">
      <c r="C214" s="242">
        <v>72</v>
      </c>
      <c r="D214" s="243">
        <f t="shared" si="337"/>
        <v>1155.6736805955547</v>
      </c>
      <c r="E214" s="865">
        <f t="shared" si="415"/>
        <v>100</v>
      </c>
      <c r="F214" s="866"/>
      <c r="G214" s="243">
        <f t="shared" si="338"/>
        <v>1055.6736805955547</v>
      </c>
      <c r="H214" s="859">
        <f t="shared" si="339"/>
        <v>562.98846080656392</v>
      </c>
      <c r="I214" s="860"/>
      <c r="J214" s="243">
        <f t="shared" si="340"/>
        <v>492.68521978899082</v>
      </c>
      <c r="K214" s="859">
        <f t="shared" si="366"/>
        <v>168403.85302218018</v>
      </c>
      <c r="L214" s="860"/>
      <c r="M214" s="860"/>
      <c r="N214" s="861"/>
      <c r="O214" s="248">
        <f t="shared" si="367"/>
        <v>168403.85302218018</v>
      </c>
      <c r="P214" s="248">
        <f t="shared" si="335"/>
        <v>0</v>
      </c>
      <c r="Q214" s="248">
        <f t="shared" si="341"/>
        <v>0</v>
      </c>
      <c r="R214" s="1015" t="str">
        <f t="shared" si="336"/>
        <v/>
      </c>
      <c r="S214" s="1015"/>
      <c r="U214">
        <v>72</v>
      </c>
      <c r="W214" s="278"/>
      <c r="X214" s="278"/>
      <c r="Y214" s="854"/>
      <c r="Z214" s="855"/>
      <c r="AA214" s="279"/>
      <c r="AQ214" s="482"/>
      <c r="AR214" s="242">
        <v>72</v>
      </c>
      <c r="AS214" s="331">
        <f t="shared" ca="1" si="342"/>
        <v>1231.970682334292</v>
      </c>
      <c r="AT214" s="566">
        <f t="shared" ca="1" si="368"/>
        <v>103.62049999999999</v>
      </c>
      <c r="AU214" s="331">
        <f t="shared" ca="1" si="343"/>
        <v>1128.350182334292</v>
      </c>
      <c r="AV214" s="329">
        <f t="shared" ca="1" si="344"/>
        <v>485.30708757651195</v>
      </c>
      <c r="AW214" s="331">
        <f t="shared" ca="1" si="345"/>
        <v>643.04309475777995</v>
      </c>
      <c r="AX214" s="331">
        <f t="shared" si="369"/>
        <v>0</v>
      </c>
      <c r="AY214" s="331">
        <f t="shared" si="418"/>
        <v>0</v>
      </c>
      <c r="AZ214" s="350">
        <f t="shared" ca="1" si="346"/>
        <v>165747.95836004629</v>
      </c>
      <c r="BA214" s="420">
        <f t="shared" ca="1" si="347"/>
        <v>0</v>
      </c>
      <c r="BB214" s="416">
        <f t="shared" ca="1" si="370"/>
        <v>1231.970682334292</v>
      </c>
      <c r="BC214" s="372">
        <f t="shared" ca="1" si="231"/>
        <v>-1231.970682334292</v>
      </c>
      <c r="BD214" s="242">
        <v>73</v>
      </c>
      <c r="BE214" s="29">
        <f t="shared" si="348"/>
        <v>0</v>
      </c>
      <c r="BF214" s="445">
        <f ca="1">(IF(BD214&gt;$BE$140,0,BF213+BE214))+BH213</f>
        <v>85040.920327185668</v>
      </c>
      <c r="BG214" s="29">
        <f t="shared" ca="1" si="349"/>
        <v>88.584292007485075</v>
      </c>
      <c r="BH214" s="29"/>
      <c r="BI214" s="433">
        <v>72</v>
      </c>
      <c r="BJ214" s="428">
        <f t="shared" ca="1" si="222"/>
        <v>1231.970682334292</v>
      </c>
      <c r="BK214" s="428">
        <f t="shared" ca="1" si="416"/>
        <v>102887.97112770454</v>
      </c>
      <c r="BL214" s="428">
        <f t="shared" ca="1" si="372"/>
        <v>107.17496992469223</v>
      </c>
      <c r="BM214" s="446">
        <f ca="1">IF(BI214&gt;$BA$140,0,SUM(BL203:BL214))</f>
        <v>1201.4016546858247</v>
      </c>
      <c r="BO214" s="278"/>
      <c r="BP214" s="278"/>
      <c r="BQ214" s="278"/>
      <c r="BR214" s="278"/>
      <c r="BS214" s="278"/>
      <c r="BT214" s="278"/>
      <c r="BU214" s="278"/>
      <c r="BV214" s="725"/>
      <c r="BW214" s="679">
        <v>72</v>
      </c>
      <c r="BX214" s="489">
        <f t="shared" ca="1" si="373"/>
        <v>1445.5025028809234</v>
      </c>
      <c r="BY214" s="489">
        <f t="shared" ca="1" si="350"/>
        <v>104.1015</v>
      </c>
      <c r="BZ214" s="489">
        <f t="shared" ca="1" si="351"/>
        <v>1341.4010028809234</v>
      </c>
      <c r="CA214" s="489">
        <f t="shared" ca="1" si="374"/>
        <v>442.56909156100261</v>
      </c>
      <c r="CB214" s="489">
        <f t="shared" ca="1" si="375"/>
        <v>898.83191131992089</v>
      </c>
      <c r="CC214" s="489">
        <f t="shared" si="376"/>
        <v>0</v>
      </c>
      <c r="CD214" s="489">
        <f t="shared" si="377"/>
        <v>0</v>
      </c>
      <c r="CE214" s="647">
        <f t="shared" ca="1" si="378"/>
        <v>150839.14233816668</v>
      </c>
      <c r="CF214" s="700">
        <f t="shared" ca="1" si="417"/>
        <v>0</v>
      </c>
      <c r="CG214" s="701">
        <f t="shared" ca="1" si="379"/>
        <v>1445.5025028809234</v>
      </c>
      <c r="CH214" s="710">
        <f t="shared" ca="1" si="232"/>
        <v>-1445.5025028809234</v>
      </c>
      <c r="CI214" s="679">
        <v>73</v>
      </c>
      <c r="CJ214" s="29">
        <f t="shared" si="352"/>
        <v>0</v>
      </c>
      <c r="CK214" s="445">
        <f ca="1">(IF(CI214&gt;$CJ$140,0,CK213+CJ214))+CM213</f>
        <v>85040.920327185668</v>
      </c>
      <c r="CL214" s="29">
        <f t="shared" ca="1" si="353"/>
        <v>88.584292007485075</v>
      </c>
      <c r="CM214" s="29"/>
      <c r="CN214" s="432">
        <v>72</v>
      </c>
      <c r="CO214" s="432">
        <f t="shared" ca="1" si="223"/>
        <v>1445.5025028809234</v>
      </c>
      <c r="CP214" s="432">
        <f t="shared" ca="1" si="330"/>
        <v>118641.20060189032</v>
      </c>
      <c r="CQ214" s="432">
        <f t="shared" ca="1" si="380"/>
        <v>123.58458396030242</v>
      </c>
      <c r="CR214" s="296">
        <f ca="1">IF(CN214&gt;$CF$140,0,SUM(CQ203:CQ214))</f>
        <v>1383.6367104505657</v>
      </c>
      <c r="DA214" s="482"/>
      <c r="DB214" s="242">
        <v>72</v>
      </c>
      <c r="DC214" s="488">
        <f t="shared" ca="1" si="381"/>
        <v>1462.4506963735107</v>
      </c>
      <c r="DD214" s="489">
        <f t="shared" ca="1" si="354"/>
        <v>106.9885</v>
      </c>
      <c r="DE214" s="488">
        <f t="shared" ca="1" si="382"/>
        <v>1355.4621963735108</v>
      </c>
      <c r="DF214" s="489">
        <f t="shared" ca="1" si="383"/>
        <v>459.8522281420349</v>
      </c>
      <c r="DG214" s="488">
        <f t="shared" ca="1" si="384"/>
        <v>895.60996823147593</v>
      </c>
      <c r="DH214" s="488">
        <f t="shared" si="385"/>
        <v>0</v>
      </c>
      <c r="DI214" s="488">
        <f t="shared" si="386"/>
        <v>0</v>
      </c>
      <c r="DJ214" s="523">
        <f t="shared" ca="1" si="387"/>
        <v>156768.01110903764</v>
      </c>
      <c r="DK214" s="420">
        <f t="shared" ca="1" si="355"/>
        <v>0</v>
      </c>
      <c r="DL214" s="416">
        <f t="shared" ca="1" si="388"/>
        <v>1462.4506963735107</v>
      </c>
      <c r="DM214" s="372">
        <f t="shared" ca="1" si="234"/>
        <v>-1462.4506963735107</v>
      </c>
      <c r="DN214" s="242">
        <v>73</v>
      </c>
      <c r="DO214" s="29">
        <f t="shared" si="356"/>
        <v>0</v>
      </c>
      <c r="DP214" s="445">
        <f ca="1">(IF(DN214&gt;$DO$140,0,DP213+DO214))+DR213</f>
        <v>78876.712362773585</v>
      </c>
      <c r="DQ214" s="29">
        <f t="shared" ca="1" si="357"/>
        <v>82.163242044555815</v>
      </c>
      <c r="DR214" s="29"/>
      <c r="DS214" s="433">
        <v>72</v>
      </c>
      <c r="DT214" s="428">
        <f t="shared" ca="1" si="224"/>
        <v>1462.4506963735107</v>
      </c>
      <c r="DU214" s="428">
        <f t="shared" ca="1" si="331"/>
        <v>118794.16995949508</v>
      </c>
      <c r="DV214" s="428">
        <f t="shared" ca="1" si="390"/>
        <v>123.74392704114071</v>
      </c>
      <c r="DW214" s="446">
        <f ca="1">IF(DS214&gt;$DK$140,0,SUM(DV203:DV214))</f>
        <v>1384.38363911801</v>
      </c>
      <c r="EF214" s="482"/>
      <c r="EG214" s="242">
        <v>72</v>
      </c>
      <c r="EH214" s="331">
        <f t="shared" ca="1" si="391"/>
        <v>1150</v>
      </c>
      <c r="EI214" s="599">
        <f t="shared" ca="1" si="235"/>
        <v>103.62049999999999</v>
      </c>
      <c r="EJ214" s="331">
        <f t="shared" ca="1" si="392"/>
        <v>1046.3795</v>
      </c>
      <c r="EK214" s="594">
        <f t="shared" ca="1" si="393"/>
        <v>504.13693121071969</v>
      </c>
      <c r="EL214" s="488">
        <f t="shared" ca="1" si="394"/>
        <v>542.24256878928031</v>
      </c>
      <c r="EM214" s="331">
        <f t="shared" si="395"/>
        <v>0</v>
      </c>
      <c r="EN214" s="331">
        <f t="shared" si="396"/>
        <v>0</v>
      </c>
      <c r="EO214" s="595">
        <f t="shared" ca="1" si="397"/>
        <v>172304.70527488602</v>
      </c>
      <c r="EP214" s="420">
        <f t="shared" ca="1" si="358"/>
        <v>0</v>
      </c>
      <c r="EQ214" s="416">
        <f t="shared" ca="1" si="398"/>
        <v>1150</v>
      </c>
      <c r="ER214" s="372">
        <f t="shared" ca="1" si="236"/>
        <v>-1150</v>
      </c>
      <c r="ES214" s="242">
        <v>73</v>
      </c>
      <c r="ET214" s="29">
        <f t="shared" si="399"/>
        <v>0</v>
      </c>
      <c r="EU214" s="445">
        <f ca="1">(IF(ES214&gt;$ET$140,0,EU213+ET214))+EW213</f>
        <v>85040.920327185668</v>
      </c>
      <c r="EV214" s="29">
        <f t="shared" ca="1" si="359"/>
        <v>88.584292007485075</v>
      </c>
      <c r="EW214" s="29"/>
      <c r="EX214" s="433">
        <v>72</v>
      </c>
      <c r="EY214" s="428">
        <f t="shared" ca="1" si="225"/>
        <v>1150</v>
      </c>
      <c r="EZ214" s="428">
        <f t="shared" ca="1" si="332"/>
        <v>96827.435819808394</v>
      </c>
      <c r="FA214" s="428">
        <f t="shared" ca="1" si="400"/>
        <v>100.86191231230042</v>
      </c>
      <c r="FB214" s="446">
        <f ca="1">IF(EX214&gt;$EP$140,0,SUM(FA203:FA214))</f>
        <v>1131.2804477476047</v>
      </c>
      <c r="FK214" s="482"/>
      <c r="FL214" s="242">
        <v>72</v>
      </c>
      <c r="FM214" s="331">
        <f t="shared" ca="1" si="401"/>
        <v>1150</v>
      </c>
      <c r="FN214" s="600">
        <f t="shared" ca="1" si="237"/>
        <v>104.1015</v>
      </c>
      <c r="FO214" s="331">
        <f t="shared" ca="1" si="402"/>
        <v>1045.8985</v>
      </c>
      <c r="FP214" s="597">
        <f t="shared" ca="1" si="403"/>
        <v>510.45026278356914</v>
      </c>
      <c r="FQ214" s="488">
        <f t="shared" ca="1" si="404"/>
        <v>535.44823721643093</v>
      </c>
      <c r="FR214" s="331">
        <f t="shared" si="405"/>
        <v>0</v>
      </c>
      <c r="FS214" s="331">
        <f t="shared" si="406"/>
        <v>0</v>
      </c>
      <c r="FT214" s="596">
        <f t="shared" ca="1" si="407"/>
        <v>174476.07043143586</v>
      </c>
      <c r="FU214" s="420">
        <f t="shared" ca="1" si="360"/>
        <v>0</v>
      </c>
      <c r="FV214" s="416">
        <f t="shared" ca="1" si="408"/>
        <v>1150</v>
      </c>
      <c r="FW214" s="372">
        <f t="shared" ca="1" si="238"/>
        <v>-1150</v>
      </c>
      <c r="FX214" s="242">
        <v>73</v>
      </c>
      <c r="FY214" s="29">
        <f t="shared" si="409"/>
        <v>0</v>
      </c>
      <c r="FZ214" s="445">
        <f ca="1">(IF(FX214&gt;$FY$140,0,FZ213+FY214))+GB213</f>
        <v>85040.920327185668</v>
      </c>
      <c r="GA214" s="29">
        <f t="shared" ca="1" si="361"/>
        <v>88.584292007485075</v>
      </c>
      <c r="GB214" s="29"/>
      <c r="GC214" s="433">
        <v>72</v>
      </c>
      <c r="GD214" s="428">
        <f t="shared" ca="1" si="226"/>
        <v>1150</v>
      </c>
      <c r="GE214" s="428">
        <f t="shared" ca="1" si="333"/>
        <v>96793.104413329871</v>
      </c>
      <c r="GF214" s="428">
        <f t="shared" ca="1" si="410"/>
        <v>100.82615043055195</v>
      </c>
      <c r="GG214" s="446">
        <f ca="1">IF(GC214&gt;$FU$140,0,SUM(GF203:GF214))</f>
        <v>1130.8513051666232</v>
      </c>
      <c r="GP214" s="482"/>
      <c r="GQ214" s="242">
        <v>72</v>
      </c>
      <c r="GR214" s="331">
        <f t="shared" ca="1" si="362"/>
        <v>1150</v>
      </c>
      <c r="GS214" s="600">
        <f t="shared" ca="1" si="240"/>
        <v>106.9885</v>
      </c>
      <c r="GT214" s="331">
        <f t="shared" ca="1" si="363"/>
        <v>1043.0115000000001</v>
      </c>
      <c r="GU214" s="591">
        <f t="shared" ca="1" si="411"/>
        <v>531.62664295193974</v>
      </c>
      <c r="GV214" s="488">
        <f t="shared" ca="1" si="227"/>
        <v>511.38485704806033</v>
      </c>
      <c r="GW214" s="331">
        <f t="shared" si="228"/>
        <v>0</v>
      </c>
      <c r="GX214" s="331">
        <f t="shared" si="229"/>
        <v>0</v>
      </c>
      <c r="GY214" s="593">
        <f t="shared" ca="1" si="230"/>
        <v>181760.60701218841</v>
      </c>
      <c r="GZ214" s="420">
        <f t="shared" ca="1" si="364"/>
        <v>0</v>
      </c>
      <c r="HA214" s="416">
        <f t="shared" ca="1" si="412"/>
        <v>1150</v>
      </c>
      <c r="HB214" s="372">
        <f t="shared" ca="1" si="241"/>
        <v>-1150</v>
      </c>
      <c r="HC214" s="242">
        <v>73</v>
      </c>
      <c r="HD214" s="29">
        <f t="shared" si="413"/>
        <v>0</v>
      </c>
      <c r="HE214" s="445">
        <f ca="1">(IF(HC214&gt;$HD$140,0,HE213+HD214))+HG213</f>
        <v>78876.712362773585</v>
      </c>
      <c r="HF214" s="29">
        <f t="shared" ca="1" si="365"/>
        <v>82.163242044555815</v>
      </c>
      <c r="HG214" s="29"/>
      <c r="HH214" s="433">
        <v>72</v>
      </c>
      <c r="HI214" s="428">
        <f t="shared" ca="1" si="243"/>
        <v>1150</v>
      </c>
      <c r="HJ214" s="428">
        <f t="shared" ca="1" si="334"/>
        <v>95693.002280715911</v>
      </c>
      <c r="HK214" s="428">
        <f t="shared" ca="1" si="414"/>
        <v>99.680210709079077</v>
      </c>
      <c r="HL214" s="446">
        <f ca="1">IF(HH214&gt;$GZ$140,0,SUM(HK203:HK214))</f>
        <v>1117.100028508949</v>
      </c>
    </row>
    <row r="215" spans="3:220" ht="15" customHeight="1" x14ac:dyDescent="0.25">
      <c r="C215" s="242">
        <v>73</v>
      </c>
      <c r="D215" s="243">
        <f t="shared" si="337"/>
        <v>1155.6736805955547</v>
      </c>
      <c r="E215" s="865">
        <f t="shared" si="415"/>
        <v>100</v>
      </c>
      <c r="F215" s="866"/>
      <c r="G215" s="243">
        <f t="shared" si="338"/>
        <v>1055.6736805955547</v>
      </c>
      <c r="H215" s="859">
        <f t="shared" si="339"/>
        <v>561.34617674060064</v>
      </c>
      <c r="I215" s="860"/>
      <c r="J215" s="243">
        <f t="shared" si="340"/>
        <v>494.3275038549541</v>
      </c>
      <c r="K215" s="859">
        <f t="shared" si="366"/>
        <v>167909.52551832522</v>
      </c>
      <c r="L215" s="860"/>
      <c r="M215" s="860"/>
      <c r="N215" s="861"/>
      <c r="O215" s="248">
        <f t="shared" si="367"/>
        <v>167909.52551832522</v>
      </c>
      <c r="P215" s="248">
        <f t="shared" si="335"/>
        <v>0</v>
      </c>
      <c r="Q215" s="248">
        <f t="shared" si="341"/>
        <v>0</v>
      </c>
      <c r="R215" s="1015" t="str">
        <f t="shared" si="336"/>
        <v/>
      </c>
      <c r="S215" s="1015"/>
      <c r="U215">
        <v>73</v>
      </c>
      <c r="W215" s="278"/>
      <c r="X215" s="278"/>
      <c r="Y215" s="854"/>
      <c r="Z215" s="855"/>
      <c r="AA215" s="279"/>
      <c r="AQ215" s="482"/>
      <c r="AR215" s="242">
        <v>73</v>
      </c>
      <c r="AS215" s="331">
        <f t="shared" ca="1" si="342"/>
        <v>1231.970682334292</v>
      </c>
      <c r="AT215" s="566">
        <f t="shared" ca="1" si="368"/>
        <v>103.62049999999999</v>
      </c>
      <c r="AU215" s="331">
        <f t="shared" ca="1" si="343"/>
        <v>1128.350182334292</v>
      </c>
      <c r="AV215" s="329">
        <f t="shared" ca="1" si="344"/>
        <v>483.43154521680168</v>
      </c>
      <c r="AW215" s="331">
        <f t="shared" ca="1" si="345"/>
        <v>644.91863711749033</v>
      </c>
      <c r="AX215" s="331">
        <f t="shared" si="369"/>
        <v>0</v>
      </c>
      <c r="AY215" s="331">
        <f t="shared" si="418"/>
        <v>0</v>
      </c>
      <c r="AZ215" s="350">
        <f t="shared" ca="1" si="346"/>
        <v>165103.03972292881</v>
      </c>
      <c r="BA215" s="420">
        <f t="shared" ca="1" si="347"/>
        <v>0</v>
      </c>
      <c r="BB215" s="416">
        <f t="shared" ca="1" si="370"/>
        <v>1231.970682334292</v>
      </c>
      <c r="BC215" s="372">
        <f t="shared" ca="1" si="231"/>
        <v>-1231.970682334292</v>
      </c>
      <c r="BD215" s="242">
        <v>74</v>
      </c>
      <c r="BE215" s="29">
        <f t="shared" si="348"/>
        <v>0</v>
      </c>
      <c r="BF215" s="29">
        <f t="shared" ca="1" si="371"/>
        <v>85040.920327185668</v>
      </c>
      <c r="BG215" s="29">
        <f t="shared" ca="1" si="349"/>
        <v>88.584292007485075</v>
      </c>
      <c r="BH215" s="29"/>
      <c r="BI215" s="24">
        <v>73</v>
      </c>
      <c r="BJ215" s="243">
        <f t="shared" ca="1" si="222"/>
        <v>1231.970682334292</v>
      </c>
      <c r="BK215" s="447">
        <f ca="1">IF(BI215&gt;$BA$140,0,BK214+BJ215)+BM214</f>
        <v>105321.34346472465</v>
      </c>
      <c r="BL215" s="243">
        <f t="shared" ca="1" si="372"/>
        <v>109.70973277575484</v>
      </c>
      <c r="BM215" s="33"/>
      <c r="BO215" s="278"/>
      <c r="BP215" s="278"/>
      <c r="BQ215" s="278"/>
      <c r="BR215" s="278"/>
      <c r="BS215" s="278"/>
      <c r="BT215" s="278"/>
      <c r="BU215" s="278"/>
      <c r="BV215" s="725"/>
      <c r="BW215" s="679">
        <v>73</v>
      </c>
      <c r="BX215" s="489">
        <f t="shared" ca="1" si="373"/>
        <v>1445.5025028809234</v>
      </c>
      <c r="BY215" s="489">
        <f t="shared" ca="1" si="350"/>
        <v>104.1015</v>
      </c>
      <c r="BZ215" s="489">
        <f t="shared" ca="1" si="351"/>
        <v>1341.4010028809234</v>
      </c>
      <c r="CA215" s="489">
        <f t="shared" ca="1" si="374"/>
        <v>439.94749848631955</v>
      </c>
      <c r="CB215" s="489">
        <f t="shared" ca="1" si="375"/>
        <v>901.4535043946039</v>
      </c>
      <c r="CC215" s="489">
        <f t="shared" si="376"/>
        <v>0</v>
      </c>
      <c r="CD215" s="489">
        <f t="shared" si="377"/>
        <v>0</v>
      </c>
      <c r="CE215" s="647">
        <f t="shared" ca="1" si="378"/>
        <v>149937.68883377209</v>
      </c>
      <c r="CF215" s="700">
        <f t="shared" ca="1" si="417"/>
        <v>0</v>
      </c>
      <c r="CG215" s="701">
        <f t="shared" ca="1" si="379"/>
        <v>1445.5025028809234</v>
      </c>
      <c r="CH215" s="710">
        <f t="shared" ca="1" si="232"/>
        <v>-1445.5025028809234</v>
      </c>
      <c r="CI215" s="679">
        <v>74</v>
      </c>
      <c r="CJ215" s="29">
        <f t="shared" si="352"/>
        <v>0</v>
      </c>
      <c r="CK215" s="29">
        <f ca="1">IF(CI215&gt;$CJ$140,0,CK214+CJ215)</f>
        <v>85040.920327185668</v>
      </c>
      <c r="CL215" s="29">
        <f t="shared" ca="1" si="353"/>
        <v>88.584292007485075</v>
      </c>
      <c r="CM215" s="29"/>
      <c r="CN215" s="29">
        <v>73</v>
      </c>
      <c r="CO215" s="29">
        <f t="shared" ca="1" si="223"/>
        <v>1445.5025028809234</v>
      </c>
      <c r="CP215" s="704">
        <f ca="1">IF(CN215&gt;$CF$140,0,CP214+CO215)+CR214</f>
        <v>121470.3398152218</v>
      </c>
      <c r="CQ215" s="29">
        <f t="shared" ca="1" si="380"/>
        <v>126.53160397418939</v>
      </c>
      <c r="CR215" s="292"/>
      <c r="DA215" s="482"/>
      <c r="DB215" s="242">
        <v>73</v>
      </c>
      <c r="DC215" s="488">
        <f t="shared" ca="1" si="381"/>
        <v>1462.4506963735107</v>
      </c>
      <c r="DD215" s="489">
        <f t="shared" ca="1" si="354"/>
        <v>106.9885</v>
      </c>
      <c r="DE215" s="488">
        <f t="shared" ca="1" si="382"/>
        <v>1355.4621963735108</v>
      </c>
      <c r="DF215" s="489">
        <f t="shared" ca="1" si="383"/>
        <v>457.24003240135988</v>
      </c>
      <c r="DG215" s="488">
        <f t="shared" ca="1" si="384"/>
        <v>898.22216397215084</v>
      </c>
      <c r="DH215" s="488">
        <f t="shared" si="385"/>
        <v>0</v>
      </c>
      <c r="DI215" s="488">
        <f t="shared" si="386"/>
        <v>0</v>
      </c>
      <c r="DJ215" s="523">
        <f t="shared" ca="1" si="387"/>
        <v>155869.78894506549</v>
      </c>
      <c r="DK215" s="420">
        <f t="shared" ca="1" si="355"/>
        <v>0</v>
      </c>
      <c r="DL215" s="416">
        <f t="shared" ca="1" si="388"/>
        <v>1462.4506963735107</v>
      </c>
      <c r="DM215" s="372">
        <f t="shared" ca="1" si="234"/>
        <v>-1462.4506963735107</v>
      </c>
      <c r="DN215" s="242">
        <v>74</v>
      </c>
      <c r="DO215" s="29">
        <f t="shared" si="356"/>
        <v>0</v>
      </c>
      <c r="DP215" s="29">
        <f t="shared" ref="DP215:DP278" ca="1" si="419">IF(DN215&gt;$DO$140,0,DP214+DO215)</f>
        <v>78876.712362773585</v>
      </c>
      <c r="DQ215" s="29">
        <f t="shared" ca="1" si="357"/>
        <v>82.163242044555815</v>
      </c>
      <c r="DR215" s="29"/>
      <c r="DS215" s="24">
        <v>73</v>
      </c>
      <c r="DT215" s="243">
        <f t="shared" ca="1" si="224"/>
        <v>1462.4506963735107</v>
      </c>
      <c r="DU215" s="447">
        <f ca="1">IF(DS215&gt;$DK$140,0,DU214+DT215)+DW214</f>
        <v>121641.00429498659</v>
      </c>
      <c r="DV215" s="243">
        <f t="shared" ca="1" si="390"/>
        <v>126.70937947394437</v>
      </c>
      <c r="DW215" s="33"/>
      <c r="EF215" s="482"/>
      <c r="EG215" s="242">
        <v>73</v>
      </c>
      <c r="EH215" s="331">
        <f t="shared" ca="1" si="391"/>
        <v>1150</v>
      </c>
      <c r="EI215" s="599">
        <f t="shared" ca="1" si="235"/>
        <v>103.62049999999999</v>
      </c>
      <c r="EJ215" s="331">
        <f t="shared" ca="1" si="392"/>
        <v>1046.3795</v>
      </c>
      <c r="EK215" s="594">
        <f t="shared" ca="1" si="393"/>
        <v>502.55539038508431</v>
      </c>
      <c r="EL215" s="488">
        <f t="shared" ca="1" si="394"/>
        <v>543.82410961491564</v>
      </c>
      <c r="EM215" s="331">
        <f t="shared" si="395"/>
        <v>0</v>
      </c>
      <c r="EN215" s="331">
        <f t="shared" si="396"/>
        <v>0</v>
      </c>
      <c r="EO215" s="595">
        <f t="shared" ca="1" si="397"/>
        <v>171760.8811652711</v>
      </c>
      <c r="EP215" s="420">
        <f t="shared" ca="1" si="358"/>
        <v>0</v>
      </c>
      <c r="EQ215" s="416">
        <f t="shared" ca="1" si="398"/>
        <v>1150</v>
      </c>
      <c r="ER215" s="372">
        <f t="shared" ca="1" si="236"/>
        <v>-1150</v>
      </c>
      <c r="ES215" s="242">
        <v>74</v>
      </c>
      <c r="ET215" s="29">
        <f t="shared" si="399"/>
        <v>0</v>
      </c>
      <c r="EU215" s="29">
        <f ca="1">IF(ES215&gt;$ET$140,0,EU214+ET215)</f>
        <v>85040.920327185668</v>
      </c>
      <c r="EV215" s="29">
        <f t="shared" ca="1" si="359"/>
        <v>88.584292007485075</v>
      </c>
      <c r="EW215" s="29"/>
      <c r="EX215" s="24">
        <v>73</v>
      </c>
      <c r="EY215" s="243">
        <f t="shared" ca="1" si="225"/>
        <v>1150</v>
      </c>
      <c r="EZ215" s="447">
        <f ca="1">IF(EX215&gt;$EP$140,0,EZ214+EY215)+FB214</f>
        <v>99108.716267555996</v>
      </c>
      <c r="FA215" s="243">
        <f t="shared" ca="1" si="400"/>
        <v>103.23824611203752</v>
      </c>
      <c r="FB215" s="33"/>
      <c r="FK215" s="482"/>
      <c r="FL215" s="242">
        <v>73</v>
      </c>
      <c r="FM215" s="331">
        <f t="shared" ca="1" si="401"/>
        <v>1150</v>
      </c>
      <c r="FN215" s="600">
        <f t="shared" ca="1" si="237"/>
        <v>104.1015</v>
      </c>
      <c r="FO215" s="331">
        <f t="shared" ca="1" si="402"/>
        <v>1045.8985</v>
      </c>
      <c r="FP215" s="597">
        <f t="shared" ca="1" si="403"/>
        <v>508.88853875835463</v>
      </c>
      <c r="FQ215" s="488">
        <f t="shared" ca="1" si="404"/>
        <v>537.00996124164544</v>
      </c>
      <c r="FR215" s="331">
        <f t="shared" si="405"/>
        <v>0</v>
      </c>
      <c r="FS215" s="331">
        <f t="shared" si="406"/>
        <v>0</v>
      </c>
      <c r="FT215" s="596">
        <f t="shared" ca="1" si="407"/>
        <v>173939.06047019421</v>
      </c>
      <c r="FU215" s="420">
        <f t="shared" ca="1" si="360"/>
        <v>0</v>
      </c>
      <c r="FV215" s="416">
        <f t="shared" ca="1" si="408"/>
        <v>1150</v>
      </c>
      <c r="FW215" s="372">
        <f t="shared" ca="1" si="238"/>
        <v>-1150</v>
      </c>
      <c r="FX215" s="242">
        <v>74</v>
      </c>
      <c r="FY215" s="29">
        <f t="shared" si="409"/>
        <v>0</v>
      </c>
      <c r="FZ215" s="29">
        <f ca="1">IF(FX215&gt;$FY$140,0,FZ214+FY215)</f>
        <v>85040.920327185668</v>
      </c>
      <c r="GA215" s="29">
        <f t="shared" ca="1" si="361"/>
        <v>88.584292007485075</v>
      </c>
      <c r="GB215" s="29"/>
      <c r="GC215" s="24">
        <v>73</v>
      </c>
      <c r="GD215" s="243">
        <f t="shared" ca="1" si="226"/>
        <v>1150</v>
      </c>
      <c r="GE215" s="447">
        <f ca="1">IF(GC215&gt;$FU$140,0,GE214+GD215)+GG214</f>
        <v>99073.955718496494</v>
      </c>
      <c r="GF215" s="243">
        <f t="shared" ca="1" si="410"/>
        <v>103.2020372067672</v>
      </c>
      <c r="GG215" s="33"/>
      <c r="GP215" s="482"/>
      <c r="GQ215" s="242">
        <v>73</v>
      </c>
      <c r="GR215" s="331">
        <f t="shared" ca="1" si="362"/>
        <v>1150</v>
      </c>
      <c r="GS215" s="600">
        <f t="shared" ca="1" si="240"/>
        <v>106.9885</v>
      </c>
      <c r="GT215" s="331">
        <f t="shared" ca="1" si="363"/>
        <v>1043.0115000000001</v>
      </c>
      <c r="GU215" s="591">
        <f t="shared" ca="1" si="411"/>
        <v>530.13510378554963</v>
      </c>
      <c r="GV215" s="488">
        <f t="shared" ca="1" si="227"/>
        <v>512.87639621445044</v>
      </c>
      <c r="GW215" s="331">
        <f t="shared" si="228"/>
        <v>0</v>
      </c>
      <c r="GX215" s="331">
        <f t="shared" si="229"/>
        <v>0</v>
      </c>
      <c r="GY215" s="593">
        <f t="shared" ca="1" si="230"/>
        <v>181247.73061597397</v>
      </c>
      <c r="GZ215" s="420">
        <f t="shared" ca="1" si="364"/>
        <v>0</v>
      </c>
      <c r="HA215" s="416">
        <f t="shared" ca="1" si="412"/>
        <v>1150</v>
      </c>
      <c r="HB215" s="372">
        <f t="shared" ca="1" si="241"/>
        <v>-1150</v>
      </c>
      <c r="HC215" s="242">
        <v>74</v>
      </c>
      <c r="HD215" s="29">
        <f t="shared" si="413"/>
        <v>0</v>
      </c>
      <c r="HE215" s="29">
        <f ca="1">IF(HC215&gt;$HD$140,0,HE214+HD215)</f>
        <v>78876.712362773585</v>
      </c>
      <c r="HF215" s="29">
        <f t="shared" ca="1" si="365"/>
        <v>82.163242044555815</v>
      </c>
      <c r="HG215" s="29"/>
      <c r="HH215" s="24">
        <v>73</v>
      </c>
      <c r="HI215" s="243">
        <f t="shared" ca="1" si="243"/>
        <v>1150</v>
      </c>
      <c r="HJ215" s="447">
        <f ca="1">IF(HH215&gt;$GZ$140,0,HJ214+HI215)+HL214</f>
        <v>97960.102309224865</v>
      </c>
      <c r="HK215" s="243">
        <f t="shared" ca="1" si="414"/>
        <v>102.04177323877592</v>
      </c>
      <c r="HL215" s="33"/>
    </row>
    <row r="216" spans="3:220" ht="15" customHeight="1" x14ac:dyDescent="0.25">
      <c r="C216" s="242">
        <v>74</v>
      </c>
      <c r="D216" s="243">
        <f t="shared" si="337"/>
        <v>1155.6736805955547</v>
      </c>
      <c r="E216" s="865">
        <f t="shared" si="415"/>
        <v>100</v>
      </c>
      <c r="F216" s="866"/>
      <c r="G216" s="243">
        <f t="shared" si="338"/>
        <v>1055.6736805955547</v>
      </c>
      <c r="H216" s="859">
        <f t="shared" si="339"/>
        <v>559.69841839441744</v>
      </c>
      <c r="I216" s="860"/>
      <c r="J216" s="243">
        <f t="shared" si="340"/>
        <v>495.9752622011373</v>
      </c>
      <c r="K216" s="859">
        <f t="shared" si="366"/>
        <v>167413.55025612409</v>
      </c>
      <c r="L216" s="860"/>
      <c r="M216" s="860"/>
      <c r="N216" s="861"/>
      <c r="O216" s="248">
        <f t="shared" si="367"/>
        <v>167413.55025612409</v>
      </c>
      <c r="P216" s="248">
        <f t="shared" si="335"/>
        <v>0</v>
      </c>
      <c r="Q216" s="248">
        <f t="shared" si="341"/>
        <v>0</v>
      </c>
      <c r="R216" s="1015" t="str">
        <f t="shared" si="336"/>
        <v/>
      </c>
      <c r="S216" s="1015"/>
      <c r="U216">
        <v>74</v>
      </c>
      <c r="W216" s="278"/>
      <c r="X216" s="278"/>
      <c r="Y216" s="854"/>
      <c r="Z216" s="855"/>
      <c r="AA216" s="279"/>
      <c r="AQ216" s="482"/>
      <c r="AR216" s="242">
        <v>74</v>
      </c>
      <c r="AS216" s="331">
        <f t="shared" ca="1" si="342"/>
        <v>1231.970682334292</v>
      </c>
      <c r="AT216" s="566">
        <f t="shared" ca="1" si="368"/>
        <v>103.62049999999999</v>
      </c>
      <c r="AU216" s="331">
        <f t="shared" ca="1" si="343"/>
        <v>1128.350182334292</v>
      </c>
      <c r="AV216" s="329">
        <f t="shared" ca="1" si="344"/>
        <v>481.55053252520906</v>
      </c>
      <c r="AW216" s="331">
        <f t="shared" ca="1" si="345"/>
        <v>646.79964980908289</v>
      </c>
      <c r="AX216" s="331">
        <f t="shared" si="369"/>
        <v>0</v>
      </c>
      <c r="AY216" s="331">
        <f t="shared" si="418"/>
        <v>0</v>
      </c>
      <c r="AZ216" s="350">
        <f t="shared" ca="1" si="346"/>
        <v>164456.24007311973</v>
      </c>
      <c r="BA216" s="420">
        <f t="shared" ca="1" si="347"/>
        <v>0</v>
      </c>
      <c r="BB216" s="416">
        <f t="shared" ca="1" si="370"/>
        <v>1231.970682334292</v>
      </c>
      <c r="BC216" s="372">
        <f t="shared" ca="1" si="231"/>
        <v>-1231.970682334292</v>
      </c>
      <c r="BD216" s="242">
        <v>75</v>
      </c>
      <c r="BE216" s="29">
        <f t="shared" si="348"/>
        <v>0</v>
      </c>
      <c r="BF216" s="29">
        <f t="shared" ca="1" si="371"/>
        <v>85040.920327185668</v>
      </c>
      <c r="BG216" s="29">
        <f t="shared" ca="1" si="349"/>
        <v>88.584292007485075</v>
      </c>
      <c r="BH216" s="29"/>
      <c r="BI216" s="24">
        <v>74</v>
      </c>
      <c r="BJ216" s="243">
        <f t="shared" ca="1" si="222"/>
        <v>1231.970682334292</v>
      </c>
      <c r="BK216" s="243">
        <f t="shared" ca="1" si="416"/>
        <v>106553.31414705893</v>
      </c>
      <c r="BL216" s="243">
        <f t="shared" ca="1" si="372"/>
        <v>110.99303556985306</v>
      </c>
      <c r="BM216" s="33"/>
      <c r="BO216" s="278"/>
      <c r="BP216" s="278"/>
      <c r="BQ216" s="278"/>
      <c r="BR216" s="278"/>
      <c r="BS216" s="278"/>
      <c r="BT216" s="278"/>
      <c r="BU216" s="278"/>
      <c r="BV216" s="725"/>
      <c r="BW216" s="679">
        <v>74</v>
      </c>
      <c r="BX216" s="489">
        <f t="shared" ca="1" si="373"/>
        <v>1445.5025028809234</v>
      </c>
      <c r="BY216" s="489">
        <f t="shared" ca="1" si="350"/>
        <v>104.1015</v>
      </c>
      <c r="BZ216" s="489">
        <f t="shared" ca="1" si="351"/>
        <v>1341.4010028809234</v>
      </c>
      <c r="CA216" s="489">
        <f t="shared" ca="1" si="374"/>
        <v>437.31825909850198</v>
      </c>
      <c r="CB216" s="489">
        <f t="shared" ca="1" si="375"/>
        <v>904.0827437824214</v>
      </c>
      <c r="CC216" s="489">
        <f t="shared" si="376"/>
        <v>0</v>
      </c>
      <c r="CD216" s="489">
        <f t="shared" si="377"/>
        <v>0</v>
      </c>
      <c r="CE216" s="647">
        <f t="shared" ca="1" si="378"/>
        <v>149033.60608998965</v>
      </c>
      <c r="CF216" s="700">
        <f t="shared" ca="1" si="417"/>
        <v>0</v>
      </c>
      <c r="CG216" s="701">
        <f t="shared" ca="1" si="379"/>
        <v>1445.5025028809234</v>
      </c>
      <c r="CH216" s="710">
        <f t="shared" ca="1" si="232"/>
        <v>-1445.5025028809234</v>
      </c>
      <c r="CI216" s="679">
        <v>75</v>
      </c>
      <c r="CJ216" s="29">
        <f t="shared" si="352"/>
        <v>0</v>
      </c>
      <c r="CK216" s="29">
        <f t="shared" ref="CK216:CK225" ca="1" si="420">IF(CI216&gt;$CJ$140,0,CK215+CJ216)</f>
        <v>85040.920327185668</v>
      </c>
      <c r="CL216" s="29">
        <f t="shared" ca="1" si="353"/>
        <v>88.584292007485075</v>
      </c>
      <c r="CM216" s="29"/>
      <c r="CN216" s="29">
        <v>74</v>
      </c>
      <c r="CO216" s="29">
        <f t="shared" ca="1" si="223"/>
        <v>1445.5025028809234</v>
      </c>
      <c r="CP216" s="29">
        <f ca="1">IF(CN216&gt;$CF$140,0,CP215+CO216)</f>
        <v>122915.84231810272</v>
      </c>
      <c r="CQ216" s="29">
        <f t="shared" ca="1" si="380"/>
        <v>128.03733574802368</v>
      </c>
      <c r="CR216" s="292"/>
      <c r="DA216" s="482"/>
      <c r="DB216" s="242">
        <v>74</v>
      </c>
      <c r="DC216" s="488">
        <f t="shared" ca="1" si="381"/>
        <v>1462.4506963735107</v>
      </c>
      <c r="DD216" s="489">
        <f t="shared" ca="1" si="354"/>
        <v>106.9885</v>
      </c>
      <c r="DE216" s="488">
        <f t="shared" ca="1" si="382"/>
        <v>1355.4621963735108</v>
      </c>
      <c r="DF216" s="489">
        <f t="shared" ca="1" si="383"/>
        <v>454.62021775644104</v>
      </c>
      <c r="DG216" s="488">
        <f t="shared" ca="1" si="384"/>
        <v>900.8419786170698</v>
      </c>
      <c r="DH216" s="488">
        <f t="shared" si="385"/>
        <v>0</v>
      </c>
      <c r="DI216" s="488">
        <f t="shared" si="386"/>
        <v>0</v>
      </c>
      <c r="DJ216" s="523">
        <f t="shared" ca="1" si="387"/>
        <v>154968.94696644842</v>
      </c>
      <c r="DK216" s="420">
        <f t="shared" ca="1" si="355"/>
        <v>0</v>
      </c>
      <c r="DL216" s="416">
        <f t="shared" ca="1" si="388"/>
        <v>1462.4506963735107</v>
      </c>
      <c r="DM216" s="372">
        <f t="shared" ca="1" si="234"/>
        <v>-1462.4506963735107</v>
      </c>
      <c r="DN216" s="242">
        <v>75</v>
      </c>
      <c r="DO216" s="29">
        <f t="shared" si="356"/>
        <v>0</v>
      </c>
      <c r="DP216" s="29">
        <f t="shared" ca="1" si="419"/>
        <v>78876.712362773585</v>
      </c>
      <c r="DQ216" s="29">
        <f t="shared" ca="1" si="357"/>
        <v>82.163242044555815</v>
      </c>
      <c r="DR216" s="29"/>
      <c r="DS216" s="24">
        <v>74</v>
      </c>
      <c r="DT216" s="243">
        <f t="shared" ca="1" si="224"/>
        <v>1462.4506963735107</v>
      </c>
      <c r="DU216" s="243">
        <f ca="1">IF(DS216&gt;$DK$140,0,DU215+DT216)</f>
        <v>123103.45499136009</v>
      </c>
      <c r="DV216" s="243">
        <f t="shared" ca="1" si="390"/>
        <v>128.23276561600011</v>
      </c>
      <c r="DW216" s="33"/>
      <c r="EF216" s="482"/>
      <c r="EG216" s="242">
        <v>74</v>
      </c>
      <c r="EH216" s="331">
        <f t="shared" ca="1" si="391"/>
        <v>1150</v>
      </c>
      <c r="EI216" s="599">
        <f t="shared" ca="1" si="235"/>
        <v>103.62049999999999</v>
      </c>
      <c r="EJ216" s="331">
        <f t="shared" ca="1" si="392"/>
        <v>1046.3795</v>
      </c>
      <c r="EK216" s="594">
        <f t="shared" ca="1" si="393"/>
        <v>500.96923673204077</v>
      </c>
      <c r="EL216" s="488">
        <f t="shared" ca="1" si="394"/>
        <v>545.41026326795918</v>
      </c>
      <c r="EM216" s="331">
        <f t="shared" si="395"/>
        <v>0</v>
      </c>
      <c r="EN216" s="331">
        <f t="shared" si="396"/>
        <v>0</v>
      </c>
      <c r="EO216" s="595">
        <f t="shared" ca="1" si="397"/>
        <v>171215.47090200314</v>
      </c>
      <c r="EP216" s="420">
        <f t="shared" ca="1" si="358"/>
        <v>0</v>
      </c>
      <c r="EQ216" s="416">
        <f t="shared" ca="1" si="398"/>
        <v>1150</v>
      </c>
      <c r="ER216" s="372">
        <f t="shared" ca="1" si="236"/>
        <v>-1150</v>
      </c>
      <c r="ES216" s="242">
        <v>75</v>
      </c>
      <c r="ET216" s="29">
        <f t="shared" si="399"/>
        <v>0</v>
      </c>
      <c r="EU216" s="29">
        <f t="shared" ref="EU216:EU225" ca="1" si="421">IF(ES216&gt;$ET$140,0,EU215+ET216)</f>
        <v>85040.920327185668</v>
      </c>
      <c r="EV216" s="29">
        <f t="shared" ca="1" si="359"/>
        <v>88.584292007485075</v>
      </c>
      <c r="EW216" s="29"/>
      <c r="EX216" s="24">
        <v>74</v>
      </c>
      <c r="EY216" s="243">
        <f t="shared" ca="1" si="225"/>
        <v>1150</v>
      </c>
      <c r="EZ216" s="243">
        <f ca="1">IF(EX216&gt;$EP$140,0,EZ215+EY216)</f>
        <v>100258.716267556</v>
      </c>
      <c r="FA216" s="243">
        <f t="shared" ca="1" si="400"/>
        <v>104.43616277870417</v>
      </c>
      <c r="FB216" s="33"/>
      <c r="FK216" s="482"/>
      <c r="FL216" s="242">
        <v>74</v>
      </c>
      <c r="FM216" s="331">
        <f t="shared" ca="1" si="401"/>
        <v>1150</v>
      </c>
      <c r="FN216" s="600">
        <f t="shared" ca="1" si="237"/>
        <v>104.1015</v>
      </c>
      <c r="FO216" s="331">
        <f t="shared" ca="1" si="402"/>
        <v>1045.8985</v>
      </c>
      <c r="FP216" s="597">
        <f t="shared" ca="1" si="403"/>
        <v>507.32225970473314</v>
      </c>
      <c r="FQ216" s="488">
        <f t="shared" ca="1" si="404"/>
        <v>538.57624029526687</v>
      </c>
      <c r="FR216" s="331">
        <f t="shared" si="405"/>
        <v>0</v>
      </c>
      <c r="FS216" s="331">
        <f t="shared" si="406"/>
        <v>0</v>
      </c>
      <c r="FT216" s="596">
        <f t="shared" ca="1" si="407"/>
        <v>173400.48422989895</v>
      </c>
      <c r="FU216" s="420">
        <f t="shared" ca="1" si="360"/>
        <v>0</v>
      </c>
      <c r="FV216" s="416">
        <f t="shared" ca="1" si="408"/>
        <v>1150</v>
      </c>
      <c r="FW216" s="372">
        <f t="shared" ca="1" si="238"/>
        <v>-1150</v>
      </c>
      <c r="FX216" s="242">
        <v>75</v>
      </c>
      <c r="FY216" s="29">
        <f t="shared" si="409"/>
        <v>0</v>
      </c>
      <c r="FZ216" s="29">
        <f t="shared" ref="FZ216:FZ225" ca="1" si="422">IF(FX216&gt;$FY$140,0,FZ215+FY216)</f>
        <v>85040.920327185668</v>
      </c>
      <c r="GA216" s="29">
        <f t="shared" ca="1" si="361"/>
        <v>88.584292007485075</v>
      </c>
      <c r="GB216" s="29"/>
      <c r="GC216" s="24">
        <v>74</v>
      </c>
      <c r="GD216" s="243">
        <f t="shared" ca="1" si="226"/>
        <v>1150</v>
      </c>
      <c r="GE216" s="243">
        <f ca="1">IF(GC216&gt;$FU$140,0,GE215+GD216)</f>
        <v>100223.95571849649</v>
      </c>
      <c r="GF216" s="243">
        <f t="shared" ca="1" si="410"/>
        <v>104.39995387343386</v>
      </c>
      <c r="GG216" s="33"/>
      <c r="GP216" s="482"/>
      <c r="GQ216" s="242">
        <v>74</v>
      </c>
      <c r="GR216" s="331">
        <f t="shared" ca="1" si="362"/>
        <v>1150</v>
      </c>
      <c r="GS216" s="600">
        <f t="shared" ca="1" si="240"/>
        <v>106.9885</v>
      </c>
      <c r="GT216" s="331">
        <f t="shared" ca="1" si="363"/>
        <v>1043.0115000000001</v>
      </c>
      <c r="GU216" s="591">
        <f t="shared" ca="1" si="411"/>
        <v>528.63921429659081</v>
      </c>
      <c r="GV216" s="488">
        <f t="shared" ca="1" si="227"/>
        <v>514.37228570340926</v>
      </c>
      <c r="GW216" s="331">
        <f t="shared" si="228"/>
        <v>0</v>
      </c>
      <c r="GX216" s="331">
        <f t="shared" si="229"/>
        <v>0</v>
      </c>
      <c r="GY216" s="593">
        <f t="shared" ca="1" si="230"/>
        <v>180733.35833027057</v>
      </c>
      <c r="GZ216" s="420">
        <f t="shared" ca="1" si="364"/>
        <v>0</v>
      </c>
      <c r="HA216" s="416">
        <f t="shared" ca="1" si="412"/>
        <v>1150</v>
      </c>
      <c r="HB216" s="372">
        <f t="shared" ca="1" si="241"/>
        <v>-1150</v>
      </c>
      <c r="HC216" s="242">
        <v>75</v>
      </c>
      <c r="HD216" s="29">
        <f t="shared" si="413"/>
        <v>0</v>
      </c>
      <c r="HE216" s="29">
        <f t="shared" ref="HE216:HE225" ca="1" si="423">IF(HC216&gt;$HD$140,0,HE215+HD216)</f>
        <v>78876.712362773585</v>
      </c>
      <c r="HF216" s="29">
        <f t="shared" ca="1" si="365"/>
        <v>82.163242044555815</v>
      </c>
      <c r="HG216" s="29"/>
      <c r="HH216" s="24">
        <v>74</v>
      </c>
      <c r="HI216" s="243">
        <f t="shared" ca="1" si="243"/>
        <v>1150</v>
      </c>
      <c r="HJ216" s="243">
        <f ca="1">IF(HH216&gt;$GZ$140,0,HJ215+HI216)</f>
        <v>99110.102309224865</v>
      </c>
      <c r="HK216" s="243">
        <f t="shared" ca="1" si="414"/>
        <v>103.23968990544257</v>
      </c>
      <c r="HL216" s="33"/>
    </row>
    <row r="217" spans="3:220" ht="15" customHeight="1" x14ac:dyDescent="0.25">
      <c r="C217" s="242">
        <v>75</v>
      </c>
      <c r="D217" s="243">
        <f t="shared" si="337"/>
        <v>1155.6736805955547</v>
      </c>
      <c r="E217" s="865">
        <f t="shared" si="415"/>
        <v>100</v>
      </c>
      <c r="F217" s="866"/>
      <c r="G217" s="243">
        <f t="shared" si="338"/>
        <v>1055.6736805955547</v>
      </c>
      <c r="H217" s="859">
        <f t="shared" si="339"/>
        <v>558.04516752041366</v>
      </c>
      <c r="I217" s="860"/>
      <c r="J217" s="243">
        <f t="shared" si="340"/>
        <v>497.62851307514109</v>
      </c>
      <c r="K217" s="859">
        <f t="shared" si="366"/>
        <v>166915.92174304894</v>
      </c>
      <c r="L217" s="860"/>
      <c r="M217" s="860"/>
      <c r="N217" s="861"/>
      <c r="O217" s="248">
        <f t="shared" si="367"/>
        <v>166915.92174304894</v>
      </c>
      <c r="P217" s="248">
        <f t="shared" si="335"/>
        <v>0</v>
      </c>
      <c r="Q217" s="248">
        <f t="shared" si="341"/>
        <v>0</v>
      </c>
      <c r="R217" s="1015" t="str">
        <f t="shared" si="336"/>
        <v/>
      </c>
      <c r="S217" s="1015"/>
      <c r="U217">
        <v>75</v>
      </c>
      <c r="W217" s="278"/>
      <c r="X217" s="278"/>
      <c r="Y217" s="854"/>
      <c r="Z217" s="855"/>
      <c r="AA217" s="279"/>
      <c r="AQ217" s="482"/>
      <c r="AR217" s="242">
        <v>75</v>
      </c>
      <c r="AS217" s="331">
        <f t="shared" ca="1" si="342"/>
        <v>1231.970682334292</v>
      </c>
      <c r="AT217" s="566">
        <f t="shared" ca="1" si="368"/>
        <v>103.62049999999999</v>
      </c>
      <c r="AU217" s="331">
        <f t="shared" ca="1" si="343"/>
        <v>1128.350182334292</v>
      </c>
      <c r="AV217" s="329">
        <f t="shared" ca="1" si="344"/>
        <v>479.66403354659928</v>
      </c>
      <c r="AW217" s="331">
        <f t="shared" ca="1" si="345"/>
        <v>648.68614878769267</v>
      </c>
      <c r="AX217" s="331">
        <f t="shared" si="369"/>
        <v>0</v>
      </c>
      <c r="AY217" s="331">
        <f t="shared" si="418"/>
        <v>0</v>
      </c>
      <c r="AZ217" s="350">
        <f t="shared" ca="1" si="346"/>
        <v>163807.55392433202</v>
      </c>
      <c r="BA217" s="420">
        <f t="shared" ca="1" si="347"/>
        <v>0</v>
      </c>
      <c r="BB217" s="416">
        <f t="shared" ca="1" si="370"/>
        <v>1231.970682334292</v>
      </c>
      <c r="BC217" s="372">
        <f t="shared" ca="1" si="231"/>
        <v>-1231.970682334292</v>
      </c>
      <c r="BD217" s="242">
        <v>76</v>
      </c>
      <c r="BE217" s="29">
        <f t="shared" si="348"/>
        <v>0</v>
      </c>
      <c r="BF217" s="29">
        <f t="shared" ca="1" si="371"/>
        <v>85040.920327185668</v>
      </c>
      <c r="BG217" s="29">
        <f t="shared" ca="1" si="349"/>
        <v>88.584292007485075</v>
      </c>
      <c r="BH217" s="29"/>
      <c r="BI217" s="24">
        <v>75</v>
      </c>
      <c r="BJ217" s="243">
        <f t="shared" ca="1" si="222"/>
        <v>1231.970682334292</v>
      </c>
      <c r="BK217" s="243">
        <f t="shared" ca="1" si="416"/>
        <v>107785.28482939322</v>
      </c>
      <c r="BL217" s="243">
        <f t="shared" ca="1" si="372"/>
        <v>112.27633836395127</v>
      </c>
      <c r="BM217" s="33"/>
      <c r="BO217" s="278"/>
      <c r="BP217" s="278"/>
      <c r="BQ217" s="278"/>
      <c r="BR217" s="278"/>
      <c r="BS217" s="278"/>
      <c r="BT217" s="278"/>
      <c r="BU217" s="278"/>
      <c r="BV217" s="725"/>
      <c r="BW217" s="679">
        <v>75</v>
      </c>
      <c r="BX217" s="489">
        <f t="shared" ca="1" si="373"/>
        <v>1445.5025028809234</v>
      </c>
      <c r="BY217" s="489">
        <f t="shared" ca="1" si="350"/>
        <v>104.1015</v>
      </c>
      <c r="BZ217" s="489">
        <f t="shared" ca="1" si="351"/>
        <v>1341.4010028809234</v>
      </c>
      <c r="CA217" s="489">
        <f t="shared" ca="1" si="374"/>
        <v>434.68135109580317</v>
      </c>
      <c r="CB217" s="489">
        <f t="shared" ca="1" si="375"/>
        <v>906.71965178512028</v>
      </c>
      <c r="CC217" s="489">
        <f t="shared" si="376"/>
        <v>0</v>
      </c>
      <c r="CD217" s="489">
        <f t="shared" si="377"/>
        <v>0</v>
      </c>
      <c r="CE217" s="647">
        <f t="shared" ca="1" si="378"/>
        <v>148126.88643820453</v>
      </c>
      <c r="CF217" s="700">
        <f t="shared" ca="1" si="417"/>
        <v>0</v>
      </c>
      <c r="CG217" s="701">
        <f t="shared" ca="1" si="379"/>
        <v>1445.5025028809234</v>
      </c>
      <c r="CH217" s="710">
        <f t="shared" ca="1" si="232"/>
        <v>-1445.5025028809234</v>
      </c>
      <c r="CI217" s="679">
        <v>76</v>
      </c>
      <c r="CJ217" s="29">
        <f t="shared" si="352"/>
        <v>0</v>
      </c>
      <c r="CK217" s="29">
        <f t="shared" ca="1" si="420"/>
        <v>85040.920327185668</v>
      </c>
      <c r="CL217" s="29">
        <f t="shared" ca="1" si="353"/>
        <v>88.584292007485075</v>
      </c>
      <c r="CM217" s="29"/>
      <c r="CN217" s="29">
        <v>75</v>
      </c>
      <c r="CO217" s="29">
        <f t="shared" ca="1" si="223"/>
        <v>1445.5025028809234</v>
      </c>
      <c r="CP217" s="29">
        <f t="shared" ref="CP217:CP226" ca="1" si="424">IF(CN217&gt;$CF$140,0,CP216+CO217)</f>
        <v>124361.34482098364</v>
      </c>
      <c r="CQ217" s="29">
        <f t="shared" ca="1" si="380"/>
        <v>129.54306752185798</v>
      </c>
      <c r="CR217" s="292"/>
      <c r="DA217" s="482"/>
      <c r="DB217" s="242">
        <v>75</v>
      </c>
      <c r="DC217" s="488">
        <f t="shared" ca="1" si="381"/>
        <v>1462.4506963735107</v>
      </c>
      <c r="DD217" s="489">
        <f t="shared" ca="1" si="354"/>
        <v>106.9885</v>
      </c>
      <c r="DE217" s="488">
        <f t="shared" ca="1" si="382"/>
        <v>1355.4621963735108</v>
      </c>
      <c r="DF217" s="489">
        <f t="shared" ca="1" si="383"/>
        <v>451.9927619854746</v>
      </c>
      <c r="DG217" s="488">
        <f t="shared" ca="1" si="384"/>
        <v>903.46943438803623</v>
      </c>
      <c r="DH217" s="488">
        <f t="shared" si="385"/>
        <v>0</v>
      </c>
      <c r="DI217" s="488">
        <f t="shared" si="386"/>
        <v>0</v>
      </c>
      <c r="DJ217" s="523">
        <f t="shared" ca="1" si="387"/>
        <v>154065.47753206038</v>
      </c>
      <c r="DK217" s="420">
        <f t="shared" ca="1" si="355"/>
        <v>0</v>
      </c>
      <c r="DL217" s="416">
        <f t="shared" ca="1" si="388"/>
        <v>1462.4506963735107</v>
      </c>
      <c r="DM217" s="372">
        <f t="shared" ca="1" si="234"/>
        <v>-1462.4506963735107</v>
      </c>
      <c r="DN217" s="242">
        <v>76</v>
      </c>
      <c r="DO217" s="29">
        <f t="shared" si="356"/>
        <v>0</v>
      </c>
      <c r="DP217" s="29">
        <f t="shared" ca="1" si="419"/>
        <v>78876.712362773585</v>
      </c>
      <c r="DQ217" s="29">
        <f t="shared" ca="1" si="357"/>
        <v>82.163242044555815</v>
      </c>
      <c r="DR217" s="29"/>
      <c r="DS217" s="24">
        <v>75</v>
      </c>
      <c r="DT217" s="243">
        <f t="shared" ca="1" si="224"/>
        <v>1462.4506963735107</v>
      </c>
      <c r="DU217" s="243">
        <f t="shared" ref="DU217:DU226" ca="1" si="425">IF(DS217&gt;$DK$140,0,DU216+DT217)</f>
        <v>124565.9056877336</v>
      </c>
      <c r="DV217" s="243">
        <f t="shared" ca="1" si="390"/>
        <v>129.75615175805584</v>
      </c>
      <c r="DW217" s="33"/>
      <c r="EF217" s="482"/>
      <c r="EG217" s="242">
        <v>75</v>
      </c>
      <c r="EH217" s="331">
        <f t="shared" ca="1" si="391"/>
        <v>1150</v>
      </c>
      <c r="EI217" s="599">
        <f t="shared" ca="1" si="235"/>
        <v>103.62049999999999</v>
      </c>
      <c r="EJ217" s="331">
        <f t="shared" ca="1" si="392"/>
        <v>1046.3795</v>
      </c>
      <c r="EK217" s="594">
        <f t="shared" ca="1" si="393"/>
        <v>499.37845679750922</v>
      </c>
      <c r="EL217" s="488">
        <f t="shared" ca="1" si="394"/>
        <v>547.00104320249079</v>
      </c>
      <c r="EM217" s="331">
        <f t="shared" si="395"/>
        <v>0</v>
      </c>
      <c r="EN217" s="331">
        <f t="shared" si="396"/>
        <v>0</v>
      </c>
      <c r="EO217" s="595">
        <f t="shared" ca="1" si="397"/>
        <v>170668.46985880064</v>
      </c>
      <c r="EP217" s="420">
        <f t="shared" ca="1" si="358"/>
        <v>0</v>
      </c>
      <c r="EQ217" s="416">
        <f t="shared" ca="1" si="398"/>
        <v>1150</v>
      </c>
      <c r="ER217" s="372">
        <f t="shared" ca="1" si="236"/>
        <v>-1150</v>
      </c>
      <c r="ES217" s="242">
        <v>76</v>
      </c>
      <c r="ET217" s="29">
        <f t="shared" si="399"/>
        <v>0</v>
      </c>
      <c r="EU217" s="29">
        <f t="shared" ca="1" si="421"/>
        <v>85040.920327185668</v>
      </c>
      <c r="EV217" s="29">
        <f t="shared" ca="1" si="359"/>
        <v>88.584292007485075</v>
      </c>
      <c r="EW217" s="29"/>
      <c r="EX217" s="24">
        <v>75</v>
      </c>
      <c r="EY217" s="243">
        <f t="shared" ca="1" si="225"/>
        <v>1150</v>
      </c>
      <c r="EZ217" s="243">
        <f t="shared" ref="EZ217:EZ226" ca="1" si="426">IF(EX217&gt;$EP$140,0,EZ216+EY217)</f>
        <v>101408.716267556</v>
      </c>
      <c r="FA217" s="243">
        <f t="shared" ca="1" si="400"/>
        <v>105.63407944537084</v>
      </c>
      <c r="FB217" s="33"/>
      <c r="FK217" s="482"/>
      <c r="FL217" s="242">
        <v>75</v>
      </c>
      <c r="FM217" s="331">
        <f t="shared" ca="1" si="401"/>
        <v>1150</v>
      </c>
      <c r="FN217" s="600">
        <f t="shared" ca="1" si="237"/>
        <v>104.1015</v>
      </c>
      <c r="FO217" s="331">
        <f t="shared" ca="1" si="402"/>
        <v>1045.8985</v>
      </c>
      <c r="FP217" s="597">
        <f t="shared" ca="1" si="403"/>
        <v>505.75141233720529</v>
      </c>
      <c r="FQ217" s="488">
        <f t="shared" ca="1" si="404"/>
        <v>540.14708766279477</v>
      </c>
      <c r="FR217" s="331">
        <f t="shared" si="405"/>
        <v>0</v>
      </c>
      <c r="FS217" s="331">
        <f t="shared" si="406"/>
        <v>0</v>
      </c>
      <c r="FT217" s="596">
        <f t="shared" ca="1" si="407"/>
        <v>172860.33714223615</v>
      </c>
      <c r="FU217" s="420">
        <f t="shared" ca="1" si="360"/>
        <v>0</v>
      </c>
      <c r="FV217" s="416">
        <f t="shared" ca="1" si="408"/>
        <v>1150</v>
      </c>
      <c r="FW217" s="372">
        <f t="shared" ca="1" si="238"/>
        <v>-1150</v>
      </c>
      <c r="FX217" s="242">
        <v>76</v>
      </c>
      <c r="FY217" s="29">
        <f t="shared" si="409"/>
        <v>0</v>
      </c>
      <c r="FZ217" s="29">
        <f t="shared" ca="1" si="422"/>
        <v>85040.920327185668</v>
      </c>
      <c r="GA217" s="29">
        <f t="shared" ca="1" si="361"/>
        <v>88.584292007485075</v>
      </c>
      <c r="GB217" s="29"/>
      <c r="GC217" s="24">
        <v>75</v>
      </c>
      <c r="GD217" s="243">
        <f t="shared" ca="1" si="226"/>
        <v>1150</v>
      </c>
      <c r="GE217" s="243">
        <f t="shared" ref="GE217:GE226" ca="1" si="427">IF(GC217&gt;$FU$140,0,GE216+GD217)</f>
        <v>101373.95571849649</v>
      </c>
      <c r="GF217" s="243">
        <f t="shared" ca="1" si="410"/>
        <v>105.59787054010053</v>
      </c>
      <c r="GG217" s="33"/>
      <c r="GP217" s="482"/>
      <c r="GQ217" s="242">
        <v>75</v>
      </c>
      <c r="GR217" s="331">
        <f t="shared" ca="1" si="362"/>
        <v>1150</v>
      </c>
      <c r="GS217" s="600">
        <f t="shared" ca="1" si="240"/>
        <v>106.9885</v>
      </c>
      <c r="GT217" s="331">
        <f t="shared" ca="1" si="363"/>
        <v>1043.0115000000001</v>
      </c>
      <c r="GU217" s="591">
        <f t="shared" ca="1" si="411"/>
        <v>527.13896179662254</v>
      </c>
      <c r="GV217" s="488">
        <f t="shared" ca="1" si="227"/>
        <v>515.87253820337753</v>
      </c>
      <c r="GW217" s="331">
        <f t="shared" si="228"/>
        <v>0</v>
      </c>
      <c r="GX217" s="331">
        <f t="shared" si="229"/>
        <v>0</v>
      </c>
      <c r="GY217" s="593">
        <f t="shared" ca="1" si="230"/>
        <v>180217.48579206719</v>
      </c>
      <c r="GZ217" s="420">
        <f t="shared" ca="1" si="364"/>
        <v>0</v>
      </c>
      <c r="HA217" s="416">
        <f t="shared" ca="1" si="412"/>
        <v>1150</v>
      </c>
      <c r="HB217" s="372">
        <f t="shared" ca="1" si="241"/>
        <v>-1150</v>
      </c>
      <c r="HC217" s="242">
        <v>76</v>
      </c>
      <c r="HD217" s="29">
        <f t="shared" si="413"/>
        <v>0</v>
      </c>
      <c r="HE217" s="29">
        <f t="shared" ca="1" si="423"/>
        <v>78876.712362773585</v>
      </c>
      <c r="HF217" s="29">
        <f t="shared" ca="1" si="365"/>
        <v>82.163242044555815</v>
      </c>
      <c r="HG217" s="29"/>
      <c r="HH217" s="24">
        <v>75</v>
      </c>
      <c r="HI217" s="243">
        <f t="shared" ca="1" si="243"/>
        <v>1150</v>
      </c>
      <c r="HJ217" s="243">
        <f t="shared" ref="HJ217:HJ226" ca="1" si="428">IF(HH217&gt;$GZ$140,0,HJ216+HI217)</f>
        <v>100260.10230922487</v>
      </c>
      <c r="HK217" s="243">
        <f t="shared" ca="1" si="414"/>
        <v>104.43760657210925</v>
      </c>
      <c r="HL217" s="33"/>
    </row>
    <row r="218" spans="3:220" ht="15" customHeight="1" x14ac:dyDescent="0.25">
      <c r="C218" s="242">
        <v>76</v>
      </c>
      <c r="D218" s="243">
        <f t="shared" si="337"/>
        <v>1155.6736805955547</v>
      </c>
      <c r="E218" s="865">
        <f t="shared" si="415"/>
        <v>100</v>
      </c>
      <c r="F218" s="866"/>
      <c r="G218" s="243">
        <f t="shared" si="338"/>
        <v>1055.6736805955547</v>
      </c>
      <c r="H218" s="859">
        <f t="shared" si="339"/>
        <v>556.38640581016318</v>
      </c>
      <c r="I218" s="860"/>
      <c r="J218" s="243">
        <f t="shared" si="340"/>
        <v>499.28727478539156</v>
      </c>
      <c r="K218" s="859">
        <f t="shared" si="366"/>
        <v>166416.63446826354</v>
      </c>
      <c r="L218" s="860"/>
      <c r="M218" s="860"/>
      <c r="N218" s="861"/>
      <c r="O218" s="248">
        <f t="shared" si="367"/>
        <v>166416.63446826354</v>
      </c>
      <c r="P218" s="248">
        <f t="shared" si="335"/>
        <v>0</v>
      </c>
      <c r="Q218" s="248">
        <f t="shared" si="341"/>
        <v>0</v>
      </c>
      <c r="R218" s="1015" t="str">
        <f t="shared" si="336"/>
        <v/>
      </c>
      <c r="S218" s="1015"/>
      <c r="U218">
        <v>76</v>
      </c>
      <c r="W218" s="278"/>
      <c r="X218" s="278"/>
      <c r="Y218" s="854"/>
      <c r="Z218" s="855"/>
      <c r="AA218" s="279"/>
      <c r="AQ218" s="482"/>
      <c r="AR218" s="242">
        <v>76</v>
      </c>
      <c r="AS218" s="331">
        <f t="shared" ca="1" si="342"/>
        <v>1231.970682334292</v>
      </c>
      <c r="AT218" s="566">
        <f t="shared" ca="1" si="368"/>
        <v>103.62049999999999</v>
      </c>
      <c r="AU218" s="331">
        <f t="shared" ca="1" si="343"/>
        <v>1128.350182334292</v>
      </c>
      <c r="AV218" s="329">
        <f t="shared" ca="1" si="344"/>
        <v>477.77203227930181</v>
      </c>
      <c r="AW218" s="331">
        <f t="shared" ca="1" si="345"/>
        <v>650.57815005499015</v>
      </c>
      <c r="AX218" s="331">
        <f t="shared" si="369"/>
        <v>0</v>
      </c>
      <c r="AY218" s="331">
        <f t="shared" si="418"/>
        <v>0</v>
      </c>
      <c r="AZ218" s="350">
        <f t="shared" ca="1" si="346"/>
        <v>163156.97577427703</v>
      </c>
      <c r="BA218" s="420">
        <f t="shared" ca="1" si="347"/>
        <v>0</v>
      </c>
      <c r="BB218" s="416">
        <f t="shared" ca="1" si="370"/>
        <v>1231.970682334292</v>
      </c>
      <c r="BC218" s="372">
        <f t="shared" ca="1" si="231"/>
        <v>-1231.970682334292</v>
      </c>
      <c r="BD218" s="242">
        <v>77</v>
      </c>
      <c r="BE218" s="29">
        <f t="shared" si="348"/>
        <v>0</v>
      </c>
      <c r="BF218" s="29">
        <f t="shared" ca="1" si="371"/>
        <v>85040.920327185668</v>
      </c>
      <c r="BG218" s="29">
        <f t="shared" ca="1" si="349"/>
        <v>88.584292007485075</v>
      </c>
      <c r="BH218" s="29"/>
      <c r="BI218" s="24">
        <v>76</v>
      </c>
      <c r="BJ218" s="243">
        <f t="shared" ca="1" si="222"/>
        <v>1231.970682334292</v>
      </c>
      <c r="BK218" s="243">
        <f t="shared" ca="1" si="416"/>
        <v>109017.2555117275</v>
      </c>
      <c r="BL218" s="243">
        <f t="shared" ca="1" si="372"/>
        <v>113.55964115804949</v>
      </c>
      <c r="BM218" s="33"/>
      <c r="BO218" s="278"/>
      <c r="BP218" s="278"/>
      <c r="BQ218" s="278"/>
      <c r="BR218" s="278"/>
      <c r="BS218" s="278"/>
      <c r="BT218" s="278"/>
      <c r="BU218" s="278"/>
      <c r="BV218" s="725"/>
      <c r="BW218" s="679">
        <v>76</v>
      </c>
      <c r="BX218" s="489">
        <f t="shared" ca="1" si="373"/>
        <v>1445.5025028809234</v>
      </c>
      <c r="BY218" s="489">
        <f t="shared" ca="1" si="350"/>
        <v>104.1015</v>
      </c>
      <c r="BZ218" s="489">
        <f t="shared" ca="1" si="351"/>
        <v>1341.4010028809234</v>
      </c>
      <c r="CA218" s="489">
        <f t="shared" ca="1" si="374"/>
        <v>432.03675211142991</v>
      </c>
      <c r="CB218" s="489">
        <f t="shared" ca="1" si="375"/>
        <v>909.36425076949354</v>
      </c>
      <c r="CC218" s="489">
        <f t="shared" si="376"/>
        <v>0</v>
      </c>
      <c r="CD218" s="489">
        <f t="shared" si="377"/>
        <v>0</v>
      </c>
      <c r="CE218" s="647">
        <f t="shared" ca="1" si="378"/>
        <v>147217.52218743504</v>
      </c>
      <c r="CF218" s="700">
        <f t="shared" ca="1" si="417"/>
        <v>0</v>
      </c>
      <c r="CG218" s="701">
        <f t="shared" ca="1" si="379"/>
        <v>1445.5025028809234</v>
      </c>
      <c r="CH218" s="710">
        <f t="shared" ca="1" si="232"/>
        <v>-1445.5025028809234</v>
      </c>
      <c r="CI218" s="679">
        <v>77</v>
      </c>
      <c r="CJ218" s="29">
        <f t="shared" si="352"/>
        <v>0</v>
      </c>
      <c r="CK218" s="29">
        <f t="shared" ca="1" si="420"/>
        <v>85040.920327185668</v>
      </c>
      <c r="CL218" s="29">
        <f t="shared" ca="1" si="353"/>
        <v>88.584292007485075</v>
      </c>
      <c r="CM218" s="29"/>
      <c r="CN218" s="29">
        <v>76</v>
      </c>
      <c r="CO218" s="29">
        <f t="shared" ca="1" si="223"/>
        <v>1445.5025028809234</v>
      </c>
      <c r="CP218" s="29">
        <f t="shared" ca="1" si="424"/>
        <v>125806.84732386455</v>
      </c>
      <c r="CQ218" s="29">
        <f t="shared" ca="1" si="380"/>
        <v>131.04879929569225</v>
      </c>
      <c r="CR218" s="292"/>
      <c r="DA218" s="482"/>
      <c r="DB218" s="242">
        <v>76</v>
      </c>
      <c r="DC218" s="488">
        <f t="shared" ca="1" si="381"/>
        <v>1462.4506963735107</v>
      </c>
      <c r="DD218" s="489">
        <f t="shared" ca="1" si="354"/>
        <v>106.9885</v>
      </c>
      <c r="DE218" s="488">
        <f t="shared" ca="1" si="382"/>
        <v>1355.4621963735108</v>
      </c>
      <c r="DF218" s="489">
        <f t="shared" ca="1" si="383"/>
        <v>449.35764280184281</v>
      </c>
      <c r="DG218" s="488">
        <f t="shared" ca="1" si="384"/>
        <v>906.10455357166802</v>
      </c>
      <c r="DH218" s="488">
        <f t="shared" si="385"/>
        <v>0</v>
      </c>
      <c r="DI218" s="488">
        <f t="shared" si="386"/>
        <v>0</v>
      </c>
      <c r="DJ218" s="523">
        <f t="shared" ca="1" si="387"/>
        <v>153159.37297848871</v>
      </c>
      <c r="DK218" s="420">
        <f t="shared" ca="1" si="355"/>
        <v>0</v>
      </c>
      <c r="DL218" s="416">
        <f t="shared" ca="1" si="388"/>
        <v>1462.4506963735107</v>
      </c>
      <c r="DM218" s="372">
        <f t="shared" ca="1" si="234"/>
        <v>-1462.4506963735107</v>
      </c>
      <c r="DN218" s="242">
        <v>77</v>
      </c>
      <c r="DO218" s="29">
        <f t="shared" si="356"/>
        <v>0</v>
      </c>
      <c r="DP218" s="29">
        <f t="shared" ca="1" si="419"/>
        <v>78876.712362773585</v>
      </c>
      <c r="DQ218" s="29">
        <f t="shared" ca="1" si="357"/>
        <v>82.163242044555815</v>
      </c>
      <c r="DR218" s="29"/>
      <c r="DS218" s="24">
        <v>76</v>
      </c>
      <c r="DT218" s="243">
        <f t="shared" ca="1" si="224"/>
        <v>1462.4506963735107</v>
      </c>
      <c r="DU218" s="243">
        <f t="shared" ca="1" si="425"/>
        <v>126028.3563841071</v>
      </c>
      <c r="DV218" s="243">
        <f t="shared" ca="1" si="390"/>
        <v>131.27953790011156</v>
      </c>
      <c r="DW218" s="33"/>
      <c r="EF218" s="482"/>
      <c r="EG218" s="242">
        <v>76</v>
      </c>
      <c r="EH218" s="331">
        <f t="shared" ca="1" si="391"/>
        <v>1150</v>
      </c>
      <c r="EI218" s="599">
        <f t="shared" ca="1" si="235"/>
        <v>103.62049999999999</v>
      </c>
      <c r="EJ218" s="331">
        <f t="shared" ca="1" si="392"/>
        <v>1046.3795</v>
      </c>
      <c r="EK218" s="594">
        <f t="shared" ca="1" si="393"/>
        <v>497.78303708816861</v>
      </c>
      <c r="EL218" s="488">
        <f t="shared" ca="1" si="394"/>
        <v>548.5964629118314</v>
      </c>
      <c r="EM218" s="331">
        <f t="shared" si="395"/>
        <v>0</v>
      </c>
      <c r="EN218" s="331">
        <f t="shared" si="396"/>
        <v>0</v>
      </c>
      <c r="EO218" s="595">
        <f t="shared" ca="1" si="397"/>
        <v>170119.8733958888</v>
      </c>
      <c r="EP218" s="420">
        <f t="shared" ca="1" si="358"/>
        <v>0</v>
      </c>
      <c r="EQ218" s="416">
        <f t="shared" ca="1" si="398"/>
        <v>1150</v>
      </c>
      <c r="ER218" s="372">
        <f t="shared" ca="1" si="236"/>
        <v>-1150</v>
      </c>
      <c r="ES218" s="242">
        <v>77</v>
      </c>
      <c r="ET218" s="29">
        <f t="shared" si="399"/>
        <v>0</v>
      </c>
      <c r="EU218" s="29">
        <f t="shared" ca="1" si="421"/>
        <v>85040.920327185668</v>
      </c>
      <c r="EV218" s="29">
        <f t="shared" ca="1" si="359"/>
        <v>88.584292007485075</v>
      </c>
      <c r="EW218" s="29"/>
      <c r="EX218" s="24">
        <v>76</v>
      </c>
      <c r="EY218" s="243">
        <f t="shared" ca="1" si="225"/>
        <v>1150</v>
      </c>
      <c r="EZ218" s="243">
        <f t="shared" ca="1" si="426"/>
        <v>102558.716267556</v>
      </c>
      <c r="FA218" s="243">
        <f t="shared" ca="1" si="400"/>
        <v>106.83199611203752</v>
      </c>
      <c r="FB218" s="33"/>
      <c r="FK218" s="482"/>
      <c r="FL218" s="242">
        <v>76</v>
      </c>
      <c r="FM218" s="331">
        <f t="shared" ca="1" si="401"/>
        <v>1150</v>
      </c>
      <c r="FN218" s="600">
        <f t="shared" ca="1" si="237"/>
        <v>104.1015</v>
      </c>
      <c r="FO218" s="331">
        <f t="shared" ca="1" si="402"/>
        <v>1045.8985</v>
      </c>
      <c r="FP218" s="597">
        <f t="shared" ca="1" si="403"/>
        <v>504.1759833315221</v>
      </c>
      <c r="FQ218" s="488">
        <f t="shared" ca="1" si="404"/>
        <v>541.72251666847797</v>
      </c>
      <c r="FR218" s="331">
        <f t="shared" si="405"/>
        <v>0</v>
      </c>
      <c r="FS218" s="331">
        <f t="shared" si="406"/>
        <v>0</v>
      </c>
      <c r="FT218" s="596">
        <f t="shared" ca="1" si="407"/>
        <v>172318.61462556769</v>
      </c>
      <c r="FU218" s="420">
        <f t="shared" ca="1" si="360"/>
        <v>0</v>
      </c>
      <c r="FV218" s="416">
        <f t="shared" ca="1" si="408"/>
        <v>1150</v>
      </c>
      <c r="FW218" s="372">
        <f t="shared" ca="1" si="238"/>
        <v>-1150</v>
      </c>
      <c r="FX218" s="242">
        <v>77</v>
      </c>
      <c r="FY218" s="29">
        <f t="shared" si="409"/>
        <v>0</v>
      </c>
      <c r="FZ218" s="29">
        <f t="shared" ca="1" si="422"/>
        <v>85040.920327185668</v>
      </c>
      <c r="GA218" s="29">
        <f t="shared" ca="1" si="361"/>
        <v>88.584292007485075</v>
      </c>
      <c r="GB218" s="29"/>
      <c r="GC218" s="24">
        <v>76</v>
      </c>
      <c r="GD218" s="243">
        <f t="shared" ca="1" si="226"/>
        <v>1150</v>
      </c>
      <c r="GE218" s="243">
        <f t="shared" ca="1" si="427"/>
        <v>102523.95571849649</v>
      </c>
      <c r="GF218" s="243">
        <f t="shared" ca="1" si="410"/>
        <v>106.7957872067672</v>
      </c>
      <c r="GG218" s="33"/>
      <c r="GP218" s="482"/>
      <c r="GQ218" s="242">
        <v>76</v>
      </c>
      <c r="GR218" s="331">
        <f t="shared" ca="1" si="362"/>
        <v>1150</v>
      </c>
      <c r="GS218" s="600">
        <f t="shared" ca="1" si="240"/>
        <v>106.9885</v>
      </c>
      <c r="GT218" s="331">
        <f t="shared" ca="1" si="363"/>
        <v>1043.0115000000001</v>
      </c>
      <c r="GU218" s="591">
        <f t="shared" ca="1" si="411"/>
        <v>525.63433356019607</v>
      </c>
      <c r="GV218" s="488">
        <f t="shared" ca="1" si="227"/>
        <v>517.377166439804</v>
      </c>
      <c r="GW218" s="331">
        <f t="shared" si="228"/>
        <v>0</v>
      </c>
      <c r="GX218" s="331">
        <f t="shared" si="229"/>
        <v>0</v>
      </c>
      <c r="GY218" s="593">
        <f t="shared" ca="1" si="230"/>
        <v>179700.10862562738</v>
      </c>
      <c r="GZ218" s="420">
        <f t="shared" ca="1" si="364"/>
        <v>0</v>
      </c>
      <c r="HA218" s="416">
        <f t="shared" ca="1" si="412"/>
        <v>1150</v>
      </c>
      <c r="HB218" s="372">
        <f t="shared" ca="1" si="241"/>
        <v>-1150</v>
      </c>
      <c r="HC218" s="242">
        <v>77</v>
      </c>
      <c r="HD218" s="29">
        <f t="shared" si="413"/>
        <v>0</v>
      </c>
      <c r="HE218" s="29">
        <f t="shared" ca="1" si="423"/>
        <v>78876.712362773585</v>
      </c>
      <c r="HF218" s="29">
        <f t="shared" ca="1" si="365"/>
        <v>82.163242044555815</v>
      </c>
      <c r="HG218" s="29"/>
      <c r="HH218" s="24">
        <v>76</v>
      </c>
      <c r="HI218" s="243">
        <f t="shared" ca="1" si="243"/>
        <v>1150</v>
      </c>
      <c r="HJ218" s="243">
        <f t="shared" ca="1" si="428"/>
        <v>101410.10230922487</v>
      </c>
      <c r="HK218" s="243">
        <f t="shared" ca="1" si="414"/>
        <v>105.63552323877592</v>
      </c>
      <c r="HL218" s="33"/>
    </row>
    <row r="219" spans="3:220" ht="15" customHeight="1" x14ac:dyDescent="0.25">
      <c r="C219" s="242">
        <v>77</v>
      </c>
      <c r="D219" s="243">
        <f t="shared" si="337"/>
        <v>1155.6736805955547</v>
      </c>
      <c r="E219" s="865">
        <f t="shared" si="415"/>
        <v>100</v>
      </c>
      <c r="F219" s="866"/>
      <c r="G219" s="243">
        <f t="shared" si="338"/>
        <v>1055.6736805955547</v>
      </c>
      <c r="H219" s="859">
        <f t="shared" si="339"/>
        <v>554.72211489421181</v>
      </c>
      <c r="I219" s="860"/>
      <c r="J219" s="243">
        <f t="shared" si="340"/>
        <v>500.95156570134293</v>
      </c>
      <c r="K219" s="859">
        <f t="shared" si="366"/>
        <v>165915.6829025622</v>
      </c>
      <c r="L219" s="860"/>
      <c r="M219" s="860"/>
      <c r="N219" s="861"/>
      <c r="O219" s="248">
        <f t="shared" si="367"/>
        <v>165915.6829025622</v>
      </c>
      <c r="P219" s="248">
        <f t="shared" si="335"/>
        <v>0</v>
      </c>
      <c r="Q219" s="248">
        <f t="shared" si="341"/>
        <v>0</v>
      </c>
      <c r="R219" s="1015" t="str">
        <f t="shared" si="336"/>
        <v/>
      </c>
      <c r="S219" s="1015"/>
      <c r="U219">
        <v>77</v>
      </c>
      <c r="W219" s="278"/>
      <c r="X219" s="278"/>
      <c r="Y219" s="854"/>
      <c r="Z219" s="855"/>
      <c r="AA219" s="279"/>
      <c r="AQ219" s="482"/>
      <c r="AR219" s="242">
        <v>77</v>
      </c>
      <c r="AS219" s="331">
        <f t="shared" ca="1" si="342"/>
        <v>1231.970682334292</v>
      </c>
      <c r="AT219" s="566">
        <f t="shared" ca="1" si="368"/>
        <v>103.62049999999999</v>
      </c>
      <c r="AU219" s="331">
        <f t="shared" ca="1" si="343"/>
        <v>1128.350182334292</v>
      </c>
      <c r="AV219" s="329">
        <f t="shared" ca="1" si="344"/>
        <v>475.87451267497471</v>
      </c>
      <c r="AW219" s="331">
        <f t="shared" ca="1" si="345"/>
        <v>652.47566965931719</v>
      </c>
      <c r="AX219" s="331">
        <f t="shared" si="369"/>
        <v>0</v>
      </c>
      <c r="AY219" s="331">
        <f t="shared" si="418"/>
        <v>0</v>
      </c>
      <c r="AZ219" s="350">
        <f t="shared" ca="1" si="346"/>
        <v>162504.50010461771</v>
      </c>
      <c r="BA219" s="420">
        <f t="shared" ca="1" si="347"/>
        <v>0</v>
      </c>
      <c r="BB219" s="416">
        <f t="shared" ca="1" si="370"/>
        <v>1231.970682334292</v>
      </c>
      <c r="BC219" s="372">
        <f t="shared" ca="1" si="231"/>
        <v>-1231.970682334292</v>
      </c>
      <c r="BD219" s="242">
        <v>78</v>
      </c>
      <c r="BE219" s="29">
        <f t="shared" si="348"/>
        <v>0</v>
      </c>
      <c r="BF219" s="29">
        <f t="shared" ca="1" si="371"/>
        <v>85040.920327185668</v>
      </c>
      <c r="BG219" s="29">
        <f t="shared" ca="1" si="349"/>
        <v>88.584292007485075</v>
      </c>
      <c r="BH219" s="29"/>
      <c r="BI219" s="24">
        <v>77</v>
      </c>
      <c r="BJ219" s="243">
        <f t="shared" ca="1" si="222"/>
        <v>1231.970682334292</v>
      </c>
      <c r="BK219" s="243">
        <f t="shared" ca="1" si="416"/>
        <v>110249.22619406179</v>
      </c>
      <c r="BL219" s="243">
        <f t="shared" ca="1" si="372"/>
        <v>114.84294395214771</v>
      </c>
      <c r="BM219" s="33"/>
      <c r="BO219" s="278"/>
      <c r="BP219" s="278"/>
      <c r="BQ219" s="278"/>
      <c r="BR219" s="278"/>
      <c r="BS219" s="278"/>
      <c r="BT219" s="278"/>
      <c r="BU219" s="278"/>
      <c r="BV219" s="725"/>
      <c r="BW219" s="679">
        <v>77</v>
      </c>
      <c r="BX219" s="489">
        <f t="shared" ca="1" si="373"/>
        <v>1445.5025028809234</v>
      </c>
      <c r="BY219" s="489">
        <f t="shared" ca="1" si="350"/>
        <v>104.1015</v>
      </c>
      <c r="BZ219" s="489">
        <f t="shared" ca="1" si="351"/>
        <v>1341.4010028809234</v>
      </c>
      <c r="CA219" s="489">
        <f t="shared" ca="1" si="374"/>
        <v>429.38443971335226</v>
      </c>
      <c r="CB219" s="489">
        <f t="shared" ca="1" si="375"/>
        <v>912.01656316757112</v>
      </c>
      <c r="CC219" s="489">
        <f t="shared" si="376"/>
        <v>0</v>
      </c>
      <c r="CD219" s="489">
        <f t="shared" si="377"/>
        <v>0</v>
      </c>
      <c r="CE219" s="647">
        <f t="shared" ca="1" si="378"/>
        <v>146305.50562426748</v>
      </c>
      <c r="CF219" s="700">
        <f t="shared" ca="1" si="417"/>
        <v>0</v>
      </c>
      <c r="CG219" s="701">
        <f t="shared" ca="1" si="379"/>
        <v>1445.5025028809234</v>
      </c>
      <c r="CH219" s="710">
        <f t="shared" ca="1" si="232"/>
        <v>-1445.5025028809234</v>
      </c>
      <c r="CI219" s="679">
        <v>78</v>
      </c>
      <c r="CJ219" s="29">
        <f t="shared" si="352"/>
        <v>0</v>
      </c>
      <c r="CK219" s="29">
        <f t="shared" ca="1" si="420"/>
        <v>85040.920327185668</v>
      </c>
      <c r="CL219" s="29">
        <f t="shared" ca="1" si="353"/>
        <v>88.584292007485075</v>
      </c>
      <c r="CM219" s="29"/>
      <c r="CN219" s="29">
        <v>77</v>
      </c>
      <c r="CO219" s="29">
        <f t="shared" ca="1" si="223"/>
        <v>1445.5025028809234</v>
      </c>
      <c r="CP219" s="29">
        <f t="shared" ca="1" si="424"/>
        <v>127252.34982674547</v>
      </c>
      <c r="CQ219" s="29">
        <f t="shared" ca="1" si="380"/>
        <v>132.55453106952655</v>
      </c>
      <c r="CR219" s="292"/>
      <c r="DA219" s="482"/>
      <c r="DB219" s="242">
        <v>77</v>
      </c>
      <c r="DC219" s="488">
        <f t="shared" ca="1" si="381"/>
        <v>1462.4506963735107</v>
      </c>
      <c r="DD219" s="489">
        <f t="shared" ca="1" si="354"/>
        <v>106.9885</v>
      </c>
      <c r="DE219" s="488">
        <f t="shared" ca="1" si="382"/>
        <v>1355.4621963735108</v>
      </c>
      <c r="DF219" s="489">
        <f t="shared" ca="1" si="383"/>
        <v>446.71483785392547</v>
      </c>
      <c r="DG219" s="488">
        <f t="shared" ca="1" si="384"/>
        <v>908.7473585195853</v>
      </c>
      <c r="DH219" s="488">
        <f t="shared" si="385"/>
        <v>0</v>
      </c>
      <c r="DI219" s="488">
        <f t="shared" si="386"/>
        <v>0</v>
      </c>
      <c r="DJ219" s="523">
        <f t="shared" ca="1" si="387"/>
        <v>152250.62561996913</v>
      </c>
      <c r="DK219" s="420">
        <f t="shared" ca="1" si="355"/>
        <v>0</v>
      </c>
      <c r="DL219" s="416">
        <f t="shared" ca="1" si="388"/>
        <v>1462.4506963735107</v>
      </c>
      <c r="DM219" s="372">
        <f t="shared" ca="1" si="234"/>
        <v>-1462.4506963735107</v>
      </c>
      <c r="DN219" s="242">
        <v>78</v>
      </c>
      <c r="DO219" s="29">
        <f t="shared" si="356"/>
        <v>0</v>
      </c>
      <c r="DP219" s="29">
        <f t="shared" ca="1" si="419"/>
        <v>78876.712362773585</v>
      </c>
      <c r="DQ219" s="29">
        <f t="shared" ca="1" si="357"/>
        <v>82.163242044555815</v>
      </c>
      <c r="DR219" s="29"/>
      <c r="DS219" s="24">
        <v>77</v>
      </c>
      <c r="DT219" s="243">
        <f t="shared" ca="1" si="224"/>
        <v>1462.4506963735107</v>
      </c>
      <c r="DU219" s="243">
        <f t="shared" ca="1" si="425"/>
        <v>127490.8070804806</v>
      </c>
      <c r="DV219" s="243">
        <f t="shared" ca="1" si="390"/>
        <v>132.80292404216729</v>
      </c>
      <c r="DW219" s="33"/>
      <c r="EF219" s="482"/>
      <c r="EG219" s="242">
        <v>77</v>
      </c>
      <c r="EH219" s="331">
        <f t="shared" ca="1" si="391"/>
        <v>1150</v>
      </c>
      <c r="EI219" s="599">
        <f t="shared" ca="1" si="235"/>
        <v>103.62049999999999</v>
      </c>
      <c r="EJ219" s="331">
        <f t="shared" ca="1" si="392"/>
        <v>1046.3795</v>
      </c>
      <c r="EK219" s="594">
        <f t="shared" ca="1" si="393"/>
        <v>496.18296407134238</v>
      </c>
      <c r="EL219" s="488">
        <f t="shared" ca="1" si="394"/>
        <v>550.19653592865757</v>
      </c>
      <c r="EM219" s="331">
        <f t="shared" si="395"/>
        <v>0</v>
      </c>
      <c r="EN219" s="331">
        <f t="shared" si="396"/>
        <v>0</v>
      </c>
      <c r="EO219" s="595">
        <f t="shared" ca="1" si="397"/>
        <v>169569.67685996013</v>
      </c>
      <c r="EP219" s="420">
        <f t="shared" ca="1" si="358"/>
        <v>0</v>
      </c>
      <c r="EQ219" s="416">
        <f t="shared" ca="1" si="398"/>
        <v>1150</v>
      </c>
      <c r="ER219" s="372">
        <f t="shared" ca="1" si="236"/>
        <v>-1150</v>
      </c>
      <c r="ES219" s="242">
        <v>78</v>
      </c>
      <c r="ET219" s="29">
        <f t="shared" si="399"/>
        <v>0</v>
      </c>
      <c r="EU219" s="29">
        <f t="shared" ca="1" si="421"/>
        <v>85040.920327185668</v>
      </c>
      <c r="EV219" s="29">
        <f t="shared" ca="1" si="359"/>
        <v>88.584292007485075</v>
      </c>
      <c r="EW219" s="29"/>
      <c r="EX219" s="24">
        <v>77</v>
      </c>
      <c r="EY219" s="243">
        <f t="shared" ca="1" si="225"/>
        <v>1150</v>
      </c>
      <c r="EZ219" s="243">
        <f t="shared" ca="1" si="426"/>
        <v>103708.716267556</v>
      </c>
      <c r="FA219" s="243">
        <f t="shared" ca="1" si="400"/>
        <v>108.02991277870417</v>
      </c>
      <c r="FB219" s="33"/>
      <c r="FK219" s="482"/>
      <c r="FL219" s="242">
        <v>77</v>
      </c>
      <c r="FM219" s="331">
        <f t="shared" ca="1" si="401"/>
        <v>1150</v>
      </c>
      <c r="FN219" s="600">
        <f t="shared" ca="1" si="237"/>
        <v>104.1015</v>
      </c>
      <c r="FO219" s="331">
        <f t="shared" ca="1" si="402"/>
        <v>1045.8985</v>
      </c>
      <c r="FP219" s="597">
        <f t="shared" ca="1" si="403"/>
        <v>502.5959593245725</v>
      </c>
      <c r="FQ219" s="488">
        <f t="shared" ca="1" si="404"/>
        <v>543.30254067542751</v>
      </c>
      <c r="FR219" s="331">
        <f t="shared" si="405"/>
        <v>0</v>
      </c>
      <c r="FS219" s="331">
        <f t="shared" si="406"/>
        <v>0</v>
      </c>
      <c r="FT219" s="596">
        <f t="shared" ca="1" si="407"/>
        <v>171775.31208489227</v>
      </c>
      <c r="FU219" s="420">
        <f t="shared" ca="1" si="360"/>
        <v>0</v>
      </c>
      <c r="FV219" s="416">
        <f t="shared" ca="1" si="408"/>
        <v>1150</v>
      </c>
      <c r="FW219" s="372">
        <f t="shared" ca="1" si="238"/>
        <v>-1150</v>
      </c>
      <c r="FX219" s="242">
        <v>78</v>
      </c>
      <c r="FY219" s="29">
        <f t="shared" si="409"/>
        <v>0</v>
      </c>
      <c r="FZ219" s="29">
        <f t="shared" ca="1" si="422"/>
        <v>85040.920327185668</v>
      </c>
      <c r="GA219" s="29">
        <f t="shared" ca="1" si="361"/>
        <v>88.584292007485075</v>
      </c>
      <c r="GB219" s="29"/>
      <c r="GC219" s="24">
        <v>77</v>
      </c>
      <c r="GD219" s="243">
        <f t="shared" ca="1" si="226"/>
        <v>1150</v>
      </c>
      <c r="GE219" s="243">
        <f t="shared" ca="1" si="427"/>
        <v>103673.95571849649</v>
      </c>
      <c r="GF219" s="243">
        <f t="shared" ca="1" si="410"/>
        <v>107.99370387343386</v>
      </c>
      <c r="GG219" s="33"/>
      <c r="GP219" s="482"/>
      <c r="GQ219" s="242">
        <v>77</v>
      </c>
      <c r="GR219" s="331">
        <f t="shared" ca="1" si="362"/>
        <v>1150</v>
      </c>
      <c r="GS219" s="600">
        <f t="shared" ca="1" si="240"/>
        <v>106.9885</v>
      </c>
      <c r="GT219" s="331">
        <f t="shared" ca="1" si="363"/>
        <v>1043.0115000000001</v>
      </c>
      <c r="GU219" s="591">
        <f t="shared" ca="1" si="411"/>
        <v>524.12531682474662</v>
      </c>
      <c r="GV219" s="488">
        <f t="shared" ca="1" si="227"/>
        <v>518.88618317525345</v>
      </c>
      <c r="GW219" s="331">
        <f t="shared" si="228"/>
        <v>0</v>
      </c>
      <c r="GX219" s="331">
        <f t="shared" si="229"/>
        <v>0</v>
      </c>
      <c r="GY219" s="593">
        <f t="shared" ca="1" si="230"/>
        <v>179181.22244245213</v>
      </c>
      <c r="GZ219" s="420">
        <f t="shared" ca="1" si="364"/>
        <v>0</v>
      </c>
      <c r="HA219" s="416">
        <f t="shared" ca="1" si="412"/>
        <v>1150</v>
      </c>
      <c r="HB219" s="372">
        <f t="shared" ca="1" si="241"/>
        <v>-1150</v>
      </c>
      <c r="HC219" s="242">
        <v>78</v>
      </c>
      <c r="HD219" s="29">
        <f t="shared" si="413"/>
        <v>0</v>
      </c>
      <c r="HE219" s="29">
        <f t="shared" ca="1" si="423"/>
        <v>78876.712362773585</v>
      </c>
      <c r="HF219" s="29">
        <f t="shared" ca="1" si="365"/>
        <v>82.163242044555815</v>
      </c>
      <c r="HG219" s="29"/>
      <c r="HH219" s="24">
        <v>77</v>
      </c>
      <c r="HI219" s="243">
        <f t="shared" ca="1" si="243"/>
        <v>1150</v>
      </c>
      <c r="HJ219" s="243">
        <f t="shared" ca="1" si="428"/>
        <v>102560.10230922487</v>
      </c>
      <c r="HK219" s="243">
        <f t="shared" ca="1" si="414"/>
        <v>106.83343990544257</v>
      </c>
      <c r="HL219" s="33"/>
    </row>
    <row r="220" spans="3:220" ht="15" customHeight="1" x14ac:dyDescent="0.25">
      <c r="C220" s="242">
        <v>78</v>
      </c>
      <c r="D220" s="243">
        <f t="shared" si="337"/>
        <v>1155.6736805955547</v>
      </c>
      <c r="E220" s="865">
        <f t="shared" si="415"/>
        <v>100</v>
      </c>
      <c r="F220" s="866"/>
      <c r="G220" s="243">
        <f t="shared" si="338"/>
        <v>1055.6736805955547</v>
      </c>
      <c r="H220" s="859">
        <f t="shared" si="339"/>
        <v>553.05227634187406</v>
      </c>
      <c r="I220" s="860"/>
      <c r="J220" s="243">
        <f t="shared" si="340"/>
        <v>502.62140425368068</v>
      </c>
      <c r="K220" s="859">
        <f t="shared" si="366"/>
        <v>165413.06149830853</v>
      </c>
      <c r="L220" s="860"/>
      <c r="M220" s="860"/>
      <c r="N220" s="861"/>
      <c r="O220" s="248">
        <f t="shared" si="367"/>
        <v>165413.06149830853</v>
      </c>
      <c r="P220" s="248">
        <f t="shared" si="335"/>
        <v>0</v>
      </c>
      <c r="Q220" s="248">
        <f t="shared" si="341"/>
        <v>0</v>
      </c>
      <c r="R220" s="1015" t="str">
        <f t="shared" si="336"/>
        <v/>
      </c>
      <c r="S220" s="1015"/>
      <c r="U220">
        <v>78</v>
      </c>
      <c r="W220" s="278"/>
      <c r="X220" s="278"/>
      <c r="Y220" s="854"/>
      <c r="Z220" s="855"/>
      <c r="AA220" s="279"/>
      <c r="AQ220" s="482"/>
      <c r="AR220" s="242">
        <v>78</v>
      </c>
      <c r="AS220" s="331">
        <f t="shared" ca="1" si="342"/>
        <v>1231.970682334292</v>
      </c>
      <c r="AT220" s="566">
        <f t="shared" ca="1" si="368"/>
        <v>103.62049999999999</v>
      </c>
      <c r="AU220" s="331">
        <f t="shared" ca="1" si="343"/>
        <v>1128.350182334292</v>
      </c>
      <c r="AV220" s="329">
        <f t="shared" ca="1" si="344"/>
        <v>473.97145863846839</v>
      </c>
      <c r="AW220" s="331">
        <f t="shared" ca="1" si="345"/>
        <v>654.37872369582351</v>
      </c>
      <c r="AX220" s="331">
        <f t="shared" si="369"/>
        <v>0</v>
      </c>
      <c r="AY220" s="331">
        <f t="shared" si="418"/>
        <v>0</v>
      </c>
      <c r="AZ220" s="350">
        <f t="shared" ca="1" si="346"/>
        <v>161850.12138092189</v>
      </c>
      <c r="BA220" s="420">
        <f t="shared" ca="1" si="347"/>
        <v>0</v>
      </c>
      <c r="BB220" s="416">
        <f t="shared" ca="1" si="370"/>
        <v>1231.970682334292</v>
      </c>
      <c r="BC220" s="372">
        <f t="shared" ca="1" si="231"/>
        <v>-1231.970682334292</v>
      </c>
      <c r="BD220" s="242">
        <v>79</v>
      </c>
      <c r="BE220" s="29">
        <f t="shared" si="348"/>
        <v>0</v>
      </c>
      <c r="BF220" s="29">
        <f t="shared" ca="1" si="371"/>
        <v>85040.920327185668</v>
      </c>
      <c r="BG220" s="29">
        <f t="shared" ca="1" si="349"/>
        <v>88.584292007485075</v>
      </c>
      <c r="BH220" s="29"/>
      <c r="BI220" s="24">
        <v>78</v>
      </c>
      <c r="BJ220" s="243">
        <f t="shared" ca="1" si="222"/>
        <v>1231.970682334292</v>
      </c>
      <c r="BK220" s="243">
        <f t="shared" ca="1" si="416"/>
        <v>111481.19687639608</v>
      </c>
      <c r="BL220" s="243">
        <f t="shared" ca="1" si="372"/>
        <v>116.12624674624591</v>
      </c>
      <c r="BM220" s="33"/>
      <c r="BO220" s="278"/>
      <c r="BP220" s="278"/>
      <c r="BQ220" s="278"/>
      <c r="BR220" s="278"/>
      <c r="BS220" s="278"/>
      <c r="BT220" s="278"/>
      <c r="BU220" s="278"/>
      <c r="BV220" s="725"/>
      <c r="BW220" s="679">
        <v>78</v>
      </c>
      <c r="BX220" s="489">
        <f t="shared" ca="1" si="373"/>
        <v>1445.5025028809234</v>
      </c>
      <c r="BY220" s="489">
        <f t="shared" ca="1" si="350"/>
        <v>104.1015</v>
      </c>
      <c r="BZ220" s="489">
        <f t="shared" ca="1" si="351"/>
        <v>1341.4010028809234</v>
      </c>
      <c r="CA220" s="489">
        <f t="shared" ca="1" si="374"/>
        <v>426.72439140411348</v>
      </c>
      <c r="CB220" s="489">
        <f t="shared" ca="1" si="375"/>
        <v>914.67661147680997</v>
      </c>
      <c r="CC220" s="489">
        <f t="shared" si="376"/>
        <v>0</v>
      </c>
      <c r="CD220" s="489">
        <f t="shared" si="377"/>
        <v>0</v>
      </c>
      <c r="CE220" s="647">
        <f t="shared" ca="1" si="378"/>
        <v>145390.82901279067</v>
      </c>
      <c r="CF220" s="700">
        <f t="shared" ca="1" si="417"/>
        <v>0</v>
      </c>
      <c r="CG220" s="701">
        <f t="shared" ca="1" si="379"/>
        <v>1445.5025028809234</v>
      </c>
      <c r="CH220" s="710">
        <f t="shared" ca="1" si="232"/>
        <v>-1445.5025028809234</v>
      </c>
      <c r="CI220" s="679">
        <v>79</v>
      </c>
      <c r="CJ220" s="29">
        <f t="shared" si="352"/>
        <v>0</v>
      </c>
      <c r="CK220" s="29">
        <f t="shared" ca="1" si="420"/>
        <v>85040.920327185668</v>
      </c>
      <c r="CL220" s="29">
        <f t="shared" ca="1" si="353"/>
        <v>88.584292007485075</v>
      </c>
      <c r="CM220" s="29"/>
      <c r="CN220" s="29">
        <v>78</v>
      </c>
      <c r="CO220" s="29">
        <f t="shared" ca="1" si="223"/>
        <v>1445.5025028809234</v>
      </c>
      <c r="CP220" s="29">
        <f t="shared" ca="1" si="424"/>
        <v>128697.85232962639</v>
      </c>
      <c r="CQ220" s="29">
        <f t="shared" ca="1" si="380"/>
        <v>134.06026284336085</v>
      </c>
      <c r="CR220" s="292"/>
      <c r="DA220" s="482"/>
      <c r="DB220" s="242">
        <v>78</v>
      </c>
      <c r="DC220" s="488">
        <f t="shared" ca="1" si="381"/>
        <v>1462.4506963735107</v>
      </c>
      <c r="DD220" s="489">
        <f t="shared" ca="1" si="354"/>
        <v>106.9885</v>
      </c>
      <c r="DE220" s="488">
        <f t="shared" ca="1" si="382"/>
        <v>1355.4621963735108</v>
      </c>
      <c r="DF220" s="489">
        <f t="shared" ca="1" si="383"/>
        <v>444.06432472490997</v>
      </c>
      <c r="DG220" s="488">
        <f t="shared" ca="1" si="384"/>
        <v>911.39787164860081</v>
      </c>
      <c r="DH220" s="488">
        <f t="shared" si="385"/>
        <v>0</v>
      </c>
      <c r="DI220" s="488">
        <f t="shared" si="386"/>
        <v>0</v>
      </c>
      <c r="DJ220" s="523">
        <f t="shared" ca="1" si="387"/>
        <v>151339.22774832053</v>
      </c>
      <c r="DK220" s="420">
        <f t="shared" ca="1" si="355"/>
        <v>0</v>
      </c>
      <c r="DL220" s="416">
        <f t="shared" ca="1" si="388"/>
        <v>1462.4506963735107</v>
      </c>
      <c r="DM220" s="372">
        <f t="shared" ca="1" si="234"/>
        <v>-1462.4506963735107</v>
      </c>
      <c r="DN220" s="242">
        <v>79</v>
      </c>
      <c r="DO220" s="29">
        <f t="shared" si="356"/>
        <v>0</v>
      </c>
      <c r="DP220" s="29">
        <f t="shared" ca="1" si="419"/>
        <v>78876.712362773585</v>
      </c>
      <c r="DQ220" s="29">
        <f t="shared" ca="1" si="357"/>
        <v>82.163242044555815</v>
      </c>
      <c r="DR220" s="29"/>
      <c r="DS220" s="24">
        <v>78</v>
      </c>
      <c r="DT220" s="243">
        <f t="shared" ca="1" si="224"/>
        <v>1462.4506963735107</v>
      </c>
      <c r="DU220" s="243">
        <f t="shared" ca="1" si="425"/>
        <v>128953.25777685411</v>
      </c>
      <c r="DV220" s="243">
        <f t="shared" ca="1" si="390"/>
        <v>134.32631018422305</v>
      </c>
      <c r="DW220" s="33"/>
      <c r="EF220" s="482"/>
      <c r="EG220" s="242">
        <v>78</v>
      </c>
      <c r="EH220" s="331">
        <f t="shared" ca="1" si="391"/>
        <v>1150</v>
      </c>
      <c r="EI220" s="599">
        <f t="shared" ca="1" si="235"/>
        <v>103.62049999999999</v>
      </c>
      <c r="EJ220" s="331">
        <f t="shared" ca="1" si="392"/>
        <v>1046.3795</v>
      </c>
      <c r="EK220" s="594">
        <f t="shared" ca="1" si="393"/>
        <v>494.57822417488381</v>
      </c>
      <c r="EL220" s="488">
        <f t="shared" ca="1" si="394"/>
        <v>551.80127582511614</v>
      </c>
      <c r="EM220" s="331">
        <f t="shared" si="395"/>
        <v>0</v>
      </c>
      <c r="EN220" s="331">
        <f t="shared" si="396"/>
        <v>0</v>
      </c>
      <c r="EO220" s="595">
        <f t="shared" ca="1" si="397"/>
        <v>169017.87558413501</v>
      </c>
      <c r="EP220" s="420">
        <f t="shared" ca="1" si="358"/>
        <v>0</v>
      </c>
      <c r="EQ220" s="416">
        <f t="shared" ca="1" si="398"/>
        <v>1150</v>
      </c>
      <c r="ER220" s="372">
        <f t="shared" ca="1" si="236"/>
        <v>-1150</v>
      </c>
      <c r="ES220" s="242">
        <v>79</v>
      </c>
      <c r="ET220" s="29">
        <f t="shared" si="399"/>
        <v>0</v>
      </c>
      <c r="EU220" s="29">
        <f t="shared" ca="1" si="421"/>
        <v>85040.920327185668</v>
      </c>
      <c r="EV220" s="29">
        <f t="shared" ca="1" si="359"/>
        <v>88.584292007485075</v>
      </c>
      <c r="EW220" s="29"/>
      <c r="EX220" s="24">
        <v>78</v>
      </c>
      <c r="EY220" s="243">
        <f t="shared" ca="1" si="225"/>
        <v>1150</v>
      </c>
      <c r="EZ220" s="243">
        <f t="shared" ca="1" si="426"/>
        <v>104858.716267556</v>
      </c>
      <c r="FA220" s="243">
        <f t="shared" ca="1" si="400"/>
        <v>109.22782944537084</v>
      </c>
      <c r="FB220" s="33"/>
      <c r="FK220" s="482"/>
      <c r="FL220" s="242">
        <v>78</v>
      </c>
      <c r="FM220" s="331">
        <f t="shared" ca="1" si="401"/>
        <v>1150</v>
      </c>
      <c r="FN220" s="600">
        <f t="shared" ca="1" si="237"/>
        <v>104.1015</v>
      </c>
      <c r="FO220" s="331">
        <f t="shared" ca="1" si="402"/>
        <v>1045.8985</v>
      </c>
      <c r="FP220" s="597">
        <f t="shared" ca="1" si="403"/>
        <v>501.01132691426915</v>
      </c>
      <c r="FQ220" s="488">
        <f t="shared" ca="1" si="404"/>
        <v>544.88717308573086</v>
      </c>
      <c r="FR220" s="331">
        <f t="shared" si="405"/>
        <v>0</v>
      </c>
      <c r="FS220" s="331">
        <f t="shared" si="406"/>
        <v>0</v>
      </c>
      <c r="FT220" s="596">
        <f t="shared" ca="1" si="407"/>
        <v>171230.42491180653</v>
      </c>
      <c r="FU220" s="420">
        <f t="shared" ca="1" si="360"/>
        <v>0</v>
      </c>
      <c r="FV220" s="416">
        <f t="shared" ca="1" si="408"/>
        <v>1150</v>
      </c>
      <c r="FW220" s="372">
        <f t="shared" ca="1" si="238"/>
        <v>-1150</v>
      </c>
      <c r="FX220" s="242">
        <v>79</v>
      </c>
      <c r="FY220" s="29">
        <f t="shared" si="409"/>
        <v>0</v>
      </c>
      <c r="FZ220" s="29">
        <f t="shared" ca="1" si="422"/>
        <v>85040.920327185668</v>
      </c>
      <c r="GA220" s="29">
        <f t="shared" ca="1" si="361"/>
        <v>88.584292007485075</v>
      </c>
      <c r="GB220" s="29"/>
      <c r="GC220" s="24">
        <v>78</v>
      </c>
      <c r="GD220" s="243">
        <f t="shared" ca="1" si="226"/>
        <v>1150</v>
      </c>
      <c r="GE220" s="243">
        <f t="shared" ca="1" si="427"/>
        <v>104823.95571849649</v>
      </c>
      <c r="GF220" s="243">
        <f t="shared" ca="1" si="410"/>
        <v>109.19162054010053</v>
      </c>
      <c r="GG220" s="33"/>
      <c r="GP220" s="482"/>
      <c r="GQ220" s="242">
        <v>78</v>
      </c>
      <c r="GR220" s="331">
        <f t="shared" ca="1" si="362"/>
        <v>1150</v>
      </c>
      <c r="GS220" s="600">
        <f t="shared" ca="1" si="240"/>
        <v>106.9885</v>
      </c>
      <c r="GT220" s="331">
        <f t="shared" ca="1" si="363"/>
        <v>1043.0115000000001</v>
      </c>
      <c r="GU220" s="591">
        <f t="shared" ca="1" si="411"/>
        <v>522.61189879048538</v>
      </c>
      <c r="GV220" s="488">
        <f t="shared" ca="1" si="227"/>
        <v>520.39960120951469</v>
      </c>
      <c r="GW220" s="331">
        <f t="shared" si="228"/>
        <v>0</v>
      </c>
      <c r="GX220" s="331">
        <f t="shared" si="229"/>
        <v>0</v>
      </c>
      <c r="GY220" s="593">
        <f t="shared" ca="1" si="230"/>
        <v>178660.82284124263</v>
      </c>
      <c r="GZ220" s="420">
        <f t="shared" ca="1" si="364"/>
        <v>0</v>
      </c>
      <c r="HA220" s="416">
        <f t="shared" ca="1" si="412"/>
        <v>1150</v>
      </c>
      <c r="HB220" s="372">
        <f t="shared" ca="1" si="241"/>
        <v>-1150</v>
      </c>
      <c r="HC220" s="242">
        <v>79</v>
      </c>
      <c r="HD220" s="29">
        <f t="shared" si="413"/>
        <v>0</v>
      </c>
      <c r="HE220" s="29">
        <f t="shared" ca="1" si="423"/>
        <v>78876.712362773585</v>
      </c>
      <c r="HF220" s="29">
        <f t="shared" ca="1" si="365"/>
        <v>82.163242044555815</v>
      </c>
      <c r="HG220" s="29"/>
      <c r="HH220" s="24">
        <v>78</v>
      </c>
      <c r="HI220" s="243">
        <f t="shared" ca="1" si="243"/>
        <v>1150</v>
      </c>
      <c r="HJ220" s="243">
        <f t="shared" ca="1" si="428"/>
        <v>103710.10230922487</v>
      </c>
      <c r="HK220" s="243">
        <f t="shared" ca="1" si="414"/>
        <v>108.03135657210925</v>
      </c>
      <c r="HL220" s="33"/>
    </row>
    <row r="221" spans="3:220" ht="15" customHeight="1" x14ac:dyDescent="0.25">
      <c r="C221" s="242">
        <v>79</v>
      </c>
      <c r="D221" s="243">
        <f t="shared" si="337"/>
        <v>1155.6736805955547</v>
      </c>
      <c r="E221" s="865">
        <f t="shared" si="415"/>
        <v>100</v>
      </c>
      <c r="F221" s="866"/>
      <c r="G221" s="243">
        <f t="shared" si="338"/>
        <v>1055.6736805955547</v>
      </c>
      <c r="H221" s="859">
        <f t="shared" si="339"/>
        <v>551.37687166102842</v>
      </c>
      <c r="I221" s="860"/>
      <c r="J221" s="243">
        <f t="shared" si="340"/>
        <v>504.29680893452633</v>
      </c>
      <c r="K221" s="859">
        <f t="shared" si="366"/>
        <v>164908.76468937399</v>
      </c>
      <c r="L221" s="860"/>
      <c r="M221" s="860"/>
      <c r="N221" s="861"/>
      <c r="O221" s="248">
        <f t="shared" si="367"/>
        <v>164908.76468937399</v>
      </c>
      <c r="P221" s="248">
        <f t="shared" si="335"/>
        <v>0</v>
      </c>
      <c r="Q221" s="248">
        <f t="shared" si="341"/>
        <v>0</v>
      </c>
      <c r="R221" s="1015" t="str">
        <f t="shared" si="336"/>
        <v/>
      </c>
      <c r="S221" s="1015"/>
      <c r="U221">
        <v>79</v>
      </c>
      <c r="W221" s="278"/>
      <c r="X221" s="278"/>
      <c r="Y221" s="854"/>
      <c r="Z221" s="855"/>
      <c r="AA221" s="279"/>
      <c r="AQ221" s="482"/>
      <c r="AR221" s="242">
        <v>79</v>
      </c>
      <c r="AS221" s="331">
        <f t="shared" ca="1" si="342"/>
        <v>1231.970682334292</v>
      </c>
      <c r="AT221" s="566">
        <f t="shared" ca="1" si="368"/>
        <v>103.62049999999999</v>
      </c>
      <c r="AU221" s="331">
        <f t="shared" ca="1" si="343"/>
        <v>1128.350182334292</v>
      </c>
      <c r="AV221" s="329">
        <f t="shared" ca="1" si="344"/>
        <v>472.0628540276889</v>
      </c>
      <c r="AW221" s="331">
        <f t="shared" ca="1" si="345"/>
        <v>656.28732830660306</v>
      </c>
      <c r="AX221" s="331">
        <f t="shared" si="369"/>
        <v>0</v>
      </c>
      <c r="AY221" s="331">
        <f t="shared" si="418"/>
        <v>0</v>
      </c>
      <c r="AZ221" s="350">
        <f t="shared" ca="1" si="346"/>
        <v>161193.83405261528</v>
      </c>
      <c r="BA221" s="420">
        <f t="shared" ca="1" si="347"/>
        <v>0</v>
      </c>
      <c r="BB221" s="416">
        <f t="shared" ca="1" si="370"/>
        <v>1231.970682334292</v>
      </c>
      <c r="BC221" s="372">
        <f t="shared" ca="1" si="231"/>
        <v>-1231.970682334292</v>
      </c>
      <c r="BD221" s="242">
        <v>80</v>
      </c>
      <c r="BE221" s="29">
        <f t="shared" si="348"/>
        <v>0</v>
      </c>
      <c r="BF221" s="29">
        <f t="shared" ca="1" si="371"/>
        <v>85040.920327185668</v>
      </c>
      <c r="BG221" s="29">
        <f t="shared" ca="1" si="349"/>
        <v>88.584292007485075</v>
      </c>
      <c r="BH221" s="29"/>
      <c r="BI221" s="24">
        <v>79</v>
      </c>
      <c r="BJ221" s="243">
        <f t="shared" ca="1" si="222"/>
        <v>1231.970682334292</v>
      </c>
      <c r="BK221" s="243">
        <f t="shared" ca="1" si="416"/>
        <v>112713.16755873036</v>
      </c>
      <c r="BL221" s="243">
        <f t="shared" ca="1" si="372"/>
        <v>117.40954954034413</v>
      </c>
      <c r="BM221" s="33"/>
      <c r="BO221" s="278"/>
      <c r="BP221" s="278"/>
      <c r="BQ221" s="278"/>
      <c r="BR221" s="278"/>
      <c r="BS221" s="278"/>
      <c r="BT221" s="278"/>
      <c r="BU221" s="278"/>
      <c r="BV221" s="725"/>
      <c r="BW221" s="679">
        <v>79</v>
      </c>
      <c r="BX221" s="489">
        <f t="shared" ca="1" si="373"/>
        <v>1445.5025028809234</v>
      </c>
      <c r="BY221" s="489">
        <f t="shared" ca="1" si="350"/>
        <v>104.1015</v>
      </c>
      <c r="BZ221" s="489">
        <f t="shared" ca="1" si="351"/>
        <v>1341.4010028809234</v>
      </c>
      <c r="CA221" s="489">
        <f t="shared" ca="1" si="374"/>
        <v>424.05658462063951</v>
      </c>
      <c r="CB221" s="489">
        <f t="shared" ca="1" si="375"/>
        <v>917.34441826028387</v>
      </c>
      <c r="CC221" s="489">
        <f t="shared" si="376"/>
        <v>0</v>
      </c>
      <c r="CD221" s="489">
        <f t="shared" si="377"/>
        <v>0</v>
      </c>
      <c r="CE221" s="647">
        <f t="shared" ca="1" si="378"/>
        <v>144473.48459453037</v>
      </c>
      <c r="CF221" s="700">
        <f t="shared" ca="1" si="417"/>
        <v>0</v>
      </c>
      <c r="CG221" s="701">
        <f t="shared" ca="1" si="379"/>
        <v>1445.5025028809234</v>
      </c>
      <c r="CH221" s="710">
        <f t="shared" ca="1" si="232"/>
        <v>-1445.5025028809234</v>
      </c>
      <c r="CI221" s="679">
        <v>80</v>
      </c>
      <c r="CJ221" s="29">
        <f t="shared" si="352"/>
        <v>0</v>
      </c>
      <c r="CK221" s="29">
        <f t="shared" ca="1" si="420"/>
        <v>85040.920327185668</v>
      </c>
      <c r="CL221" s="29">
        <f t="shared" ca="1" si="353"/>
        <v>88.584292007485075</v>
      </c>
      <c r="CM221" s="29"/>
      <c r="CN221" s="29">
        <v>79</v>
      </c>
      <c r="CO221" s="29">
        <f t="shared" ca="1" si="223"/>
        <v>1445.5025028809234</v>
      </c>
      <c r="CP221" s="649">
        <f t="shared" ca="1" si="424"/>
        <v>130143.35483250731</v>
      </c>
      <c r="CQ221" s="29">
        <f t="shared" ca="1" si="380"/>
        <v>135.56599461719512</v>
      </c>
      <c r="CR221" s="292"/>
      <c r="DA221" s="482"/>
      <c r="DB221" s="242">
        <v>79</v>
      </c>
      <c r="DC221" s="488">
        <f t="shared" ca="1" si="381"/>
        <v>1462.4506963735107</v>
      </c>
      <c r="DD221" s="489">
        <f t="shared" ca="1" si="354"/>
        <v>106.9885</v>
      </c>
      <c r="DE221" s="488">
        <f t="shared" ca="1" si="382"/>
        <v>1355.4621963735108</v>
      </c>
      <c r="DF221" s="489">
        <f t="shared" ca="1" si="383"/>
        <v>441.40608093260158</v>
      </c>
      <c r="DG221" s="488">
        <f t="shared" ca="1" si="384"/>
        <v>914.05611544090925</v>
      </c>
      <c r="DH221" s="488">
        <f t="shared" si="385"/>
        <v>0</v>
      </c>
      <c r="DI221" s="488">
        <f t="shared" si="386"/>
        <v>0</v>
      </c>
      <c r="DJ221" s="523">
        <f t="shared" ca="1" si="387"/>
        <v>150425.17163287962</v>
      </c>
      <c r="DK221" s="420">
        <f t="shared" ca="1" si="355"/>
        <v>0</v>
      </c>
      <c r="DL221" s="416">
        <f t="shared" ca="1" si="388"/>
        <v>1462.4506963735107</v>
      </c>
      <c r="DM221" s="372">
        <f t="shared" ca="1" si="234"/>
        <v>-1462.4506963735107</v>
      </c>
      <c r="DN221" s="242">
        <v>80</v>
      </c>
      <c r="DO221" s="29">
        <f t="shared" si="356"/>
        <v>0</v>
      </c>
      <c r="DP221" s="29">
        <f t="shared" ca="1" si="419"/>
        <v>78876.712362773585</v>
      </c>
      <c r="DQ221" s="29">
        <f t="shared" ca="1" si="357"/>
        <v>82.163242044555815</v>
      </c>
      <c r="DR221" s="29"/>
      <c r="DS221" s="24">
        <v>79</v>
      </c>
      <c r="DT221" s="243">
        <f t="shared" ca="1" si="224"/>
        <v>1462.4506963735107</v>
      </c>
      <c r="DU221" s="243">
        <f t="shared" ca="1" si="425"/>
        <v>130415.70847322761</v>
      </c>
      <c r="DV221" s="243">
        <f t="shared" ca="1" si="390"/>
        <v>135.84969632627877</v>
      </c>
      <c r="DW221" s="33"/>
      <c r="EF221" s="482"/>
      <c r="EG221" s="242">
        <v>79</v>
      </c>
      <c r="EH221" s="331">
        <f t="shared" ca="1" si="391"/>
        <v>1150</v>
      </c>
      <c r="EI221" s="599">
        <f t="shared" ca="1" si="235"/>
        <v>103.62049999999999</v>
      </c>
      <c r="EJ221" s="331">
        <f t="shared" ca="1" si="392"/>
        <v>1046.3795</v>
      </c>
      <c r="EK221" s="594">
        <f t="shared" ca="1" si="393"/>
        <v>492.96880378706049</v>
      </c>
      <c r="EL221" s="488">
        <f t="shared" ca="1" si="394"/>
        <v>553.41069621293946</v>
      </c>
      <c r="EM221" s="331">
        <f t="shared" si="395"/>
        <v>0</v>
      </c>
      <c r="EN221" s="331">
        <f t="shared" si="396"/>
        <v>0</v>
      </c>
      <c r="EO221" s="595">
        <f t="shared" ca="1" si="397"/>
        <v>168464.46488792208</v>
      </c>
      <c r="EP221" s="420">
        <f t="shared" ca="1" si="358"/>
        <v>0</v>
      </c>
      <c r="EQ221" s="416">
        <f t="shared" ca="1" si="398"/>
        <v>1150</v>
      </c>
      <c r="ER221" s="372">
        <f t="shared" ca="1" si="236"/>
        <v>-1150</v>
      </c>
      <c r="ES221" s="242">
        <v>80</v>
      </c>
      <c r="ET221" s="29">
        <f t="shared" si="399"/>
        <v>0</v>
      </c>
      <c r="EU221" s="583">
        <f t="shared" ca="1" si="421"/>
        <v>85040.920327185668</v>
      </c>
      <c r="EV221" s="29">
        <f t="shared" ca="1" si="359"/>
        <v>88.584292007485075</v>
      </c>
      <c r="EW221" s="29"/>
      <c r="EX221" s="24">
        <v>79</v>
      </c>
      <c r="EY221" s="243">
        <f t="shared" ca="1" si="225"/>
        <v>1150</v>
      </c>
      <c r="EZ221" s="243">
        <f t="shared" ca="1" si="426"/>
        <v>106008.716267556</v>
      </c>
      <c r="FA221" s="243">
        <f t="shared" ca="1" si="400"/>
        <v>110.42574611203752</v>
      </c>
      <c r="FB221" s="33"/>
      <c r="FK221" s="482"/>
      <c r="FL221" s="242">
        <v>79</v>
      </c>
      <c r="FM221" s="331">
        <f t="shared" ca="1" si="401"/>
        <v>1150</v>
      </c>
      <c r="FN221" s="600">
        <f t="shared" ca="1" si="237"/>
        <v>104.1015</v>
      </c>
      <c r="FO221" s="331">
        <f t="shared" ca="1" si="402"/>
        <v>1045.8985</v>
      </c>
      <c r="FP221" s="597">
        <f t="shared" ca="1" si="403"/>
        <v>499.4220726594358</v>
      </c>
      <c r="FQ221" s="488">
        <f t="shared" ca="1" si="404"/>
        <v>546.47642734056421</v>
      </c>
      <c r="FR221" s="331">
        <f t="shared" si="405"/>
        <v>0</v>
      </c>
      <c r="FS221" s="331">
        <f t="shared" si="406"/>
        <v>0</v>
      </c>
      <c r="FT221" s="596">
        <f t="shared" ca="1" si="407"/>
        <v>170683.94848446597</v>
      </c>
      <c r="FU221" s="420">
        <f t="shared" ca="1" si="360"/>
        <v>0</v>
      </c>
      <c r="FV221" s="416">
        <f t="shared" ca="1" si="408"/>
        <v>1150</v>
      </c>
      <c r="FW221" s="372">
        <f t="shared" ca="1" si="238"/>
        <v>-1150</v>
      </c>
      <c r="FX221" s="242">
        <v>80</v>
      </c>
      <c r="FY221" s="29">
        <f t="shared" si="409"/>
        <v>0</v>
      </c>
      <c r="FZ221" s="586">
        <f t="shared" ca="1" si="422"/>
        <v>85040.920327185668</v>
      </c>
      <c r="GA221" s="29">
        <f t="shared" ca="1" si="361"/>
        <v>88.584292007485075</v>
      </c>
      <c r="GB221" s="29"/>
      <c r="GC221" s="24">
        <v>79</v>
      </c>
      <c r="GD221" s="243">
        <f t="shared" ca="1" si="226"/>
        <v>1150</v>
      </c>
      <c r="GE221" s="243">
        <f t="shared" ca="1" si="427"/>
        <v>105973.95571849649</v>
      </c>
      <c r="GF221" s="243">
        <f t="shared" ca="1" si="410"/>
        <v>110.3895372067672</v>
      </c>
      <c r="GG221" s="33"/>
      <c r="GP221" s="482"/>
      <c r="GQ221" s="242">
        <v>79</v>
      </c>
      <c r="GR221" s="331">
        <f t="shared" ca="1" si="362"/>
        <v>1150</v>
      </c>
      <c r="GS221" s="600">
        <f t="shared" ca="1" si="240"/>
        <v>106.9885</v>
      </c>
      <c r="GT221" s="331">
        <f t="shared" ca="1" si="363"/>
        <v>1043.0115000000001</v>
      </c>
      <c r="GU221" s="591">
        <f t="shared" ca="1" si="411"/>
        <v>521.09406662029107</v>
      </c>
      <c r="GV221" s="488">
        <f t="shared" ca="1" si="227"/>
        <v>521.917433379709</v>
      </c>
      <c r="GW221" s="331">
        <f t="shared" si="228"/>
        <v>0</v>
      </c>
      <c r="GX221" s="331">
        <f t="shared" si="229"/>
        <v>0</v>
      </c>
      <c r="GY221" s="593">
        <f t="shared" ca="1" si="230"/>
        <v>178138.90540786291</v>
      </c>
      <c r="GZ221" s="420">
        <f t="shared" ca="1" si="364"/>
        <v>0</v>
      </c>
      <c r="HA221" s="416">
        <f t="shared" ca="1" si="412"/>
        <v>1150</v>
      </c>
      <c r="HB221" s="372">
        <f t="shared" ca="1" si="241"/>
        <v>-1150</v>
      </c>
      <c r="HC221" s="242">
        <v>80</v>
      </c>
      <c r="HD221" s="29">
        <f t="shared" si="413"/>
        <v>0</v>
      </c>
      <c r="HE221" s="29">
        <f t="shared" ca="1" si="423"/>
        <v>78876.712362773585</v>
      </c>
      <c r="HF221" s="29">
        <f t="shared" ca="1" si="365"/>
        <v>82.163242044555815</v>
      </c>
      <c r="HG221" s="29"/>
      <c r="HH221" s="24">
        <v>79</v>
      </c>
      <c r="HI221" s="243">
        <f t="shared" ca="1" si="243"/>
        <v>1150</v>
      </c>
      <c r="HJ221" s="243">
        <f t="shared" ca="1" si="428"/>
        <v>104860.10230922487</v>
      </c>
      <c r="HK221" s="243">
        <f t="shared" ca="1" si="414"/>
        <v>109.22927323877592</v>
      </c>
      <c r="HL221" s="33"/>
    </row>
    <row r="222" spans="3:220" ht="15" customHeight="1" x14ac:dyDescent="0.25">
      <c r="C222" s="242">
        <v>80</v>
      </c>
      <c r="D222" s="243">
        <f t="shared" si="337"/>
        <v>1155.6736805955547</v>
      </c>
      <c r="E222" s="865">
        <f t="shared" si="415"/>
        <v>100</v>
      </c>
      <c r="F222" s="866"/>
      <c r="G222" s="243">
        <f t="shared" si="338"/>
        <v>1055.6736805955547</v>
      </c>
      <c r="H222" s="859">
        <f t="shared" si="339"/>
        <v>549.69588229791327</v>
      </c>
      <c r="I222" s="860"/>
      <c r="J222" s="243">
        <f t="shared" si="340"/>
        <v>505.97779829764147</v>
      </c>
      <c r="K222" s="859">
        <f t="shared" si="366"/>
        <v>164402.78689107634</v>
      </c>
      <c r="L222" s="860"/>
      <c r="M222" s="860"/>
      <c r="N222" s="861"/>
      <c r="O222" s="248">
        <f t="shared" si="367"/>
        <v>164402.78689107634</v>
      </c>
      <c r="P222" s="248">
        <f t="shared" si="335"/>
        <v>0</v>
      </c>
      <c r="Q222" s="248">
        <f t="shared" si="341"/>
        <v>0</v>
      </c>
      <c r="R222" s="1015" t="str">
        <f t="shared" si="336"/>
        <v/>
      </c>
      <c r="S222" s="1015"/>
      <c r="U222">
        <v>80</v>
      </c>
      <c r="W222" s="278"/>
      <c r="X222" s="278"/>
      <c r="Y222" s="854"/>
      <c r="Z222" s="855"/>
      <c r="AA222" s="279"/>
      <c r="AQ222" s="482"/>
      <c r="AR222" s="242">
        <v>80</v>
      </c>
      <c r="AS222" s="331">
        <f t="shared" ca="1" si="342"/>
        <v>1231.970682334292</v>
      </c>
      <c r="AT222" s="566">
        <f t="shared" ca="1" si="368"/>
        <v>103.62049999999999</v>
      </c>
      <c r="AU222" s="331">
        <f t="shared" ca="1" si="343"/>
        <v>1128.350182334292</v>
      </c>
      <c r="AV222" s="329">
        <f t="shared" ca="1" si="344"/>
        <v>470.14868265346126</v>
      </c>
      <c r="AW222" s="331">
        <f t="shared" ca="1" si="345"/>
        <v>658.20149968083069</v>
      </c>
      <c r="AX222" s="331">
        <f t="shared" si="369"/>
        <v>0</v>
      </c>
      <c r="AY222" s="331">
        <f t="shared" si="418"/>
        <v>0</v>
      </c>
      <c r="AZ222" s="350">
        <f t="shared" ca="1" si="346"/>
        <v>160535.63255293443</v>
      </c>
      <c r="BA222" s="420">
        <f t="shared" ca="1" si="347"/>
        <v>0</v>
      </c>
      <c r="BB222" s="416">
        <f t="shared" ca="1" si="370"/>
        <v>1231.970682334292</v>
      </c>
      <c r="BC222" s="372">
        <f t="shared" ca="1" si="231"/>
        <v>-1231.970682334292</v>
      </c>
      <c r="BD222" s="242">
        <v>81</v>
      </c>
      <c r="BE222" s="29">
        <f t="shared" si="348"/>
        <v>0</v>
      </c>
      <c r="BF222" s="29">
        <f t="shared" ca="1" si="371"/>
        <v>85040.920327185668</v>
      </c>
      <c r="BG222" s="29">
        <f t="shared" ca="1" si="349"/>
        <v>88.584292007485075</v>
      </c>
      <c r="BH222" s="29"/>
      <c r="BI222" s="24">
        <v>80</v>
      </c>
      <c r="BJ222" s="243">
        <f t="shared" ca="1" si="222"/>
        <v>1231.970682334292</v>
      </c>
      <c r="BK222" s="243">
        <f t="shared" ca="1" si="416"/>
        <v>113945.13824106465</v>
      </c>
      <c r="BL222" s="243">
        <f t="shared" ca="1" si="372"/>
        <v>118.69285233444235</v>
      </c>
      <c r="BM222" s="33"/>
      <c r="BO222" s="278"/>
      <c r="BP222" s="278"/>
      <c r="BQ222" s="278"/>
      <c r="BR222" s="278"/>
      <c r="BS222" s="278"/>
      <c r="BT222" s="278"/>
      <c r="BU222" s="278"/>
      <c r="BV222" s="725"/>
      <c r="BW222" s="679">
        <v>80</v>
      </c>
      <c r="BX222" s="489">
        <f t="shared" ca="1" si="373"/>
        <v>1445.5025028809234</v>
      </c>
      <c r="BY222" s="489">
        <f t="shared" ca="1" si="350"/>
        <v>104.1015</v>
      </c>
      <c r="BZ222" s="489">
        <f t="shared" ca="1" si="351"/>
        <v>1341.4010028809234</v>
      </c>
      <c r="CA222" s="489">
        <f t="shared" ca="1" si="374"/>
        <v>421.38099673404696</v>
      </c>
      <c r="CB222" s="489">
        <f t="shared" ca="1" si="375"/>
        <v>920.02000614687654</v>
      </c>
      <c r="CC222" s="489">
        <f t="shared" si="376"/>
        <v>0</v>
      </c>
      <c r="CD222" s="489">
        <f t="shared" si="377"/>
        <v>0</v>
      </c>
      <c r="CE222" s="647">
        <f t="shared" ca="1" si="378"/>
        <v>143553.4645883835</v>
      </c>
      <c r="CF222" s="700">
        <f t="shared" ca="1" si="417"/>
        <v>0</v>
      </c>
      <c r="CG222" s="701">
        <f t="shared" ca="1" si="379"/>
        <v>1445.5025028809234</v>
      </c>
      <c r="CH222" s="710">
        <f t="shared" ca="1" si="232"/>
        <v>-1445.5025028809234</v>
      </c>
      <c r="CI222" s="679">
        <v>81</v>
      </c>
      <c r="CJ222" s="29">
        <f t="shared" si="352"/>
        <v>0</v>
      </c>
      <c r="CK222" s="29">
        <f t="shared" ca="1" si="420"/>
        <v>85040.920327185668</v>
      </c>
      <c r="CL222" s="29">
        <f t="shared" ca="1" si="353"/>
        <v>88.584292007485075</v>
      </c>
      <c r="CM222" s="29"/>
      <c r="CN222" s="29">
        <v>80</v>
      </c>
      <c r="CO222" s="29">
        <f t="shared" ca="1" si="223"/>
        <v>1445.5025028809234</v>
      </c>
      <c r="CP222" s="29">
        <f t="shared" ca="1" si="424"/>
        <v>131588.85733538822</v>
      </c>
      <c r="CQ222" s="29">
        <f t="shared" ca="1" si="380"/>
        <v>137.07172639102942</v>
      </c>
      <c r="CR222" s="292"/>
      <c r="DA222" s="482"/>
      <c r="DB222" s="242">
        <v>80</v>
      </c>
      <c r="DC222" s="488">
        <f t="shared" ca="1" si="381"/>
        <v>1462.4506963735107</v>
      </c>
      <c r="DD222" s="489">
        <f t="shared" ca="1" si="354"/>
        <v>106.9885</v>
      </c>
      <c r="DE222" s="488">
        <f t="shared" ca="1" si="382"/>
        <v>1355.4621963735108</v>
      </c>
      <c r="DF222" s="489">
        <f t="shared" ca="1" si="383"/>
        <v>438.74008392923224</v>
      </c>
      <c r="DG222" s="488">
        <f t="shared" ca="1" si="384"/>
        <v>916.72211244427854</v>
      </c>
      <c r="DH222" s="488">
        <f t="shared" si="385"/>
        <v>0</v>
      </c>
      <c r="DI222" s="488">
        <f t="shared" si="386"/>
        <v>0</v>
      </c>
      <c r="DJ222" s="523">
        <f t="shared" ca="1" si="387"/>
        <v>149508.44952043533</v>
      </c>
      <c r="DK222" s="420">
        <f t="shared" ca="1" si="355"/>
        <v>0</v>
      </c>
      <c r="DL222" s="416">
        <f t="shared" ca="1" si="388"/>
        <v>1462.4506963735107</v>
      </c>
      <c r="DM222" s="372">
        <f t="shared" ca="1" si="234"/>
        <v>-1462.4506963735107</v>
      </c>
      <c r="DN222" s="242">
        <v>81</v>
      </c>
      <c r="DO222" s="29">
        <f t="shared" si="356"/>
        <v>0</v>
      </c>
      <c r="DP222" s="29">
        <f t="shared" ca="1" si="419"/>
        <v>78876.712362773585</v>
      </c>
      <c r="DQ222" s="29">
        <f t="shared" ca="1" si="357"/>
        <v>82.163242044555815</v>
      </c>
      <c r="DR222" s="29"/>
      <c r="DS222" s="24">
        <v>80</v>
      </c>
      <c r="DT222" s="243">
        <f t="shared" ca="1" si="224"/>
        <v>1462.4506963735107</v>
      </c>
      <c r="DU222" s="243">
        <f t="shared" ca="1" si="425"/>
        <v>131878.15916960113</v>
      </c>
      <c r="DV222" s="243">
        <f t="shared" ca="1" si="390"/>
        <v>137.3730824683345</v>
      </c>
      <c r="DW222" s="33"/>
      <c r="EF222" s="482"/>
      <c r="EG222" s="242">
        <v>80</v>
      </c>
      <c r="EH222" s="331">
        <f t="shared" ca="1" si="391"/>
        <v>1150</v>
      </c>
      <c r="EI222" s="599">
        <f t="shared" ca="1" si="235"/>
        <v>103.62049999999999</v>
      </c>
      <c r="EJ222" s="331">
        <f t="shared" ca="1" si="392"/>
        <v>1046.3795</v>
      </c>
      <c r="EK222" s="594">
        <f t="shared" ca="1" si="393"/>
        <v>491.35468925643949</v>
      </c>
      <c r="EL222" s="488">
        <f t="shared" ca="1" si="394"/>
        <v>555.02481074356047</v>
      </c>
      <c r="EM222" s="331">
        <f t="shared" si="395"/>
        <v>0</v>
      </c>
      <c r="EN222" s="331">
        <f t="shared" si="396"/>
        <v>0</v>
      </c>
      <c r="EO222" s="595">
        <f t="shared" ca="1" si="397"/>
        <v>167909.44007717853</v>
      </c>
      <c r="EP222" s="420">
        <f t="shared" ca="1" si="358"/>
        <v>0</v>
      </c>
      <c r="EQ222" s="416">
        <f t="shared" ca="1" si="398"/>
        <v>1150</v>
      </c>
      <c r="ER222" s="372">
        <f t="shared" ca="1" si="236"/>
        <v>-1150</v>
      </c>
      <c r="ES222" s="242">
        <v>81</v>
      </c>
      <c r="ET222" s="29">
        <f t="shared" si="399"/>
        <v>0</v>
      </c>
      <c r="EU222" s="29">
        <f t="shared" ca="1" si="421"/>
        <v>85040.920327185668</v>
      </c>
      <c r="EV222" s="29">
        <f t="shared" ca="1" si="359"/>
        <v>88.584292007485075</v>
      </c>
      <c r="EW222" s="29"/>
      <c r="EX222" s="24">
        <v>80</v>
      </c>
      <c r="EY222" s="243">
        <f t="shared" ca="1" si="225"/>
        <v>1150</v>
      </c>
      <c r="EZ222" s="243">
        <f t="shared" ca="1" si="426"/>
        <v>107158.716267556</v>
      </c>
      <c r="FA222" s="243">
        <f t="shared" ca="1" si="400"/>
        <v>111.62366277870417</v>
      </c>
      <c r="FB222" s="33"/>
      <c r="FK222" s="482"/>
      <c r="FL222" s="242">
        <v>80</v>
      </c>
      <c r="FM222" s="331">
        <f t="shared" ca="1" si="401"/>
        <v>1150</v>
      </c>
      <c r="FN222" s="600">
        <f t="shared" ca="1" si="237"/>
        <v>104.1015</v>
      </c>
      <c r="FO222" s="331">
        <f t="shared" ca="1" si="402"/>
        <v>1045.8985</v>
      </c>
      <c r="FP222" s="597">
        <f t="shared" ca="1" si="403"/>
        <v>497.82818307969251</v>
      </c>
      <c r="FQ222" s="488">
        <f t="shared" ca="1" si="404"/>
        <v>548.0703169203075</v>
      </c>
      <c r="FR222" s="331">
        <f t="shared" si="405"/>
        <v>0</v>
      </c>
      <c r="FS222" s="331">
        <f t="shared" si="406"/>
        <v>0</v>
      </c>
      <c r="FT222" s="596">
        <f t="shared" ca="1" si="407"/>
        <v>170135.87816754566</v>
      </c>
      <c r="FU222" s="420">
        <f t="shared" ca="1" si="360"/>
        <v>0</v>
      </c>
      <c r="FV222" s="416">
        <f t="shared" ca="1" si="408"/>
        <v>1150</v>
      </c>
      <c r="FW222" s="372">
        <f t="shared" ca="1" si="238"/>
        <v>-1150</v>
      </c>
      <c r="FX222" s="242">
        <v>81</v>
      </c>
      <c r="FY222" s="29">
        <f t="shared" si="409"/>
        <v>0</v>
      </c>
      <c r="FZ222" s="29">
        <f t="shared" ca="1" si="422"/>
        <v>85040.920327185668</v>
      </c>
      <c r="GA222" s="29">
        <f t="shared" ca="1" si="361"/>
        <v>88.584292007485075</v>
      </c>
      <c r="GB222" s="29"/>
      <c r="GC222" s="24">
        <v>80</v>
      </c>
      <c r="GD222" s="243">
        <f t="shared" ca="1" si="226"/>
        <v>1150</v>
      </c>
      <c r="GE222" s="243">
        <f t="shared" ca="1" si="427"/>
        <v>107123.95571849649</v>
      </c>
      <c r="GF222" s="243">
        <f t="shared" ca="1" si="410"/>
        <v>111.58745387343386</v>
      </c>
      <c r="GG222" s="33"/>
      <c r="GP222" s="482"/>
      <c r="GQ222" s="242">
        <v>80</v>
      </c>
      <c r="GR222" s="331">
        <f t="shared" ca="1" si="362"/>
        <v>1150</v>
      </c>
      <c r="GS222" s="600">
        <f t="shared" ca="1" si="240"/>
        <v>106.9885</v>
      </c>
      <c r="GT222" s="331">
        <f t="shared" ca="1" si="363"/>
        <v>1043.0115000000001</v>
      </c>
      <c r="GU222" s="591">
        <f t="shared" ca="1" si="411"/>
        <v>519.57180743960021</v>
      </c>
      <c r="GV222" s="488">
        <f t="shared" ca="1" si="227"/>
        <v>523.43969256039986</v>
      </c>
      <c r="GW222" s="331">
        <f t="shared" si="228"/>
        <v>0</v>
      </c>
      <c r="GX222" s="331">
        <f t="shared" si="229"/>
        <v>0</v>
      </c>
      <c r="GY222" s="593">
        <f t="shared" ca="1" si="230"/>
        <v>177615.4657153025</v>
      </c>
      <c r="GZ222" s="420">
        <f t="shared" ca="1" si="364"/>
        <v>0</v>
      </c>
      <c r="HA222" s="416">
        <f t="shared" ca="1" si="412"/>
        <v>1150</v>
      </c>
      <c r="HB222" s="372">
        <f t="shared" ca="1" si="241"/>
        <v>-1150</v>
      </c>
      <c r="HC222" s="242">
        <v>81</v>
      </c>
      <c r="HD222" s="29">
        <f t="shared" si="413"/>
        <v>0</v>
      </c>
      <c r="HE222" s="29">
        <f t="shared" ca="1" si="423"/>
        <v>78876.712362773585</v>
      </c>
      <c r="HF222" s="29">
        <f t="shared" ca="1" si="365"/>
        <v>82.163242044555815</v>
      </c>
      <c r="HG222" s="29"/>
      <c r="HH222" s="24">
        <v>80</v>
      </c>
      <c r="HI222" s="243">
        <f t="shared" ca="1" si="243"/>
        <v>1150</v>
      </c>
      <c r="HJ222" s="243">
        <f t="shared" ca="1" si="428"/>
        <v>106010.10230922487</v>
      </c>
      <c r="HK222" s="243">
        <f t="shared" ca="1" si="414"/>
        <v>110.42718990544257</v>
      </c>
      <c r="HL222" s="33"/>
    </row>
    <row r="223" spans="3:220" ht="15" customHeight="1" x14ac:dyDescent="0.25">
      <c r="C223" s="242">
        <v>81</v>
      </c>
      <c r="D223" s="243">
        <f t="shared" si="337"/>
        <v>1155.6736805955547</v>
      </c>
      <c r="E223" s="865">
        <f t="shared" si="415"/>
        <v>100</v>
      </c>
      <c r="F223" s="866"/>
      <c r="G223" s="243">
        <f t="shared" si="338"/>
        <v>1055.6736805955547</v>
      </c>
      <c r="H223" s="859">
        <f t="shared" si="339"/>
        <v>548.00928963692115</v>
      </c>
      <c r="I223" s="860"/>
      <c r="J223" s="243">
        <f t="shared" si="340"/>
        <v>507.66439095863359</v>
      </c>
      <c r="K223" s="859">
        <f t="shared" si="366"/>
        <v>163895.12250011769</v>
      </c>
      <c r="L223" s="860"/>
      <c r="M223" s="860"/>
      <c r="N223" s="861"/>
      <c r="O223" s="248">
        <f t="shared" si="367"/>
        <v>163895.12250011769</v>
      </c>
      <c r="P223" s="248">
        <f t="shared" si="335"/>
        <v>0</v>
      </c>
      <c r="Q223" s="248">
        <f t="shared" si="341"/>
        <v>0</v>
      </c>
      <c r="R223" s="1015" t="str">
        <f t="shared" si="336"/>
        <v/>
      </c>
      <c r="S223" s="1015"/>
      <c r="U223">
        <v>81</v>
      </c>
      <c r="W223" s="278"/>
      <c r="X223" s="278"/>
      <c r="Y223" s="854"/>
      <c r="Z223" s="855"/>
      <c r="AA223" s="279"/>
      <c r="AQ223" s="482"/>
      <c r="AR223" s="242">
        <v>81</v>
      </c>
      <c r="AS223" s="331">
        <f t="shared" ca="1" si="342"/>
        <v>1231.970682334292</v>
      </c>
      <c r="AT223" s="566">
        <f t="shared" ca="1" si="368"/>
        <v>103.62049999999999</v>
      </c>
      <c r="AU223" s="331">
        <f t="shared" ca="1" si="343"/>
        <v>1128.350182334292</v>
      </c>
      <c r="AV223" s="329">
        <f t="shared" ca="1" si="344"/>
        <v>468.22892827939216</v>
      </c>
      <c r="AW223" s="331">
        <f t="shared" ca="1" si="345"/>
        <v>660.12125405489974</v>
      </c>
      <c r="AX223" s="331">
        <f t="shared" si="369"/>
        <v>0</v>
      </c>
      <c r="AY223" s="331">
        <f t="shared" si="418"/>
        <v>0</v>
      </c>
      <c r="AZ223" s="350">
        <f t="shared" ca="1" si="346"/>
        <v>159875.51129887954</v>
      </c>
      <c r="BA223" s="420">
        <f t="shared" ca="1" si="347"/>
        <v>0</v>
      </c>
      <c r="BB223" s="416">
        <f t="shared" ca="1" si="370"/>
        <v>1231.970682334292</v>
      </c>
      <c r="BC223" s="372">
        <f t="shared" ca="1" si="231"/>
        <v>-1231.970682334292</v>
      </c>
      <c r="BD223" s="242">
        <v>82</v>
      </c>
      <c r="BE223" s="29">
        <f t="shared" si="348"/>
        <v>0</v>
      </c>
      <c r="BF223" s="29">
        <f t="shared" ca="1" si="371"/>
        <v>85040.920327185668</v>
      </c>
      <c r="BG223" s="29">
        <f t="shared" ca="1" si="349"/>
        <v>88.584292007485075</v>
      </c>
      <c r="BH223" s="29"/>
      <c r="BI223" s="24">
        <v>81</v>
      </c>
      <c r="BJ223" s="243">
        <f t="shared" ca="1" si="222"/>
        <v>1231.970682334292</v>
      </c>
      <c r="BK223" s="243">
        <f t="shared" ca="1" si="416"/>
        <v>115177.10892339893</v>
      </c>
      <c r="BL223" s="243">
        <f t="shared" ca="1" si="372"/>
        <v>119.97615512854055</v>
      </c>
      <c r="BM223" s="33"/>
      <c r="BO223" s="278"/>
      <c r="BP223" s="278"/>
      <c r="BQ223" s="278"/>
      <c r="BR223" s="278"/>
      <c r="BS223" s="278"/>
      <c r="BT223" s="278"/>
      <c r="BU223" s="278"/>
      <c r="BV223" s="725"/>
      <c r="BW223" s="679">
        <v>81</v>
      </c>
      <c r="BX223" s="489">
        <f t="shared" ca="1" si="373"/>
        <v>1445.5025028809234</v>
      </c>
      <c r="BY223" s="489">
        <f t="shared" ca="1" si="350"/>
        <v>104.1015</v>
      </c>
      <c r="BZ223" s="489">
        <f t="shared" ca="1" si="351"/>
        <v>1341.4010028809234</v>
      </c>
      <c r="CA223" s="489">
        <f t="shared" ca="1" si="374"/>
        <v>418.69760504945197</v>
      </c>
      <c r="CB223" s="489">
        <f t="shared" ca="1" si="375"/>
        <v>922.70339783147142</v>
      </c>
      <c r="CC223" s="489">
        <f t="shared" si="376"/>
        <v>0</v>
      </c>
      <c r="CD223" s="489">
        <f t="shared" si="377"/>
        <v>0</v>
      </c>
      <c r="CE223" s="647">
        <f t="shared" ca="1" si="378"/>
        <v>142630.76119055203</v>
      </c>
      <c r="CF223" s="700">
        <f t="shared" ca="1" si="417"/>
        <v>0</v>
      </c>
      <c r="CG223" s="701">
        <f t="shared" ca="1" si="379"/>
        <v>1445.5025028809234</v>
      </c>
      <c r="CH223" s="710">
        <f t="shared" ca="1" si="232"/>
        <v>-1445.5025028809234</v>
      </c>
      <c r="CI223" s="679">
        <v>82</v>
      </c>
      <c r="CJ223" s="29">
        <f t="shared" si="352"/>
        <v>0</v>
      </c>
      <c r="CK223" s="29">
        <f t="shared" ca="1" si="420"/>
        <v>85040.920327185668</v>
      </c>
      <c r="CL223" s="29">
        <f t="shared" ca="1" si="353"/>
        <v>88.584292007485075</v>
      </c>
      <c r="CM223" s="29"/>
      <c r="CN223" s="29">
        <v>81</v>
      </c>
      <c r="CO223" s="29">
        <f t="shared" ca="1" si="223"/>
        <v>1445.5025028809234</v>
      </c>
      <c r="CP223" s="29">
        <f t="shared" ca="1" si="424"/>
        <v>133034.35983826916</v>
      </c>
      <c r="CQ223" s="29">
        <f t="shared" ca="1" si="380"/>
        <v>138.57745816486371</v>
      </c>
      <c r="CR223" s="292"/>
      <c r="DA223" s="482"/>
      <c r="DB223" s="242">
        <v>81</v>
      </c>
      <c r="DC223" s="488">
        <f t="shared" ca="1" si="381"/>
        <v>1462.4506963735107</v>
      </c>
      <c r="DD223" s="489">
        <f t="shared" ca="1" si="354"/>
        <v>106.9885</v>
      </c>
      <c r="DE223" s="488">
        <f t="shared" ca="1" si="382"/>
        <v>1355.4621963735108</v>
      </c>
      <c r="DF223" s="489">
        <f t="shared" ca="1" si="383"/>
        <v>436.06631110126978</v>
      </c>
      <c r="DG223" s="488">
        <f t="shared" ca="1" si="384"/>
        <v>919.395885272241</v>
      </c>
      <c r="DH223" s="488">
        <f t="shared" si="385"/>
        <v>0</v>
      </c>
      <c r="DI223" s="488">
        <f t="shared" si="386"/>
        <v>0</v>
      </c>
      <c r="DJ223" s="523">
        <f t="shared" ca="1" si="387"/>
        <v>148589.05363516309</v>
      </c>
      <c r="DK223" s="420">
        <f t="shared" ca="1" si="355"/>
        <v>0</v>
      </c>
      <c r="DL223" s="416">
        <f t="shared" ca="1" si="388"/>
        <v>1462.4506963735107</v>
      </c>
      <c r="DM223" s="372">
        <f t="shared" ca="1" si="234"/>
        <v>-1462.4506963735107</v>
      </c>
      <c r="DN223" s="242">
        <v>82</v>
      </c>
      <c r="DO223" s="29">
        <f t="shared" si="356"/>
        <v>0</v>
      </c>
      <c r="DP223" s="29">
        <f t="shared" ca="1" si="419"/>
        <v>78876.712362773585</v>
      </c>
      <c r="DQ223" s="29">
        <f t="shared" ca="1" si="357"/>
        <v>82.163242044555815</v>
      </c>
      <c r="DR223" s="29"/>
      <c r="DS223" s="24">
        <v>81</v>
      </c>
      <c r="DT223" s="243">
        <f t="shared" ca="1" si="224"/>
        <v>1462.4506963735107</v>
      </c>
      <c r="DU223" s="243">
        <f t="shared" ca="1" si="425"/>
        <v>133340.60986597463</v>
      </c>
      <c r="DV223" s="243">
        <f t="shared" ca="1" si="390"/>
        <v>138.89646861039026</v>
      </c>
      <c r="DW223" s="33"/>
      <c r="EF223" s="482"/>
      <c r="EG223" s="242">
        <v>81</v>
      </c>
      <c r="EH223" s="331">
        <f t="shared" ca="1" si="391"/>
        <v>1150</v>
      </c>
      <c r="EI223" s="599">
        <f t="shared" ca="1" si="235"/>
        <v>103.62049999999999</v>
      </c>
      <c r="EJ223" s="331">
        <f t="shared" ca="1" si="392"/>
        <v>1046.3795</v>
      </c>
      <c r="EK223" s="594">
        <f t="shared" ca="1" si="393"/>
        <v>489.73586689177074</v>
      </c>
      <c r="EL223" s="488">
        <f t="shared" ca="1" si="394"/>
        <v>556.64363310822932</v>
      </c>
      <c r="EM223" s="331">
        <f t="shared" si="395"/>
        <v>0</v>
      </c>
      <c r="EN223" s="331">
        <f t="shared" si="396"/>
        <v>0</v>
      </c>
      <c r="EO223" s="595">
        <f t="shared" ca="1" si="397"/>
        <v>167352.79644407029</v>
      </c>
      <c r="EP223" s="420">
        <f t="shared" ca="1" si="358"/>
        <v>0</v>
      </c>
      <c r="EQ223" s="416">
        <f t="shared" ca="1" si="398"/>
        <v>1150</v>
      </c>
      <c r="ER223" s="372">
        <f t="shared" ca="1" si="236"/>
        <v>-1150</v>
      </c>
      <c r="ES223" s="242">
        <v>82</v>
      </c>
      <c r="ET223" s="29">
        <f t="shared" si="399"/>
        <v>0</v>
      </c>
      <c r="EU223" s="29">
        <f t="shared" ca="1" si="421"/>
        <v>85040.920327185668</v>
      </c>
      <c r="EV223" s="29">
        <f t="shared" ca="1" si="359"/>
        <v>88.584292007485075</v>
      </c>
      <c r="EW223" s="29"/>
      <c r="EX223" s="24">
        <v>81</v>
      </c>
      <c r="EY223" s="243">
        <f t="shared" ca="1" si="225"/>
        <v>1150</v>
      </c>
      <c r="EZ223" s="243">
        <f t="shared" ca="1" si="426"/>
        <v>108308.716267556</v>
      </c>
      <c r="FA223" s="243">
        <f t="shared" ca="1" si="400"/>
        <v>112.82157944537084</v>
      </c>
      <c r="FB223" s="33"/>
      <c r="FK223" s="482"/>
      <c r="FL223" s="242">
        <v>81</v>
      </c>
      <c r="FM223" s="331">
        <f t="shared" ca="1" si="401"/>
        <v>1150</v>
      </c>
      <c r="FN223" s="600">
        <f t="shared" ca="1" si="237"/>
        <v>104.1015</v>
      </c>
      <c r="FO223" s="331">
        <f t="shared" ca="1" si="402"/>
        <v>1045.8985</v>
      </c>
      <c r="FP223" s="597">
        <f t="shared" ca="1" si="403"/>
        <v>496.22964465534159</v>
      </c>
      <c r="FQ223" s="488">
        <f t="shared" ca="1" si="404"/>
        <v>549.66885534465837</v>
      </c>
      <c r="FR223" s="331">
        <f t="shared" si="405"/>
        <v>0</v>
      </c>
      <c r="FS223" s="331">
        <f t="shared" si="406"/>
        <v>0</v>
      </c>
      <c r="FT223" s="596">
        <f t="shared" ca="1" si="407"/>
        <v>169586.20931220101</v>
      </c>
      <c r="FU223" s="420">
        <f t="shared" ca="1" si="360"/>
        <v>0</v>
      </c>
      <c r="FV223" s="416">
        <f t="shared" ca="1" si="408"/>
        <v>1150</v>
      </c>
      <c r="FW223" s="372">
        <f t="shared" ca="1" si="238"/>
        <v>-1150</v>
      </c>
      <c r="FX223" s="242">
        <v>82</v>
      </c>
      <c r="FY223" s="29">
        <f t="shared" si="409"/>
        <v>0</v>
      </c>
      <c r="FZ223" s="29">
        <f t="shared" ca="1" si="422"/>
        <v>85040.920327185668</v>
      </c>
      <c r="GA223" s="29">
        <f t="shared" ca="1" si="361"/>
        <v>88.584292007485075</v>
      </c>
      <c r="GB223" s="29"/>
      <c r="GC223" s="24">
        <v>81</v>
      </c>
      <c r="GD223" s="243">
        <f t="shared" ca="1" si="226"/>
        <v>1150</v>
      </c>
      <c r="GE223" s="243">
        <f t="shared" ca="1" si="427"/>
        <v>108273.95571849649</v>
      </c>
      <c r="GF223" s="243">
        <f t="shared" ca="1" si="410"/>
        <v>112.78537054010053</v>
      </c>
      <c r="GG223" s="33"/>
      <c r="GP223" s="482"/>
      <c r="GQ223" s="242">
        <v>81</v>
      </c>
      <c r="GR223" s="331">
        <f t="shared" ca="1" si="362"/>
        <v>1150</v>
      </c>
      <c r="GS223" s="600">
        <f t="shared" ca="1" si="240"/>
        <v>106.9885</v>
      </c>
      <c r="GT223" s="331">
        <f t="shared" ca="1" si="363"/>
        <v>1043.0115000000001</v>
      </c>
      <c r="GU223" s="591">
        <f t="shared" ca="1" si="411"/>
        <v>518.04510833629899</v>
      </c>
      <c r="GV223" s="488">
        <f t="shared" ca="1" si="227"/>
        <v>524.96639166370107</v>
      </c>
      <c r="GW223" s="331">
        <f t="shared" si="228"/>
        <v>0</v>
      </c>
      <c r="GX223" s="331">
        <f t="shared" si="229"/>
        <v>0</v>
      </c>
      <c r="GY223" s="593">
        <f t="shared" ca="1" si="230"/>
        <v>177090.4993236388</v>
      </c>
      <c r="GZ223" s="420">
        <f t="shared" ca="1" si="364"/>
        <v>0</v>
      </c>
      <c r="HA223" s="416">
        <f t="shared" ca="1" si="412"/>
        <v>1150</v>
      </c>
      <c r="HB223" s="372">
        <f t="shared" ca="1" si="241"/>
        <v>-1150</v>
      </c>
      <c r="HC223" s="242">
        <v>82</v>
      </c>
      <c r="HD223" s="29">
        <f t="shared" si="413"/>
        <v>0</v>
      </c>
      <c r="HE223" s="29">
        <f t="shared" ca="1" si="423"/>
        <v>78876.712362773585</v>
      </c>
      <c r="HF223" s="29">
        <f t="shared" ca="1" si="365"/>
        <v>82.163242044555815</v>
      </c>
      <c r="HG223" s="29"/>
      <c r="HH223" s="24">
        <v>81</v>
      </c>
      <c r="HI223" s="243">
        <f t="shared" ca="1" si="243"/>
        <v>1150</v>
      </c>
      <c r="HJ223" s="243">
        <f t="shared" ca="1" si="428"/>
        <v>107160.10230922487</v>
      </c>
      <c r="HK223" s="243">
        <f t="shared" ca="1" si="414"/>
        <v>111.62510657210925</v>
      </c>
      <c r="HL223" s="33"/>
    </row>
    <row r="224" spans="3:220" ht="15" customHeight="1" x14ac:dyDescent="0.25">
      <c r="C224" s="242">
        <v>82</v>
      </c>
      <c r="D224" s="243">
        <f t="shared" si="337"/>
        <v>1155.6736805955547</v>
      </c>
      <c r="E224" s="865">
        <f t="shared" si="415"/>
        <v>100</v>
      </c>
      <c r="F224" s="866"/>
      <c r="G224" s="243">
        <f t="shared" si="338"/>
        <v>1055.6736805955547</v>
      </c>
      <c r="H224" s="859">
        <f t="shared" si="339"/>
        <v>546.31707500039226</v>
      </c>
      <c r="I224" s="860"/>
      <c r="J224" s="243">
        <f t="shared" si="340"/>
        <v>509.35660559516248</v>
      </c>
      <c r="K224" s="859">
        <f t="shared" si="366"/>
        <v>163385.76589452254</v>
      </c>
      <c r="L224" s="860"/>
      <c r="M224" s="860"/>
      <c r="N224" s="861"/>
      <c r="O224" s="248">
        <f t="shared" si="367"/>
        <v>163385.76589452254</v>
      </c>
      <c r="P224" s="248">
        <f t="shared" si="335"/>
        <v>0</v>
      </c>
      <c r="Q224" s="248">
        <f t="shared" si="341"/>
        <v>0</v>
      </c>
      <c r="R224" s="1015" t="str">
        <f t="shared" si="336"/>
        <v/>
      </c>
      <c r="S224" s="1015"/>
      <c r="U224">
        <v>82</v>
      </c>
      <c r="W224" s="278"/>
      <c r="X224" s="278"/>
      <c r="Y224" s="854"/>
      <c r="Z224" s="855"/>
      <c r="AA224" s="279"/>
      <c r="AQ224" s="482"/>
      <c r="AR224" s="242">
        <v>82</v>
      </c>
      <c r="AS224" s="331">
        <f t="shared" ca="1" si="342"/>
        <v>1231.970682334292</v>
      </c>
      <c r="AT224" s="566">
        <f t="shared" ca="1" si="368"/>
        <v>103.62049999999999</v>
      </c>
      <c r="AU224" s="331">
        <f t="shared" ca="1" si="343"/>
        <v>1128.350182334292</v>
      </c>
      <c r="AV224" s="329">
        <f t="shared" ca="1" si="344"/>
        <v>466.30357462173203</v>
      </c>
      <c r="AW224" s="331">
        <f t="shared" ca="1" si="345"/>
        <v>662.04660771255999</v>
      </c>
      <c r="AX224" s="331">
        <f t="shared" si="369"/>
        <v>0</v>
      </c>
      <c r="AY224" s="331">
        <f t="shared" si="418"/>
        <v>0</v>
      </c>
      <c r="AZ224" s="350">
        <f t="shared" ca="1" si="346"/>
        <v>159213.464691167</v>
      </c>
      <c r="BA224" s="420">
        <f t="shared" ca="1" si="347"/>
        <v>0</v>
      </c>
      <c r="BB224" s="416">
        <f t="shared" ca="1" si="370"/>
        <v>1231.970682334292</v>
      </c>
      <c r="BC224" s="372">
        <f t="shared" ca="1" si="231"/>
        <v>-1231.970682334292</v>
      </c>
      <c r="BD224" s="242">
        <v>83</v>
      </c>
      <c r="BE224" s="29">
        <f t="shared" si="348"/>
        <v>0</v>
      </c>
      <c r="BF224" s="29">
        <f t="shared" ca="1" si="371"/>
        <v>85040.920327185668</v>
      </c>
      <c r="BG224" s="29">
        <f t="shared" ca="1" si="349"/>
        <v>88.584292007485075</v>
      </c>
      <c r="BH224" s="29"/>
      <c r="BI224" s="24">
        <v>82</v>
      </c>
      <c r="BJ224" s="243">
        <f t="shared" ca="1" si="222"/>
        <v>1231.970682334292</v>
      </c>
      <c r="BK224" s="243">
        <f t="shared" ca="1" si="416"/>
        <v>116409.07960573322</v>
      </c>
      <c r="BL224" s="243">
        <f t="shared" ca="1" si="372"/>
        <v>121.25945792263877</v>
      </c>
      <c r="BM224" s="33"/>
      <c r="BO224" s="278"/>
      <c r="BP224" s="278"/>
      <c r="BQ224" s="278"/>
      <c r="BR224" s="278"/>
      <c r="BS224" s="278"/>
      <c r="BT224" s="278"/>
      <c r="BU224" s="278"/>
      <c r="BV224" s="725"/>
      <c r="BW224" s="679">
        <v>82</v>
      </c>
      <c r="BX224" s="489">
        <f t="shared" ca="1" si="373"/>
        <v>1445.5025028809234</v>
      </c>
      <c r="BY224" s="489">
        <f t="shared" ca="1" si="350"/>
        <v>104.1015</v>
      </c>
      <c r="BZ224" s="489">
        <f t="shared" ca="1" si="351"/>
        <v>1341.4010028809234</v>
      </c>
      <c r="CA224" s="489">
        <f t="shared" ca="1" si="374"/>
        <v>416.0063868057768</v>
      </c>
      <c r="CB224" s="489">
        <f t="shared" ca="1" si="375"/>
        <v>925.39461607514659</v>
      </c>
      <c r="CC224" s="489">
        <f t="shared" si="376"/>
        <v>0</v>
      </c>
      <c r="CD224" s="489">
        <f t="shared" si="377"/>
        <v>0</v>
      </c>
      <c r="CE224" s="647">
        <f t="shared" ca="1" si="378"/>
        <v>141705.36657447688</v>
      </c>
      <c r="CF224" s="700">
        <f t="shared" ca="1" si="417"/>
        <v>0</v>
      </c>
      <c r="CG224" s="701">
        <f t="shared" ca="1" si="379"/>
        <v>1445.5025028809234</v>
      </c>
      <c r="CH224" s="710">
        <f t="shared" ca="1" si="232"/>
        <v>-1445.5025028809234</v>
      </c>
      <c r="CI224" s="679">
        <v>83</v>
      </c>
      <c r="CJ224" s="29">
        <f t="shared" si="352"/>
        <v>0</v>
      </c>
      <c r="CK224" s="29">
        <f t="shared" ca="1" si="420"/>
        <v>85040.920327185668</v>
      </c>
      <c r="CL224" s="29">
        <f t="shared" ca="1" si="353"/>
        <v>88.584292007485075</v>
      </c>
      <c r="CM224" s="29"/>
      <c r="CN224" s="29">
        <v>82</v>
      </c>
      <c r="CO224" s="29">
        <f t="shared" ca="1" si="223"/>
        <v>1445.5025028809234</v>
      </c>
      <c r="CP224" s="29">
        <f t="shared" ca="1" si="424"/>
        <v>134479.86234115009</v>
      </c>
      <c r="CQ224" s="29">
        <f t="shared" ca="1" si="380"/>
        <v>140.08318993869801</v>
      </c>
      <c r="CR224" s="292"/>
      <c r="DA224" s="482"/>
      <c r="DB224" s="242">
        <v>82</v>
      </c>
      <c r="DC224" s="488">
        <f t="shared" ca="1" si="381"/>
        <v>1462.4506963735107</v>
      </c>
      <c r="DD224" s="489">
        <f t="shared" ca="1" si="354"/>
        <v>106.9885</v>
      </c>
      <c r="DE224" s="488">
        <f t="shared" ca="1" si="382"/>
        <v>1355.4621963735108</v>
      </c>
      <c r="DF224" s="489">
        <f t="shared" ca="1" si="383"/>
        <v>433.38473976922569</v>
      </c>
      <c r="DG224" s="488">
        <f t="shared" ca="1" si="384"/>
        <v>922.07745660428509</v>
      </c>
      <c r="DH224" s="488">
        <f t="shared" si="385"/>
        <v>0</v>
      </c>
      <c r="DI224" s="488">
        <f t="shared" si="386"/>
        <v>0</v>
      </c>
      <c r="DJ224" s="523">
        <f t="shared" ca="1" si="387"/>
        <v>147666.97617855881</v>
      </c>
      <c r="DK224" s="420">
        <f t="shared" ca="1" si="355"/>
        <v>0</v>
      </c>
      <c r="DL224" s="416">
        <f t="shared" ca="1" si="388"/>
        <v>1462.4506963735107</v>
      </c>
      <c r="DM224" s="372">
        <f t="shared" ca="1" si="234"/>
        <v>-1462.4506963735107</v>
      </c>
      <c r="DN224" s="242">
        <v>83</v>
      </c>
      <c r="DO224" s="29">
        <f t="shared" si="356"/>
        <v>0</v>
      </c>
      <c r="DP224" s="29">
        <f t="shared" ca="1" si="419"/>
        <v>78876.712362773585</v>
      </c>
      <c r="DQ224" s="29">
        <f t="shared" ca="1" si="357"/>
        <v>82.163242044555815</v>
      </c>
      <c r="DR224" s="29"/>
      <c r="DS224" s="24">
        <v>82</v>
      </c>
      <c r="DT224" s="243">
        <f t="shared" ca="1" si="224"/>
        <v>1462.4506963735107</v>
      </c>
      <c r="DU224" s="243">
        <f t="shared" ca="1" si="425"/>
        <v>134803.06056234814</v>
      </c>
      <c r="DV224" s="243">
        <f t="shared" ca="1" si="390"/>
        <v>140.41985475244599</v>
      </c>
      <c r="DW224" s="33"/>
      <c r="EF224" s="482"/>
      <c r="EG224" s="242">
        <v>82</v>
      </c>
      <c r="EH224" s="331">
        <f t="shared" ca="1" si="391"/>
        <v>1150</v>
      </c>
      <c r="EI224" s="599">
        <f t="shared" ca="1" si="235"/>
        <v>103.62049999999999</v>
      </c>
      <c r="EJ224" s="331">
        <f t="shared" ca="1" si="392"/>
        <v>1046.3795</v>
      </c>
      <c r="EK224" s="594">
        <f t="shared" ca="1" si="393"/>
        <v>488.11232296187177</v>
      </c>
      <c r="EL224" s="488">
        <f t="shared" ca="1" si="394"/>
        <v>558.26717703812824</v>
      </c>
      <c r="EM224" s="331">
        <f t="shared" si="395"/>
        <v>0</v>
      </c>
      <c r="EN224" s="331">
        <f t="shared" si="396"/>
        <v>0</v>
      </c>
      <c r="EO224" s="595">
        <f t="shared" ca="1" si="397"/>
        <v>166794.52926703217</v>
      </c>
      <c r="EP224" s="420">
        <f t="shared" ca="1" si="358"/>
        <v>0</v>
      </c>
      <c r="EQ224" s="416">
        <f t="shared" ca="1" si="398"/>
        <v>1150</v>
      </c>
      <c r="ER224" s="372">
        <f t="shared" ca="1" si="236"/>
        <v>-1150</v>
      </c>
      <c r="ES224" s="242">
        <v>83</v>
      </c>
      <c r="ET224" s="29">
        <f t="shared" si="399"/>
        <v>0</v>
      </c>
      <c r="EU224" s="29">
        <f t="shared" ca="1" si="421"/>
        <v>85040.920327185668</v>
      </c>
      <c r="EV224" s="29">
        <f t="shared" ca="1" si="359"/>
        <v>88.584292007485075</v>
      </c>
      <c r="EW224" s="29"/>
      <c r="EX224" s="24">
        <v>82</v>
      </c>
      <c r="EY224" s="243">
        <f t="shared" ca="1" si="225"/>
        <v>1150</v>
      </c>
      <c r="EZ224" s="243">
        <f t="shared" ca="1" si="426"/>
        <v>109458.716267556</v>
      </c>
      <c r="FA224" s="243">
        <f t="shared" ca="1" si="400"/>
        <v>114.01949611203752</v>
      </c>
      <c r="FB224" s="33"/>
      <c r="FK224" s="482"/>
      <c r="FL224" s="242">
        <v>82</v>
      </c>
      <c r="FM224" s="331">
        <f t="shared" ca="1" si="401"/>
        <v>1150</v>
      </c>
      <c r="FN224" s="600">
        <f t="shared" ca="1" si="237"/>
        <v>104.1015</v>
      </c>
      <c r="FO224" s="331">
        <f t="shared" ca="1" si="402"/>
        <v>1045.8985</v>
      </c>
      <c r="FP224" s="597">
        <f t="shared" ca="1" si="403"/>
        <v>494.62644382725301</v>
      </c>
      <c r="FQ224" s="488">
        <f t="shared" ca="1" si="404"/>
        <v>551.27205617274694</v>
      </c>
      <c r="FR224" s="331">
        <f t="shared" si="405"/>
        <v>0</v>
      </c>
      <c r="FS224" s="331">
        <f t="shared" si="406"/>
        <v>0</v>
      </c>
      <c r="FT224" s="596">
        <f t="shared" ca="1" si="407"/>
        <v>169034.93725602826</v>
      </c>
      <c r="FU224" s="420">
        <f t="shared" ca="1" si="360"/>
        <v>0</v>
      </c>
      <c r="FV224" s="416">
        <f t="shared" ca="1" si="408"/>
        <v>1150</v>
      </c>
      <c r="FW224" s="372">
        <f t="shared" ca="1" si="238"/>
        <v>-1150</v>
      </c>
      <c r="FX224" s="242">
        <v>83</v>
      </c>
      <c r="FY224" s="29">
        <f t="shared" si="409"/>
        <v>0</v>
      </c>
      <c r="FZ224" s="29">
        <f t="shared" ca="1" si="422"/>
        <v>85040.920327185668</v>
      </c>
      <c r="GA224" s="29">
        <f t="shared" ca="1" si="361"/>
        <v>88.584292007485075</v>
      </c>
      <c r="GB224" s="29"/>
      <c r="GC224" s="24">
        <v>82</v>
      </c>
      <c r="GD224" s="243">
        <f t="shared" ca="1" si="226"/>
        <v>1150</v>
      </c>
      <c r="GE224" s="243">
        <f t="shared" ca="1" si="427"/>
        <v>109423.95571849649</v>
      </c>
      <c r="GF224" s="243">
        <f t="shared" ca="1" si="410"/>
        <v>113.9832872067672</v>
      </c>
      <c r="GG224" s="33"/>
      <c r="GP224" s="482"/>
      <c r="GQ224" s="242">
        <v>82</v>
      </c>
      <c r="GR224" s="331">
        <f t="shared" ca="1" si="362"/>
        <v>1150</v>
      </c>
      <c r="GS224" s="600">
        <f t="shared" ca="1" si="240"/>
        <v>106.9885</v>
      </c>
      <c r="GT224" s="331">
        <f t="shared" ca="1" si="363"/>
        <v>1043.0115000000001</v>
      </c>
      <c r="GU224" s="591">
        <f t="shared" ca="1" si="411"/>
        <v>516.51395636061318</v>
      </c>
      <c r="GV224" s="488">
        <f t="shared" ca="1" si="227"/>
        <v>526.49754363938689</v>
      </c>
      <c r="GW224" s="331">
        <f t="shared" si="228"/>
        <v>0</v>
      </c>
      <c r="GX224" s="331">
        <f t="shared" si="229"/>
        <v>0</v>
      </c>
      <c r="GY224" s="593">
        <f t="shared" ca="1" si="230"/>
        <v>176564.00177999941</v>
      </c>
      <c r="GZ224" s="420">
        <f t="shared" ca="1" si="364"/>
        <v>0</v>
      </c>
      <c r="HA224" s="416">
        <f t="shared" ca="1" si="412"/>
        <v>1150</v>
      </c>
      <c r="HB224" s="372">
        <f t="shared" ca="1" si="241"/>
        <v>-1150</v>
      </c>
      <c r="HC224" s="242">
        <v>83</v>
      </c>
      <c r="HD224" s="29">
        <f t="shared" si="413"/>
        <v>0</v>
      </c>
      <c r="HE224" s="29">
        <f t="shared" ca="1" si="423"/>
        <v>78876.712362773585</v>
      </c>
      <c r="HF224" s="29">
        <f t="shared" ca="1" si="365"/>
        <v>82.163242044555815</v>
      </c>
      <c r="HG224" s="29"/>
      <c r="HH224" s="24">
        <v>82</v>
      </c>
      <c r="HI224" s="243">
        <f t="shared" ca="1" si="243"/>
        <v>1150</v>
      </c>
      <c r="HJ224" s="243">
        <f t="shared" ca="1" si="428"/>
        <v>108310.10230922487</v>
      </c>
      <c r="HK224" s="243">
        <f t="shared" ca="1" si="414"/>
        <v>112.82302323877592</v>
      </c>
      <c r="HL224" s="33"/>
    </row>
    <row r="225" spans="3:220" ht="15" customHeight="1" x14ac:dyDescent="0.25">
      <c r="C225" s="242">
        <v>83</v>
      </c>
      <c r="D225" s="243">
        <f t="shared" si="337"/>
        <v>1155.6736805955547</v>
      </c>
      <c r="E225" s="865">
        <f t="shared" si="415"/>
        <v>100</v>
      </c>
      <c r="F225" s="866"/>
      <c r="G225" s="243">
        <f t="shared" si="338"/>
        <v>1055.6736805955547</v>
      </c>
      <c r="H225" s="859">
        <f t="shared" si="339"/>
        <v>544.61921964840849</v>
      </c>
      <c r="I225" s="860"/>
      <c r="J225" s="243">
        <f t="shared" si="340"/>
        <v>511.05446094714625</v>
      </c>
      <c r="K225" s="859">
        <f t="shared" si="366"/>
        <v>162874.7114335754</v>
      </c>
      <c r="L225" s="860"/>
      <c r="M225" s="860"/>
      <c r="N225" s="861"/>
      <c r="O225" s="248">
        <f t="shared" si="367"/>
        <v>162874.7114335754</v>
      </c>
      <c r="P225" s="248">
        <f t="shared" si="335"/>
        <v>0</v>
      </c>
      <c r="Q225" s="248">
        <f t="shared" si="341"/>
        <v>0</v>
      </c>
      <c r="R225" s="1015" t="str">
        <f t="shared" si="336"/>
        <v/>
      </c>
      <c r="S225" s="1015"/>
      <c r="U225">
        <v>83</v>
      </c>
      <c r="W225" s="278"/>
      <c r="X225" s="278"/>
      <c r="Y225" s="854"/>
      <c r="Z225" s="855"/>
      <c r="AA225" s="279"/>
      <c r="AQ225" s="482"/>
      <c r="AR225" s="242">
        <v>83</v>
      </c>
      <c r="AS225" s="331">
        <f t="shared" ca="1" si="342"/>
        <v>1231.970682334292</v>
      </c>
      <c r="AT225" s="566">
        <f t="shared" ca="1" si="368"/>
        <v>103.62049999999999</v>
      </c>
      <c r="AU225" s="331">
        <f t="shared" ca="1" si="343"/>
        <v>1128.350182334292</v>
      </c>
      <c r="AV225" s="329">
        <f t="shared" ca="1" si="344"/>
        <v>464.37260534923712</v>
      </c>
      <c r="AW225" s="331">
        <f t="shared" ca="1" si="345"/>
        <v>663.97757698505484</v>
      </c>
      <c r="AX225" s="331">
        <f t="shared" si="369"/>
        <v>0</v>
      </c>
      <c r="AY225" s="331">
        <f t="shared" si="418"/>
        <v>0</v>
      </c>
      <c r="AZ225" s="350">
        <f t="shared" ca="1" si="346"/>
        <v>158549.48711418195</v>
      </c>
      <c r="BA225" s="420">
        <f t="shared" ca="1" si="347"/>
        <v>0</v>
      </c>
      <c r="BB225" s="416">
        <f t="shared" ca="1" si="370"/>
        <v>1231.970682334292</v>
      </c>
      <c r="BC225" s="372">
        <f t="shared" ca="1" si="231"/>
        <v>-1231.970682334292</v>
      </c>
      <c r="BD225" s="443">
        <v>84</v>
      </c>
      <c r="BE225" s="444">
        <f t="shared" si="348"/>
        <v>0</v>
      </c>
      <c r="BF225" s="444">
        <f t="shared" ca="1" si="371"/>
        <v>85040.920327185668</v>
      </c>
      <c r="BG225" s="444">
        <f t="shared" ca="1" si="349"/>
        <v>88.584292007485075</v>
      </c>
      <c r="BH225" s="444">
        <f ca="1">IF(BD225&gt;$BE$140,0,SUM(BG214:BG225))</f>
        <v>1063.0115040898206</v>
      </c>
      <c r="BI225" s="24">
        <v>83</v>
      </c>
      <c r="BJ225" s="243">
        <f t="shared" ca="1" si="222"/>
        <v>1231.970682334292</v>
      </c>
      <c r="BK225" s="243">
        <f t="shared" ca="1" si="416"/>
        <v>117641.0502880675</v>
      </c>
      <c r="BL225" s="243">
        <f t="shared" ca="1" si="372"/>
        <v>122.54276071673699</v>
      </c>
      <c r="BM225" s="33"/>
      <c r="BO225" s="278"/>
      <c r="BP225" s="278"/>
      <c r="BQ225" s="278"/>
      <c r="BR225" s="278"/>
      <c r="BS225" s="278"/>
      <c r="BT225" s="278"/>
      <c r="BU225" s="278"/>
      <c r="BV225" s="725"/>
      <c r="BW225" s="679">
        <v>83</v>
      </c>
      <c r="BX225" s="489">
        <f t="shared" ca="1" si="373"/>
        <v>1445.5025028809234</v>
      </c>
      <c r="BY225" s="489">
        <f t="shared" ca="1" si="350"/>
        <v>104.1015</v>
      </c>
      <c r="BZ225" s="489">
        <f t="shared" ca="1" si="351"/>
        <v>1341.4010028809234</v>
      </c>
      <c r="CA225" s="489">
        <f t="shared" ca="1" si="374"/>
        <v>413.30731917555755</v>
      </c>
      <c r="CB225" s="489">
        <f t="shared" ca="1" si="375"/>
        <v>928.09368370536595</v>
      </c>
      <c r="CC225" s="489">
        <f t="shared" si="376"/>
        <v>0</v>
      </c>
      <c r="CD225" s="489">
        <f t="shared" si="377"/>
        <v>0</v>
      </c>
      <c r="CE225" s="647">
        <f t="shared" ca="1" si="378"/>
        <v>140777.27289077151</v>
      </c>
      <c r="CF225" s="700">
        <f t="shared" ca="1" si="417"/>
        <v>0</v>
      </c>
      <c r="CG225" s="701">
        <f t="shared" ca="1" si="379"/>
        <v>1445.5025028809234</v>
      </c>
      <c r="CH225" s="710">
        <f t="shared" ca="1" si="232"/>
        <v>-1445.5025028809234</v>
      </c>
      <c r="CI225" s="703">
        <v>84</v>
      </c>
      <c r="CJ225" s="444">
        <f t="shared" si="352"/>
        <v>0</v>
      </c>
      <c r="CK225" s="444">
        <f t="shared" ca="1" si="420"/>
        <v>85040.920327185668</v>
      </c>
      <c r="CL225" s="444">
        <f t="shared" ca="1" si="353"/>
        <v>88.584292007485075</v>
      </c>
      <c r="CM225" s="444">
        <f ca="1">IF(CI225&gt;$CJ$140,0,SUM(CL214:CL225))</f>
        <v>1063.0115040898206</v>
      </c>
      <c r="CN225" s="29">
        <v>83</v>
      </c>
      <c r="CO225" s="29">
        <f t="shared" ca="1" si="223"/>
        <v>1445.5025028809234</v>
      </c>
      <c r="CP225" s="29">
        <f t="shared" ca="1" si="424"/>
        <v>135925.36484403102</v>
      </c>
      <c r="CQ225" s="29">
        <f t="shared" ca="1" si="380"/>
        <v>141.58892171253231</v>
      </c>
      <c r="CR225" s="292"/>
      <c r="DA225" s="482"/>
      <c r="DB225" s="242">
        <v>83</v>
      </c>
      <c r="DC225" s="488">
        <f t="shared" ca="1" si="381"/>
        <v>1462.4506963735107</v>
      </c>
      <c r="DD225" s="489">
        <f t="shared" ca="1" si="354"/>
        <v>106.9885</v>
      </c>
      <c r="DE225" s="488">
        <f t="shared" ca="1" si="382"/>
        <v>1355.4621963735108</v>
      </c>
      <c r="DF225" s="489">
        <f t="shared" ca="1" si="383"/>
        <v>430.69534718746326</v>
      </c>
      <c r="DG225" s="488">
        <f t="shared" ca="1" si="384"/>
        <v>924.76684918604747</v>
      </c>
      <c r="DH225" s="488">
        <f t="shared" si="385"/>
        <v>0</v>
      </c>
      <c r="DI225" s="488">
        <f t="shared" si="386"/>
        <v>0</v>
      </c>
      <c r="DJ225" s="523">
        <f t="shared" ca="1" si="387"/>
        <v>146742.20932937277</v>
      </c>
      <c r="DK225" s="420">
        <f t="shared" ca="1" si="355"/>
        <v>0</v>
      </c>
      <c r="DL225" s="416">
        <f t="shared" ca="1" si="388"/>
        <v>1462.4506963735107</v>
      </c>
      <c r="DM225" s="372">
        <f t="shared" ca="1" si="234"/>
        <v>-1462.4506963735107</v>
      </c>
      <c r="DN225" s="443">
        <v>84</v>
      </c>
      <c r="DO225" s="444">
        <f t="shared" si="356"/>
        <v>0</v>
      </c>
      <c r="DP225" s="444">
        <f t="shared" ca="1" si="419"/>
        <v>78876.712362773585</v>
      </c>
      <c r="DQ225" s="444">
        <f t="shared" ca="1" si="357"/>
        <v>82.163242044555815</v>
      </c>
      <c r="DR225" s="444">
        <f ca="1">IF(DN225&gt;$DO$140,0,SUM(DQ214:DQ225))</f>
        <v>985.95890453466961</v>
      </c>
      <c r="DS225" s="24">
        <v>83</v>
      </c>
      <c r="DT225" s="243">
        <f t="shared" ca="1" si="224"/>
        <v>1462.4506963735107</v>
      </c>
      <c r="DU225" s="243">
        <f t="shared" ca="1" si="425"/>
        <v>136265.51125872164</v>
      </c>
      <c r="DV225" s="243">
        <f t="shared" ca="1" si="390"/>
        <v>141.94324089450171</v>
      </c>
      <c r="DW225" s="33"/>
      <c r="EF225" s="482"/>
      <c r="EG225" s="242">
        <v>83</v>
      </c>
      <c r="EH225" s="331">
        <f t="shared" ca="1" si="391"/>
        <v>1150</v>
      </c>
      <c r="EI225" s="599">
        <f t="shared" ca="1" si="235"/>
        <v>103.62049999999999</v>
      </c>
      <c r="EJ225" s="331">
        <f t="shared" ca="1" si="392"/>
        <v>1046.3795</v>
      </c>
      <c r="EK225" s="594">
        <f t="shared" ca="1" si="393"/>
        <v>486.48404369551054</v>
      </c>
      <c r="EL225" s="488">
        <f t="shared" ca="1" si="394"/>
        <v>559.89545630448947</v>
      </c>
      <c r="EM225" s="331">
        <f t="shared" si="395"/>
        <v>0</v>
      </c>
      <c r="EN225" s="331">
        <f t="shared" si="396"/>
        <v>0</v>
      </c>
      <c r="EO225" s="595">
        <f t="shared" ca="1" si="397"/>
        <v>166234.63381072768</v>
      </c>
      <c r="EP225" s="420">
        <f t="shared" ca="1" si="358"/>
        <v>0</v>
      </c>
      <c r="EQ225" s="416">
        <f t="shared" ca="1" si="398"/>
        <v>1150</v>
      </c>
      <c r="ER225" s="372">
        <f t="shared" ca="1" si="236"/>
        <v>-1150</v>
      </c>
      <c r="ES225" s="443">
        <v>84</v>
      </c>
      <c r="ET225" s="444">
        <f t="shared" si="399"/>
        <v>0</v>
      </c>
      <c r="EU225" s="444">
        <f t="shared" ca="1" si="421"/>
        <v>85040.920327185668</v>
      </c>
      <c r="EV225" s="444">
        <f t="shared" ca="1" si="359"/>
        <v>88.584292007485075</v>
      </c>
      <c r="EW225" s="444">
        <f ca="1">IF(ES225&gt;$ET$140,0,SUM(EV214:EV225))</f>
        <v>1063.0115040898206</v>
      </c>
      <c r="EX225" s="24">
        <v>83</v>
      </c>
      <c r="EY225" s="243">
        <f t="shared" ca="1" si="225"/>
        <v>1150</v>
      </c>
      <c r="EZ225" s="243">
        <f t="shared" ca="1" si="426"/>
        <v>110608.716267556</v>
      </c>
      <c r="FA225" s="243">
        <f t="shared" ca="1" si="400"/>
        <v>115.21741277870417</v>
      </c>
      <c r="FB225" s="33"/>
      <c r="FK225" s="482"/>
      <c r="FL225" s="242">
        <v>83</v>
      </c>
      <c r="FM225" s="331">
        <f t="shared" ca="1" si="401"/>
        <v>1150</v>
      </c>
      <c r="FN225" s="600">
        <f t="shared" ca="1" si="237"/>
        <v>104.1015</v>
      </c>
      <c r="FO225" s="331">
        <f t="shared" ca="1" si="402"/>
        <v>1045.8985</v>
      </c>
      <c r="FP225" s="597">
        <f t="shared" ca="1" si="403"/>
        <v>493.01856699674914</v>
      </c>
      <c r="FQ225" s="488">
        <f t="shared" ca="1" si="404"/>
        <v>552.87993300325093</v>
      </c>
      <c r="FR225" s="331">
        <f t="shared" si="405"/>
        <v>0</v>
      </c>
      <c r="FS225" s="331">
        <f t="shared" si="406"/>
        <v>0</v>
      </c>
      <c r="FT225" s="596">
        <f t="shared" ca="1" si="407"/>
        <v>168482.05732302502</v>
      </c>
      <c r="FU225" s="420">
        <f t="shared" ca="1" si="360"/>
        <v>0</v>
      </c>
      <c r="FV225" s="416">
        <f t="shared" ca="1" si="408"/>
        <v>1150</v>
      </c>
      <c r="FW225" s="372">
        <f t="shared" ca="1" si="238"/>
        <v>-1150</v>
      </c>
      <c r="FX225" s="443">
        <v>84</v>
      </c>
      <c r="FY225" s="444">
        <f t="shared" si="409"/>
        <v>0</v>
      </c>
      <c r="FZ225" s="444">
        <f t="shared" ca="1" si="422"/>
        <v>85040.920327185668</v>
      </c>
      <c r="GA225" s="444">
        <f t="shared" ca="1" si="361"/>
        <v>88.584292007485075</v>
      </c>
      <c r="GB225" s="444">
        <f ca="1">IF(FX225&gt;$FY$140,0,SUM(GA214:GA225))</f>
        <v>1063.0115040898206</v>
      </c>
      <c r="GC225" s="24">
        <v>83</v>
      </c>
      <c r="GD225" s="243">
        <f t="shared" ca="1" si="226"/>
        <v>1150</v>
      </c>
      <c r="GE225" s="243">
        <f t="shared" ca="1" si="427"/>
        <v>110573.95571849649</v>
      </c>
      <c r="GF225" s="243">
        <f t="shared" ca="1" si="410"/>
        <v>115.18120387343386</v>
      </c>
      <c r="GG225" s="33"/>
      <c r="GP225" s="482"/>
      <c r="GQ225" s="242">
        <v>83</v>
      </c>
      <c r="GR225" s="331">
        <f t="shared" ca="1" si="362"/>
        <v>1150</v>
      </c>
      <c r="GS225" s="600">
        <f t="shared" ca="1" si="240"/>
        <v>106.9885</v>
      </c>
      <c r="GT225" s="331">
        <f t="shared" ca="1" si="363"/>
        <v>1043.0115000000001</v>
      </c>
      <c r="GU225" s="591">
        <f t="shared" ca="1" si="411"/>
        <v>514.97833852499832</v>
      </c>
      <c r="GV225" s="488">
        <f t="shared" ca="1" si="227"/>
        <v>528.03316147500175</v>
      </c>
      <c r="GW225" s="331">
        <f t="shared" si="228"/>
        <v>0</v>
      </c>
      <c r="GX225" s="331">
        <f t="shared" si="229"/>
        <v>0</v>
      </c>
      <c r="GY225" s="593">
        <f t="shared" ca="1" si="230"/>
        <v>176035.96861852441</v>
      </c>
      <c r="GZ225" s="420">
        <f t="shared" ca="1" si="364"/>
        <v>0</v>
      </c>
      <c r="HA225" s="416">
        <f t="shared" ca="1" si="412"/>
        <v>1150</v>
      </c>
      <c r="HB225" s="372">
        <f t="shared" ca="1" si="241"/>
        <v>-1150</v>
      </c>
      <c r="HC225" s="443">
        <v>84</v>
      </c>
      <c r="HD225" s="444">
        <f t="shared" si="413"/>
        <v>0</v>
      </c>
      <c r="HE225" s="444">
        <f t="shared" ca="1" si="423"/>
        <v>78876.712362773585</v>
      </c>
      <c r="HF225" s="444">
        <f t="shared" ca="1" si="365"/>
        <v>82.163242044555815</v>
      </c>
      <c r="HG225" s="444">
        <f ca="1">IF(HC225&gt;$HD$140,0,SUM(HF214:HF225))</f>
        <v>985.95890453466961</v>
      </c>
      <c r="HH225" s="24">
        <v>83</v>
      </c>
      <c r="HI225" s="243">
        <f t="shared" ca="1" si="243"/>
        <v>1150</v>
      </c>
      <c r="HJ225" s="243">
        <f t="shared" ca="1" si="428"/>
        <v>109460.10230922487</v>
      </c>
      <c r="HK225" s="243">
        <f t="shared" ca="1" si="414"/>
        <v>114.02093990544257</v>
      </c>
      <c r="HL225" s="33"/>
    </row>
    <row r="226" spans="3:220" ht="15" customHeight="1" x14ac:dyDescent="0.25">
      <c r="C226" s="242">
        <v>84</v>
      </c>
      <c r="D226" s="243">
        <f t="shared" si="337"/>
        <v>1155.6736805955547</v>
      </c>
      <c r="E226" s="865">
        <f t="shared" si="415"/>
        <v>100</v>
      </c>
      <c r="F226" s="866"/>
      <c r="G226" s="243">
        <f t="shared" si="338"/>
        <v>1055.6736805955547</v>
      </c>
      <c r="H226" s="859">
        <f t="shared" si="339"/>
        <v>542.91570477858465</v>
      </c>
      <c r="I226" s="860"/>
      <c r="J226" s="243">
        <f t="shared" si="340"/>
        <v>512.75797581697009</v>
      </c>
      <c r="K226" s="859">
        <f t="shared" si="366"/>
        <v>162361.95345775844</v>
      </c>
      <c r="L226" s="860"/>
      <c r="M226" s="860"/>
      <c r="N226" s="861"/>
      <c r="O226" s="248">
        <f t="shared" si="367"/>
        <v>162361.95345775844</v>
      </c>
      <c r="P226" s="248">
        <f t="shared" si="335"/>
        <v>0</v>
      </c>
      <c r="Q226" s="248">
        <f t="shared" si="341"/>
        <v>0</v>
      </c>
      <c r="R226" s="1015" t="str">
        <f t="shared" si="336"/>
        <v/>
      </c>
      <c r="S226" s="1015"/>
      <c r="U226">
        <v>84</v>
      </c>
      <c r="W226" s="278"/>
      <c r="X226" s="278"/>
      <c r="Y226" s="854"/>
      <c r="Z226" s="855"/>
      <c r="AA226" s="279"/>
      <c r="AQ226" s="482"/>
      <c r="AR226" s="242">
        <v>84</v>
      </c>
      <c r="AS226" s="331">
        <f t="shared" ca="1" si="342"/>
        <v>1231.970682334292</v>
      </c>
      <c r="AT226" s="566">
        <f t="shared" ca="1" si="368"/>
        <v>103.62049999999999</v>
      </c>
      <c r="AU226" s="331">
        <f t="shared" ca="1" si="343"/>
        <v>1128.350182334292</v>
      </c>
      <c r="AV226" s="329">
        <f t="shared" ca="1" si="344"/>
        <v>462.4360040830307</v>
      </c>
      <c r="AW226" s="331">
        <f t="shared" ca="1" si="345"/>
        <v>665.91417825126132</v>
      </c>
      <c r="AX226" s="331">
        <f t="shared" si="369"/>
        <v>0</v>
      </c>
      <c r="AY226" s="331">
        <f t="shared" si="418"/>
        <v>0</v>
      </c>
      <c r="AZ226" s="350">
        <f t="shared" ca="1" si="346"/>
        <v>157883.57293593069</v>
      </c>
      <c r="BA226" s="420">
        <f t="shared" ca="1" si="347"/>
        <v>0</v>
      </c>
      <c r="BB226" s="416">
        <f t="shared" ca="1" si="370"/>
        <v>1231.970682334292</v>
      </c>
      <c r="BC226" s="372">
        <f t="shared" ca="1" si="231"/>
        <v>-1231.970682334292</v>
      </c>
      <c r="BD226" s="242">
        <v>85</v>
      </c>
      <c r="BE226" s="29">
        <f t="shared" si="348"/>
        <v>0</v>
      </c>
      <c r="BF226" s="445">
        <f ca="1">(IF(BD226&gt;$BE$140,0,BF225+BE226))+BH225</f>
        <v>86103.931831275491</v>
      </c>
      <c r="BG226" s="29">
        <f t="shared" ca="1" si="349"/>
        <v>89.691595657578645</v>
      </c>
      <c r="BH226" s="29"/>
      <c r="BI226" s="433">
        <v>84</v>
      </c>
      <c r="BJ226" s="428">
        <f t="shared" ca="1" si="222"/>
        <v>1231.970682334292</v>
      </c>
      <c r="BK226" s="428">
        <f t="shared" ca="1" si="416"/>
        <v>118873.02097040179</v>
      </c>
      <c r="BL226" s="428">
        <f t="shared" ca="1" si="372"/>
        <v>123.8260635108352</v>
      </c>
      <c r="BM226" s="446">
        <f ca="1">IF(BI226&gt;$BA$140,0,SUM(BL215:BL226))</f>
        <v>1401.2147777195403</v>
      </c>
      <c r="BO226" s="278"/>
      <c r="BP226" s="278"/>
      <c r="BQ226" s="278"/>
      <c r="BR226" s="278"/>
      <c r="BS226" s="278"/>
      <c r="BT226" s="278"/>
      <c r="BU226" s="278"/>
      <c r="BV226" s="725"/>
      <c r="BW226" s="679">
        <v>84</v>
      </c>
      <c r="BX226" s="489">
        <f t="shared" ca="1" si="373"/>
        <v>1445.5025028809234</v>
      </c>
      <c r="BY226" s="489">
        <f t="shared" ca="1" si="350"/>
        <v>104.1015</v>
      </c>
      <c r="BZ226" s="489">
        <f t="shared" ca="1" si="351"/>
        <v>1341.4010028809234</v>
      </c>
      <c r="CA226" s="489">
        <f t="shared" ca="1" si="374"/>
        <v>410.60037926475025</v>
      </c>
      <c r="CB226" s="489">
        <f t="shared" ca="1" si="375"/>
        <v>930.8006236161732</v>
      </c>
      <c r="CC226" s="489">
        <f t="shared" si="376"/>
        <v>0</v>
      </c>
      <c r="CD226" s="489">
        <f t="shared" si="377"/>
        <v>0</v>
      </c>
      <c r="CE226" s="647">
        <f t="shared" ca="1" si="378"/>
        <v>139846.47226715533</v>
      </c>
      <c r="CF226" s="700">
        <f t="shared" ca="1" si="417"/>
        <v>0</v>
      </c>
      <c r="CG226" s="701">
        <f t="shared" ca="1" si="379"/>
        <v>1445.5025028809234</v>
      </c>
      <c r="CH226" s="710">
        <f t="shared" ca="1" si="232"/>
        <v>-1445.5025028809234</v>
      </c>
      <c r="CI226" s="679">
        <v>85</v>
      </c>
      <c r="CJ226" s="29">
        <f t="shared" si="352"/>
        <v>0</v>
      </c>
      <c r="CK226" s="445">
        <f ca="1">(IF(CI226&gt;$CJ$140,0,CK225+CJ226))+CM225</f>
        <v>86103.931831275491</v>
      </c>
      <c r="CL226" s="29">
        <f t="shared" ca="1" si="353"/>
        <v>89.691595657578645</v>
      </c>
      <c r="CM226" s="29"/>
      <c r="CN226" s="432">
        <v>84</v>
      </c>
      <c r="CO226" s="432">
        <f t="shared" ca="1" si="223"/>
        <v>1445.5025028809234</v>
      </c>
      <c r="CP226" s="432">
        <f t="shared" ca="1" si="424"/>
        <v>137370.86734691195</v>
      </c>
      <c r="CQ226" s="432">
        <f t="shared" ca="1" si="380"/>
        <v>143.09465348636664</v>
      </c>
      <c r="CR226" s="296">
        <f ca="1">IF(CN226&gt;$CF$140,0,SUM(CQ215:CQ226))</f>
        <v>1617.7575447633358</v>
      </c>
      <c r="DA226" s="482"/>
      <c r="DB226" s="242">
        <v>84</v>
      </c>
      <c r="DC226" s="488">
        <f t="shared" ca="1" si="381"/>
        <v>1462.4506963735107</v>
      </c>
      <c r="DD226" s="489">
        <f t="shared" ca="1" si="354"/>
        <v>106.9885</v>
      </c>
      <c r="DE226" s="488">
        <f t="shared" ca="1" si="382"/>
        <v>1355.4621963735108</v>
      </c>
      <c r="DF226" s="489">
        <f t="shared" ca="1" si="383"/>
        <v>427.99811054400396</v>
      </c>
      <c r="DG226" s="488">
        <f t="shared" ca="1" si="384"/>
        <v>927.46408582950676</v>
      </c>
      <c r="DH226" s="488">
        <f t="shared" si="385"/>
        <v>0</v>
      </c>
      <c r="DI226" s="488">
        <f t="shared" si="386"/>
        <v>0</v>
      </c>
      <c r="DJ226" s="523">
        <f t="shared" ca="1" si="387"/>
        <v>145814.74524354326</v>
      </c>
      <c r="DK226" s="420">
        <f t="shared" ca="1" si="355"/>
        <v>0</v>
      </c>
      <c r="DL226" s="416">
        <f t="shared" ca="1" si="388"/>
        <v>1462.4506963735107</v>
      </c>
      <c r="DM226" s="372">
        <f t="shared" ca="1" si="234"/>
        <v>-1462.4506963735107</v>
      </c>
      <c r="DN226" s="242">
        <v>85</v>
      </c>
      <c r="DO226" s="29">
        <f t="shared" si="356"/>
        <v>0</v>
      </c>
      <c r="DP226" s="445">
        <f ca="1">(IF(DN226&gt;$DO$140,0,DP225+DO226))+DR225</f>
        <v>79862.671267308251</v>
      </c>
      <c r="DQ226" s="29">
        <f t="shared" ca="1" si="357"/>
        <v>83.190282570112757</v>
      </c>
      <c r="DR226" s="29"/>
      <c r="DS226" s="433">
        <v>84</v>
      </c>
      <c r="DT226" s="428">
        <f t="shared" ca="1" si="224"/>
        <v>1462.4506963735107</v>
      </c>
      <c r="DU226" s="428">
        <f t="shared" ca="1" si="425"/>
        <v>137727.96195509515</v>
      </c>
      <c r="DV226" s="428">
        <f t="shared" ca="1" si="390"/>
        <v>143.46662703655747</v>
      </c>
      <c r="DW226" s="446">
        <f ca="1">IF(DS226&gt;$DK$140,0,SUM(DV215:DV226))</f>
        <v>1621.0560390630108</v>
      </c>
      <c r="EF226" s="482"/>
      <c r="EG226" s="242">
        <v>84</v>
      </c>
      <c r="EH226" s="331">
        <f t="shared" ca="1" si="391"/>
        <v>1150</v>
      </c>
      <c r="EI226" s="599">
        <f t="shared" ca="1" si="235"/>
        <v>103.62049999999999</v>
      </c>
      <c r="EJ226" s="331">
        <f t="shared" ca="1" si="392"/>
        <v>1046.3795</v>
      </c>
      <c r="EK226" s="594">
        <f t="shared" ca="1" si="393"/>
        <v>484.85101528128911</v>
      </c>
      <c r="EL226" s="488">
        <f t="shared" ca="1" si="394"/>
        <v>561.52848471871084</v>
      </c>
      <c r="EM226" s="331">
        <f t="shared" si="395"/>
        <v>0</v>
      </c>
      <c r="EN226" s="331">
        <f t="shared" si="396"/>
        <v>0</v>
      </c>
      <c r="EO226" s="595">
        <f t="shared" ca="1" si="397"/>
        <v>165673.10532600898</v>
      </c>
      <c r="EP226" s="420">
        <f t="shared" ca="1" si="358"/>
        <v>0</v>
      </c>
      <c r="EQ226" s="416">
        <f t="shared" ca="1" si="398"/>
        <v>1150</v>
      </c>
      <c r="ER226" s="372">
        <f t="shared" ca="1" si="236"/>
        <v>-1150</v>
      </c>
      <c r="ES226" s="242">
        <v>85</v>
      </c>
      <c r="ET226" s="29">
        <f t="shared" si="399"/>
        <v>0</v>
      </c>
      <c r="EU226" s="445">
        <f ca="1">(IF(ES226&gt;$ET$140,0,EU225+ET226))+EW225</f>
        <v>86103.931831275491</v>
      </c>
      <c r="EV226" s="29">
        <f t="shared" ca="1" si="359"/>
        <v>89.691595657578645</v>
      </c>
      <c r="EW226" s="29"/>
      <c r="EX226" s="433">
        <v>84</v>
      </c>
      <c r="EY226" s="428">
        <f t="shared" ca="1" si="225"/>
        <v>1150</v>
      </c>
      <c r="EZ226" s="428">
        <f t="shared" ca="1" si="426"/>
        <v>111758.716267556</v>
      </c>
      <c r="FA226" s="428">
        <f t="shared" ca="1" si="400"/>
        <v>116.41532944537084</v>
      </c>
      <c r="FB226" s="446">
        <f ca="1">IF(EX226&gt;$EP$140,0,SUM(FA215:FA226))</f>
        <v>1317.9214533444501</v>
      </c>
      <c r="FK226" s="482"/>
      <c r="FL226" s="242">
        <v>84</v>
      </c>
      <c r="FM226" s="331">
        <f t="shared" ca="1" si="401"/>
        <v>1150</v>
      </c>
      <c r="FN226" s="600">
        <f t="shared" ca="1" si="237"/>
        <v>104.1015</v>
      </c>
      <c r="FO226" s="331">
        <f t="shared" ca="1" si="402"/>
        <v>1045.8985</v>
      </c>
      <c r="FP226" s="597">
        <f t="shared" ca="1" si="403"/>
        <v>491.40600052548967</v>
      </c>
      <c r="FQ226" s="488">
        <f t="shared" ca="1" si="404"/>
        <v>554.4924994745104</v>
      </c>
      <c r="FR226" s="331">
        <f t="shared" si="405"/>
        <v>0</v>
      </c>
      <c r="FS226" s="331">
        <f t="shared" si="406"/>
        <v>0</v>
      </c>
      <c r="FT226" s="596">
        <f t="shared" ca="1" si="407"/>
        <v>167927.56482355049</v>
      </c>
      <c r="FU226" s="420">
        <f t="shared" ca="1" si="360"/>
        <v>0</v>
      </c>
      <c r="FV226" s="416">
        <f t="shared" ca="1" si="408"/>
        <v>1150</v>
      </c>
      <c r="FW226" s="372">
        <f t="shared" ca="1" si="238"/>
        <v>-1150</v>
      </c>
      <c r="FX226" s="242">
        <v>85</v>
      </c>
      <c r="FY226" s="29">
        <f t="shared" si="409"/>
        <v>0</v>
      </c>
      <c r="FZ226" s="445">
        <f ca="1">(IF(FX226&gt;$FY$140,0,FZ225+FY226))+GB225</f>
        <v>86103.931831275491</v>
      </c>
      <c r="GA226" s="29">
        <f t="shared" ca="1" si="361"/>
        <v>89.691595657578645</v>
      </c>
      <c r="GB226" s="29"/>
      <c r="GC226" s="433">
        <v>84</v>
      </c>
      <c r="GD226" s="428">
        <f t="shared" ca="1" si="226"/>
        <v>1150</v>
      </c>
      <c r="GE226" s="428">
        <f t="shared" ca="1" si="427"/>
        <v>111723.95571849649</v>
      </c>
      <c r="GF226" s="428">
        <f t="shared" ca="1" si="410"/>
        <v>116.37912054010053</v>
      </c>
      <c r="GG226" s="446">
        <f ca="1">IF(GC226&gt;$FU$140,0,SUM(GF215:GF226))</f>
        <v>1317.4869464812064</v>
      </c>
      <c r="GP226" s="482"/>
      <c r="GQ226" s="242">
        <v>84</v>
      </c>
      <c r="GR226" s="331">
        <f t="shared" ca="1" si="362"/>
        <v>1150</v>
      </c>
      <c r="GS226" s="600">
        <f t="shared" ca="1" si="240"/>
        <v>106.9885</v>
      </c>
      <c r="GT226" s="331">
        <f t="shared" ca="1" si="363"/>
        <v>1043.0115000000001</v>
      </c>
      <c r="GU226" s="591">
        <f t="shared" ca="1" si="411"/>
        <v>513.43824180402953</v>
      </c>
      <c r="GV226" s="488">
        <f t="shared" ca="1" si="227"/>
        <v>529.57325819597054</v>
      </c>
      <c r="GW226" s="331">
        <f t="shared" si="228"/>
        <v>0</v>
      </c>
      <c r="GX226" s="331">
        <f t="shared" si="229"/>
        <v>0</v>
      </c>
      <c r="GY226" s="593">
        <f t="shared" ca="1" si="230"/>
        <v>175506.39536032843</v>
      </c>
      <c r="GZ226" s="420">
        <f t="shared" ca="1" si="364"/>
        <v>0</v>
      </c>
      <c r="HA226" s="416">
        <f t="shared" ca="1" si="412"/>
        <v>1150</v>
      </c>
      <c r="HB226" s="372">
        <f t="shared" ca="1" si="241"/>
        <v>-1150</v>
      </c>
      <c r="HC226" s="242">
        <v>85</v>
      </c>
      <c r="HD226" s="29">
        <f t="shared" si="413"/>
        <v>0</v>
      </c>
      <c r="HE226" s="445">
        <f ca="1">(IF(HC226&gt;$HD$140,0,HE225+HD226))+HG225</f>
        <v>79862.671267308251</v>
      </c>
      <c r="HF226" s="29">
        <f t="shared" ca="1" si="365"/>
        <v>83.190282570112757</v>
      </c>
      <c r="HG226" s="29"/>
      <c r="HH226" s="433">
        <v>84</v>
      </c>
      <c r="HI226" s="428">
        <f t="shared" ca="1" si="243"/>
        <v>1150</v>
      </c>
      <c r="HJ226" s="428">
        <f t="shared" ca="1" si="428"/>
        <v>110610.10230922487</v>
      </c>
      <c r="HK226" s="428">
        <f t="shared" ca="1" si="414"/>
        <v>115.21885657210925</v>
      </c>
      <c r="HL226" s="446">
        <f ca="1">IF(HH226&gt;$GZ$140,0,SUM(HK215:HK226))</f>
        <v>1303.5637788653112</v>
      </c>
    </row>
    <row r="227" spans="3:220" ht="15" customHeight="1" x14ac:dyDescent="0.25">
      <c r="C227" s="242">
        <v>85</v>
      </c>
      <c r="D227" s="243">
        <f t="shared" si="337"/>
        <v>1155.6736805955547</v>
      </c>
      <c r="E227" s="865">
        <f t="shared" si="415"/>
        <v>100</v>
      </c>
      <c r="F227" s="866"/>
      <c r="G227" s="243">
        <f t="shared" si="338"/>
        <v>1055.6736805955547</v>
      </c>
      <c r="H227" s="859">
        <f t="shared" si="339"/>
        <v>541.20651152586152</v>
      </c>
      <c r="I227" s="860"/>
      <c r="J227" s="243">
        <f t="shared" si="340"/>
        <v>514.46716906969323</v>
      </c>
      <c r="K227" s="859">
        <f t="shared" si="366"/>
        <v>161847.48628868876</v>
      </c>
      <c r="L227" s="860"/>
      <c r="M227" s="860"/>
      <c r="N227" s="861"/>
      <c r="O227" s="248">
        <f t="shared" si="367"/>
        <v>161847.48628868876</v>
      </c>
      <c r="P227" s="248">
        <f t="shared" si="335"/>
        <v>0</v>
      </c>
      <c r="Q227" s="248">
        <f t="shared" si="341"/>
        <v>0</v>
      </c>
      <c r="R227" s="1015" t="str">
        <f t="shared" si="336"/>
        <v/>
      </c>
      <c r="S227" s="1015"/>
      <c r="U227">
        <v>85</v>
      </c>
      <c r="W227" s="278"/>
      <c r="X227" s="278"/>
      <c r="Y227" s="854"/>
      <c r="Z227" s="855"/>
      <c r="AA227" s="279"/>
      <c r="AQ227" s="482"/>
      <c r="AR227" s="242">
        <v>85</v>
      </c>
      <c r="AS227" s="331">
        <f t="shared" ca="1" si="342"/>
        <v>1231.970682334292</v>
      </c>
      <c r="AT227" s="566">
        <f t="shared" ca="1" si="368"/>
        <v>103.62049999999999</v>
      </c>
      <c r="AU227" s="331">
        <f t="shared" ca="1" si="343"/>
        <v>1128.350182334292</v>
      </c>
      <c r="AV227" s="329">
        <f t="shared" ca="1" si="344"/>
        <v>460.49375439646451</v>
      </c>
      <c r="AW227" s="331">
        <f t="shared" ca="1" si="345"/>
        <v>667.85642793782745</v>
      </c>
      <c r="AX227" s="331">
        <f t="shared" si="369"/>
        <v>0</v>
      </c>
      <c r="AY227" s="331">
        <f t="shared" si="418"/>
        <v>0</v>
      </c>
      <c r="AZ227" s="350">
        <f t="shared" ca="1" si="346"/>
        <v>157215.71650799285</v>
      </c>
      <c r="BA227" s="420">
        <f t="shared" ca="1" si="347"/>
        <v>0</v>
      </c>
      <c r="BB227" s="416">
        <f t="shared" ca="1" si="370"/>
        <v>1231.970682334292</v>
      </c>
      <c r="BC227" s="372">
        <f t="shared" ca="1" si="231"/>
        <v>-1231.970682334292</v>
      </c>
      <c r="BD227" s="242">
        <v>86</v>
      </c>
      <c r="BE227" s="29">
        <f t="shared" si="348"/>
        <v>0</v>
      </c>
      <c r="BF227" s="29">
        <f t="shared" ca="1" si="371"/>
        <v>86103.931831275491</v>
      </c>
      <c r="BG227" s="29">
        <f t="shared" ca="1" si="349"/>
        <v>89.691595657578645</v>
      </c>
      <c r="BH227" s="29"/>
      <c r="BI227" s="24">
        <v>85</v>
      </c>
      <c r="BJ227" s="243">
        <f t="shared" ca="1" si="222"/>
        <v>1231.970682334292</v>
      </c>
      <c r="BK227" s="447">
        <f ca="1">IF(BI227&gt;$BA$140,0,BK226+BJ227)+BM226</f>
        <v>121506.20643045561</v>
      </c>
      <c r="BL227" s="243">
        <f t="shared" ca="1" si="372"/>
        <v>126.5689650317246</v>
      </c>
      <c r="BM227" s="33"/>
      <c r="BO227" s="278"/>
      <c r="BP227" s="278"/>
      <c r="BQ227" s="278"/>
      <c r="BR227" s="278"/>
      <c r="BS227" s="278"/>
      <c r="BT227" s="278"/>
      <c r="BU227" s="278"/>
      <c r="BV227" s="725"/>
      <c r="BW227" s="679">
        <v>85</v>
      </c>
      <c r="BX227" s="489">
        <f t="shared" ca="1" si="373"/>
        <v>1445.5025028809234</v>
      </c>
      <c r="BY227" s="489">
        <f t="shared" ca="1" si="350"/>
        <v>104.1015</v>
      </c>
      <c r="BZ227" s="489">
        <f t="shared" ca="1" si="351"/>
        <v>1341.4010028809234</v>
      </c>
      <c r="CA227" s="489">
        <f t="shared" ca="1" si="374"/>
        <v>407.88554411253648</v>
      </c>
      <c r="CB227" s="489">
        <f t="shared" ca="1" si="375"/>
        <v>933.51545876838691</v>
      </c>
      <c r="CC227" s="489">
        <f t="shared" si="376"/>
        <v>0</v>
      </c>
      <c r="CD227" s="489">
        <f t="shared" si="377"/>
        <v>0</v>
      </c>
      <c r="CE227" s="647">
        <f t="shared" ca="1" si="378"/>
        <v>138912.95680838695</v>
      </c>
      <c r="CF227" s="700">
        <f t="shared" ca="1" si="417"/>
        <v>0</v>
      </c>
      <c r="CG227" s="701">
        <f t="shared" ca="1" si="379"/>
        <v>1445.5025028809234</v>
      </c>
      <c r="CH227" s="710">
        <f t="shared" ca="1" si="232"/>
        <v>-1445.5025028809234</v>
      </c>
      <c r="CI227" s="679">
        <v>86</v>
      </c>
      <c r="CJ227" s="29">
        <f t="shared" si="352"/>
        <v>0</v>
      </c>
      <c r="CK227" s="29">
        <f ca="1">IF(CI227&gt;$CJ$140,0,CK226+CJ227)</f>
        <v>86103.931831275491</v>
      </c>
      <c r="CL227" s="29">
        <f t="shared" ca="1" si="353"/>
        <v>89.691595657578645</v>
      </c>
      <c r="CM227" s="29"/>
      <c r="CN227" s="29">
        <v>85</v>
      </c>
      <c r="CO227" s="29">
        <f t="shared" ca="1" si="223"/>
        <v>1445.5025028809234</v>
      </c>
      <c r="CP227" s="704">
        <f ca="1">IF(CN227&gt;$CF$140,0,CP226+CO227)+CR226</f>
        <v>140434.12739455621</v>
      </c>
      <c r="CQ227" s="29">
        <f t="shared" ca="1" si="380"/>
        <v>146.2855493693294</v>
      </c>
      <c r="CR227" s="292"/>
      <c r="DA227" s="482"/>
      <c r="DB227" s="242">
        <v>85</v>
      </c>
      <c r="DC227" s="488">
        <f t="shared" ca="1" si="381"/>
        <v>1462.4506963735107</v>
      </c>
      <c r="DD227" s="489">
        <f t="shared" ca="1" si="354"/>
        <v>106.9885</v>
      </c>
      <c r="DE227" s="488">
        <f t="shared" ca="1" si="382"/>
        <v>1355.4621963735108</v>
      </c>
      <c r="DF227" s="489">
        <f t="shared" ca="1" si="383"/>
        <v>425.29300696033459</v>
      </c>
      <c r="DG227" s="488">
        <f t="shared" ca="1" si="384"/>
        <v>930.16918941317613</v>
      </c>
      <c r="DH227" s="488">
        <f t="shared" si="385"/>
        <v>0</v>
      </c>
      <c r="DI227" s="488">
        <f t="shared" si="386"/>
        <v>0</v>
      </c>
      <c r="DJ227" s="523">
        <f t="shared" ca="1" si="387"/>
        <v>144884.5760541301</v>
      </c>
      <c r="DK227" s="420">
        <f t="shared" ca="1" si="355"/>
        <v>0</v>
      </c>
      <c r="DL227" s="416">
        <f t="shared" ca="1" si="388"/>
        <v>1462.4506963735107</v>
      </c>
      <c r="DM227" s="372">
        <f t="shared" ca="1" si="234"/>
        <v>-1462.4506963735107</v>
      </c>
      <c r="DN227" s="242">
        <v>86</v>
      </c>
      <c r="DO227" s="29">
        <f t="shared" si="356"/>
        <v>0</v>
      </c>
      <c r="DP227" s="29">
        <f t="shared" ca="1" si="419"/>
        <v>79862.671267308251</v>
      </c>
      <c r="DQ227" s="29">
        <f t="shared" ca="1" si="357"/>
        <v>83.190282570112757</v>
      </c>
      <c r="DR227" s="29"/>
      <c r="DS227" s="24">
        <v>85</v>
      </c>
      <c r="DT227" s="243">
        <f t="shared" ca="1" si="224"/>
        <v>1462.4506963735107</v>
      </c>
      <c r="DU227" s="447">
        <f ca="1">IF(DS227&gt;$DK$140,0,DU226+DT227)+DW226</f>
        <v>140811.46869053165</v>
      </c>
      <c r="DV227" s="243">
        <f t="shared" ca="1" si="390"/>
        <v>146.6786132193038</v>
      </c>
      <c r="DW227" s="33"/>
      <c r="EF227" s="482"/>
      <c r="EG227" s="242">
        <v>85</v>
      </c>
      <c r="EH227" s="331">
        <f t="shared" ca="1" si="391"/>
        <v>1150</v>
      </c>
      <c r="EI227" s="599">
        <f t="shared" ca="1" si="235"/>
        <v>103.62049999999999</v>
      </c>
      <c r="EJ227" s="331">
        <f t="shared" ca="1" si="392"/>
        <v>1046.3795</v>
      </c>
      <c r="EK227" s="594">
        <f t="shared" ca="1" si="393"/>
        <v>483.21322386752627</v>
      </c>
      <c r="EL227" s="488">
        <f t="shared" ca="1" si="394"/>
        <v>563.16627613247374</v>
      </c>
      <c r="EM227" s="331">
        <f t="shared" si="395"/>
        <v>0</v>
      </c>
      <c r="EN227" s="331">
        <f t="shared" si="396"/>
        <v>0</v>
      </c>
      <c r="EO227" s="595">
        <f t="shared" ca="1" si="397"/>
        <v>165109.9390498765</v>
      </c>
      <c r="EP227" s="420">
        <f t="shared" ca="1" si="358"/>
        <v>0</v>
      </c>
      <c r="EQ227" s="416">
        <f t="shared" ca="1" si="398"/>
        <v>1150</v>
      </c>
      <c r="ER227" s="372">
        <f t="shared" ca="1" si="236"/>
        <v>-1150</v>
      </c>
      <c r="ES227" s="242">
        <v>86</v>
      </c>
      <c r="ET227" s="29">
        <f t="shared" si="399"/>
        <v>0</v>
      </c>
      <c r="EU227" s="29">
        <f ca="1">IF(ES227&gt;$ET$140,0,EU226+ET227)</f>
        <v>86103.931831275491</v>
      </c>
      <c r="EV227" s="29">
        <f t="shared" ca="1" si="359"/>
        <v>89.691595657578645</v>
      </c>
      <c r="EW227" s="29"/>
      <c r="EX227" s="24">
        <v>85</v>
      </c>
      <c r="EY227" s="243">
        <f t="shared" ca="1" si="225"/>
        <v>1150</v>
      </c>
      <c r="EZ227" s="447">
        <f ca="1">IF(EX227&gt;$EP$140,0,EZ226+EY227)+FB226</f>
        <v>114226.63772090044</v>
      </c>
      <c r="FA227" s="243">
        <f t="shared" ca="1" si="400"/>
        <v>118.98608095927131</v>
      </c>
      <c r="FB227" s="33"/>
      <c r="FK227" s="482"/>
      <c r="FL227" s="242">
        <v>85</v>
      </c>
      <c r="FM227" s="331">
        <f t="shared" ca="1" si="401"/>
        <v>1150</v>
      </c>
      <c r="FN227" s="600">
        <f t="shared" ca="1" si="237"/>
        <v>104.1015</v>
      </c>
      <c r="FO227" s="331">
        <f t="shared" ca="1" si="402"/>
        <v>1045.8985</v>
      </c>
      <c r="FP227" s="597">
        <f t="shared" ca="1" si="403"/>
        <v>489.78873073535561</v>
      </c>
      <c r="FQ227" s="488">
        <f t="shared" ca="1" si="404"/>
        <v>556.10976926464446</v>
      </c>
      <c r="FR227" s="331">
        <f t="shared" si="405"/>
        <v>0</v>
      </c>
      <c r="FS227" s="331">
        <f t="shared" si="406"/>
        <v>0</v>
      </c>
      <c r="FT227" s="596">
        <f t="shared" ca="1" si="407"/>
        <v>167371.45505428585</v>
      </c>
      <c r="FU227" s="420">
        <f t="shared" ca="1" si="360"/>
        <v>0</v>
      </c>
      <c r="FV227" s="416">
        <f t="shared" ca="1" si="408"/>
        <v>1150</v>
      </c>
      <c r="FW227" s="372">
        <f t="shared" ca="1" si="238"/>
        <v>-1150</v>
      </c>
      <c r="FX227" s="242">
        <v>86</v>
      </c>
      <c r="FY227" s="29">
        <f t="shared" si="409"/>
        <v>0</v>
      </c>
      <c r="FZ227" s="29">
        <f ca="1">IF(FX227&gt;$FY$140,0,FZ226+FY227)</f>
        <v>86103.931831275491</v>
      </c>
      <c r="GA227" s="29">
        <f t="shared" ca="1" si="361"/>
        <v>89.691595657578645</v>
      </c>
      <c r="GB227" s="29"/>
      <c r="GC227" s="24">
        <v>85</v>
      </c>
      <c r="GD227" s="243">
        <f t="shared" ca="1" si="226"/>
        <v>1150</v>
      </c>
      <c r="GE227" s="447">
        <f ca="1">IF(GC227&gt;$FU$140,0,GE226+GD227)+GG226</f>
        <v>114191.4426649777</v>
      </c>
      <c r="GF227" s="243">
        <f t="shared" ca="1" si="410"/>
        <v>118.94941944268511</v>
      </c>
      <c r="GG227" s="33"/>
      <c r="GP227" s="482"/>
      <c r="GQ227" s="242">
        <v>85</v>
      </c>
      <c r="GR227" s="331">
        <f t="shared" ca="1" si="362"/>
        <v>1150</v>
      </c>
      <c r="GS227" s="600">
        <f t="shared" ca="1" si="240"/>
        <v>106.9885</v>
      </c>
      <c r="GT227" s="331">
        <f t="shared" ca="1" si="363"/>
        <v>1043.0115000000001</v>
      </c>
      <c r="GU227" s="591">
        <f t="shared" ca="1" si="411"/>
        <v>511.8936531342913</v>
      </c>
      <c r="GV227" s="488">
        <f t="shared" ca="1" si="227"/>
        <v>531.11784686570877</v>
      </c>
      <c r="GW227" s="331">
        <f t="shared" si="228"/>
        <v>0</v>
      </c>
      <c r="GX227" s="331">
        <f t="shared" si="229"/>
        <v>0</v>
      </c>
      <c r="GY227" s="593">
        <f t="shared" ca="1" si="230"/>
        <v>174975.27751346273</v>
      </c>
      <c r="GZ227" s="420">
        <f t="shared" ca="1" si="364"/>
        <v>0</v>
      </c>
      <c r="HA227" s="416">
        <f t="shared" ca="1" si="412"/>
        <v>1150</v>
      </c>
      <c r="HB227" s="372">
        <f t="shared" ca="1" si="241"/>
        <v>-1150</v>
      </c>
      <c r="HC227" s="242">
        <v>86</v>
      </c>
      <c r="HD227" s="29">
        <f t="shared" si="413"/>
        <v>0</v>
      </c>
      <c r="HE227" s="29">
        <f ca="1">IF(HC227&gt;$HD$140,0,HE226+HD227)</f>
        <v>79862.671267308251</v>
      </c>
      <c r="HF227" s="29">
        <f t="shared" ca="1" si="365"/>
        <v>83.190282570112757</v>
      </c>
      <c r="HG227" s="29"/>
      <c r="HH227" s="24">
        <v>85</v>
      </c>
      <c r="HI227" s="243">
        <f t="shared" ca="1" si="243"/>
        <v>1150</v>
      </c>
      <c r="HJ227" s="447">
        <f ca="1">IF(HH227&gt;$GZ$140,0,HJ226+HI227)+HL226</f>
        <v>113063.66608809018</v>
      </c>
      <c r="HK227" s="243">
        <f t="shared" ca="1" si="414"/>
        <v>117.77465217509393</v>
      </c>
      <c r="HL227" s="33"/>
    </row>
    <row r="228" spans="3:220" ht="15" customHeight="1" x14ac:dyDescent="0.25">
      <c r="C228" s="242">
        <v>86</v>
      </c>
      <c r="D228" s="243">
        <f t="shared" si="337"/>
        <v>1155.6736805955547</v>
      </c>
      <c r="E228" s="865">
        <f t="shared" si="415"/>
        <v>100</v>
      </c>
      <c r="F228" s="866"/>
      <c r="G228" s="243">
        <f t="shared" si="338"/>
        <v>1055.6736805955547</v>
      </c>
      <c r="H228" s="859">
        <f t="shared" si="339"/>
        <v>539.49162096229588</v>
      </c>
      <c r="I228" s="860"/>
      <c r="J228" s="243">
        <f t="shared" si="340"/>
        <v>516.18205963325886</v>
      </c>
      <c r="K228" s="859">
        <f t="shared" si="366"/>
        <v>161331.3042290555</v>
      </c>
      <c r="L228" s="860"/>
      <c r="M228" s="860"/>
      <c r="N228" s="861"/>
      <c r="O228" s="248">
        <f t="shared" si="367"/>
        <v>161331.3042290555</v>
      </c>
      <c r="P228" s="248">
        <f t="shared" si="335"/>
        <v>0</v>
      </c>
      <c r="Q228" s="248">
        <f t="shared" si="341"/>
        <v>0</v>
      </c>
      <c r="R228" s="1015" t="str">
        <f t="shared" si="336"/>
        <v/>
      </c>
      <c r="S228" s="1015"/>
      <c r="U228">
        <v>86</v>
      </c>
      <c r="W228" s="278"/>
      <c r="X228" s="278"/>
      <c r="Y228" s="854"/>
      <c r="Z228" s="855"/>
      <c r="AA228" s="279"/>
      <c r="AQ228" s="482"/>
      <c r="AR228" s="242">
        <v>86</v>
      </c>
      <c r="AS228" s="331">
        <f t="shared" ca="1" si="342"/>
        <v>1231.970682334292</v>
      </c>
      <c r="AT228" s="566">
        <f t="shared" ca="1" si="368"/>
        <v>103.62049999999999</v>
      </c>
      <c r="AU228" s="331">
        <f t="shared" ca="1" si="343"/>
        <v>1128.350182334292</v>
      </c>
      <c r="AV228" s="329">
        <f t="shared" ca="1" si="344"/>
        <v>458.54583981497922</v>
      </c>
      <c r="AW228" s="331">
        <f t="shared" ca="1" si="345"/>
        <v>669.80434251931274</v>
      </c>
      <c r="AX228" s="331">
        <f t="shared" si="369"/>
        <v>0</v>
      </c>
      <c r="AY228" s="331">
        <f t="shared" si="418"/>
        <v>0</v>
      </c>
      <c r="AZ228" s="350">
        <f t="shared" ca="1" si="346"/>
        <v>156545.91216547354</v>
      </c>
      <c r="BA228" s="420">
        <f t="shared" ca="1" si="347"/>
        <v>0</v>
      </c>
      <c r="BB228" s="416">
        <f t="shared" ca="1" si="370"/>
        <v>1231.970682334292</v>
      </c>
      <c r="BC228" s="372">
        <f t="shared" ca="1" si="231"/>
        <v>-1231.970682334292</v>
      </c>
      <c r="BD228" s="242">
        <v>87</v>
      </c>
      <c r="BE228" s="29">
        <f t="shared" si="348"/>
        <v>0</v>
      </c>
      <c r="BF228" s="29">
        <f t="shared" ca="1" si="371"/>
        <v>86103.931831275491</v>
      </c>
      <c r="BG228" s="29">
        <f t="shared" ca="1" si="349"/>
        <v>89.691595657578645</v>
      </c>
      <c r="BH228" s="29"/>
      <c r="BI228" s="24">
        <v>86</v>
      </c>
      <c r="BJ228" s="243">
        <f t="shared" ca="1" si="222"/>
        <v>1231.970682334292</v>
      </c>
      <c r="BK228" s="243">
        <f t="shared" ca="1" si="416"/>
        <v>122738.1771127899</v>
      </c>
      <c r="BL228" s="243">
        <f t="shared" ca="1" si="372"/>
        <v>127.85226782582282</v>
      </c>
      <c r="BM228" s="33"/>
      <c r="BO228" s="278"/>
      <c r="BP228" s="278"/>
      <c r="BQ228" s="278"/>
      <c r="BR228" s="278"/>
      <c r="BS228" s="278"/>
      <c r="BT228" s="278"/>
      <c r="BU228" s="278"/>
      <c r="BV228" s="725"/>
      <c r="BW228" s="679">
        <v>86</v>
      </c>
      <c r="BX228" s="489">
        <f t="shared" ca="1" si="373"/>
        <v>1445.5025028809234</v>
      </c>
      <c r="BY228" s="489">
        <f t="shared" ca="1" si="350"/>
        <v>104.1015</v>
      </c>
      <c r="BZ228" s="489">
        <f t="shared" ca="1" si="351"/>
        <v>1341.4010028809234</v>
      </c>
      <c r="CA228" s="489">
        <f t="shared" ca="1" si="374"/>
        <v>405.16279069112869</v>
      </c>
      <c r="CB228" s="489">
        <f t="shared" ca="1" si="375"/>
        <v>936.23821218979469</v>
      </c>
      <c r="CC228" s="489">
        <f t="shared" si="376"/>
        <v>0</v>
      </c>
      <c r="CD228" s="489">
        <f t="shared" si="377"/>
        <v>0</v>
      </c>
      <c r="CE228" s="647">
        <f t="shared" ca="1" si="378"/>
        <v>137976.71859619717</v>
      </c>
      <c r="CF228" s="700">
        <f t="shared" ca="1" si="417"/>
        <v>0</v>
      </c>
      <c r="CG228" s="701">
        <f t="shared" ca="1" si="379"/>
        <v>1445.5025028809234</v>
      </c>
      <c r="CH228" s="710">
        <f t="shared" ca="1" si="232"/>
        <v>-1445.5025028809234</v>
      </c>
      <c r="CI228" s="679">
        <v>87</v>
      </c>
      <c r="CJ228" s="29">
        <f t="shared" si="352"/>
        <v>0</v>
      </c>
      <c r="CK228" s="29">
        <f t="shared" ref="CK228:CK237" ca="1" si="429">IF(CI228&gt;$CJ$140,0,CK227+CJ228)</f>
        <v>86103.931831275491</v>
      </c>
      <c r="CL228" s="29">
        <f t="shared" ca="1" si="353"/>
        <v>89.691595657578645</v>
      </c>
      <c r="CM228" s="29"/>
      <c r="CN228" s="29">
        <v>86</v>
      </c>
      <c r="CO228" s="29">
        <f t="shared" ca="1" si="223"/>
        <v>1445.5025028809234</v>
      </c>
      <c r="CP228" s="29">
        <f ca="1">IF(CN228&gt;$CF$140,0,CP227+CO228)</f>
        <v>141879.62989743715</v>
      </c>
      <c r="CQ228" s="29">
        <f t="shared" ca="1" si="380"/>
        <v>147.7912811431637</v>
      </c>
      <c r="CR228" s="292"/>
      <c r="DA228" s="482"/>
      <c r="DB228" s="242">
        <v>86</v>
      </c>
      <c r="DC228" s="488">
        <f t="shared" ca="1" si="381"/>
        <v>1462.4506963735107</v>
      </c>
      <c r="DD228" s="489">
        <f t="shared" ca="1" si="354"/>
        <v>106.9885</v>
      </c>
      <c r="DE228" s="488">
        <f t="shared" ca="1" si="382"/>
        <v>1355.4621963735108</v>
      </c>
      <c r="DF228" s="489">
        <f t="shared" ca="1" si="383"/>
        <v>422.58001349121281</v>
      </c>
      <c r="DG228" s="488">
        <f t="shared" ca="1" si="384"/>
        <v>932.88218288229791</v>
      </c>
      <c r="DH228" s="488">
        <f t="shared" si="385"/>
        <v>0</v>
      </c>
      <c r="DI228" s="488">
        <f t="shared" si="386"/>
        <v>0</v>
      </c>
      <c r="DJ228" s="523">
        <f t="shared" ca="1" si="387"/>
        <v>143951.69387124781</v>
      </c>
      <c r="DK228" s="420">
        <f t="shared" ca="1" si="355"/>
        <v>0</v>
      </c>
      <c r="DL228" s="416">
        <f t="shared" ca="1" si="388"/>
        <v>1462.4506963735107</v>
      </c>
      <c r="DM228" s="372">
        <f t="shared" ca="1" si="234"/>
        <v>-1462.4506963735107</v>
      </c>
      <c r="DN228" s="242">
        <v>87</v>
      </c>
      <c r="DO228" s="29">
        <f t="shared" si="356"/>
        <v>0</v>
      </c>
      <c r="DP228" s="29">
        <f t="shared" ca="1" si="419"/>
        <v>79862.671267308251</v>
      </c>
      <c r="DQ228" s="29">
        <f t="shared" ca="1" si="357"/>
        <v>83.190282570112757</v>
      </c>
      <c r="DR228" s="29"/>
      <c r="DS228" s="24">
        <v>86</v>
      </c>
      <c r="DT228" s="243">
        <f t="shared" ca="1" si="224"/>
        <v>1462.4506963735107</v>
      </c>
      <c r="DU228" s="243">
        <f ca="1">IF(DS228&gt;$DK$140,0,DU227+DT228)</f>
        <v>142273.91938690515</v>
      </c>
      <c r="DV228" s="243">
        <f t="shared" ca="1" si="390"/>
        <v>148.20199936135955</v>
      </c>
      <c r="DW228" s="33"/>
      <c r="EF228" s="482"/>
      <c r="EG228" s="242">
        <v>86</v>
      </c>
      <c r="EH228" s="331">
        <f t="shared" ca="1" si="391"/>
        <v>1150</v>
      </c>
      <c r="EI228" s="599">
        <f t="shared" ca="1" si="235"/>
        <v>103.62049999999999</v>
      </c>
      <c r="EJ228" s="331">
        <f t="shared" ca="1" si="392"/>
        <v>1046.3795</v>
      </c>
      <c r="EK228" s="594">
        <f t="shared" ca="1" si="393"/>
        <v>481.57065556213985</v>
      </c>
      <c r="EL228" s="488">
        <f t="shared" ca="1" si="394"/>
        <v>564.80884443786022</v>
      </c>
      <c r="EM228" s="331">
        <f t="shared" si="395"/>
        <v>0</v>
      </c>
      <c r="EN228" s="331">
        <f t="shared" si="396"/>
        <v>0</v>
      </c>
      <c r="EO228" s="595">
        <f t="shared" ca="1" si="397"/>
        <v>164545.13020543865</v>
      </c>
      <c r="EP228" s="420">
        <f t="shared" ca="1" si="358"/>
        <v>0</v>
      </c>
      <c r="EQ228" s="416">
        <f t="shared" ca="1" si="398"/>
        <v>1150</v>
      </c>
      <c r="ER228" s="372">
        <f t="shared" ca="1" si="236"/>
        <v>-1150</v>
      </c>
      <c r="ES228" s="242">
        <v>87</v>
      </c>
      <c r="ET228" s="29">
        <f t="shared" si="399"/>
        <v>0</v>
      </c>
      <c r="EU228" s="29">
        <f t="shared" ref="EU228:EU237" ca="1" si="430">IF(ES228&gt;$ET$140,0,EU227+ET228)</f>
        <v>86103.931831275491</v>
      </c>
      <c r="EV228" s="29">
        <f t="shared" ca="1" si="359"/>
        <v>89.691595657578645</v>
      </c>
      <c r="EW228" s="29"/>
      <c r="EX228" s="24">
        <v>86</v>
      </c>
      <c r="EY228" s="243">
        <f t="shared" ca="1" si="225"/>
        <v>1150</v>
      </c>
      <c r="EZ228" s="243">
        <f ca="1">IF(EX228&gt;$EP$140,0,EZ227+EY228)</f>
        <v>115376.63772090044</v>
      </c>
      <c r="FA228" s="243">
        <f t="shared" ca="1" si="400"/>
        <v>120.18399762593798</v>
      </c>
      <c r="FB228" s="33"/>
      <c r="FK228" s="482"/>
      <c r="FL228" s="242">
        <v>86</v>
      </c>
      <c r="FM228" s="331">
        <f t="shared" ca="1" si="401"/>
        <v>1150</v>
      </c>
      <c r="FN228" s="600">
        <f t="shared" ca="1" si="237"/>
        <v>104.1015</v>
      </c>
      <c r="FO228" s="331">
        <f t="shared" ca="1" si="402"/>
        <v>1045.8985</v>
      </c>
      <c r="FP228" s="597">
        <f t="shared" ca="1" si="403"/>
        <v>488.16674390833379</v>
      </c>
      <c r="FQ228" s="488">
        <f t="shared" ca="1" si="404"/>
        <v>557.73175609166628</v>
      </c>
      <c r="FR228" s="331">
        <f t="shared" si="405"/>
        <v>0</v>
      </c>
      <c r="FS228" s="331">
        <f t="shared" si="406"/>
        <v>0</v>
      </c>
      <c r="FT228" s="596">
        <f t="shared" ca="1" si="407"/>
        <v>166813.72329819418</v>
      </c>
      <c r="FU228" s="420">
        <f t="shared" ca="1" si="360"/>
        <v>0</v>
      </c>
      <c r="FV228" s="416">
        <f t="shared" ca="1" si="408"/>
        <v>1150</v>
      </c>
      <c r="FW228" s="372">
        <f t="shared" ca="1" si="238"/>
        <v>-1150</v>
      </c>
      <c r="FX228" s="242">
        <v>87</v>
      </c>
      <c r="FY228" s="29">
        <f t="shared" si="409"/>
        <v>0</v>
      </c>
      <c r="FZ228" s="29">
        <f t="shared" ref="FZ228:FZ237" ca="1" si="431">IF(FX228&gt;$FY$140,0,FZ227+FY228)</f>
        <v>86103.931831275491</v>
      </c>
      <c r="GA228" s="29">
        <f t="shared" ca="1" si="361"/>
        <v>89.691595657578645</v>
      </c>
      <c r="GB228" s="29"/>
      <c r="GC228" s="24">
        <v>86</v>
      </c>
      <c r="GD228" s="243">
        <f t="shared" ca="1" si="226"/>
        <v>1150</v>
      </c>
      <c r="GE228" s="243">
        <f ca="1">IF(GC228&gt;$FU$140,0,GE227+GD228)</f>
        <v>115341.4426649777</v>
      </c>
      <c r="GF228" s="243">
        <f t="shared" ca="1" si="410"/>
        <v>120.14733610935178</v>
      </c>
      <c r="GG228" s="33"/>
      <c r="GP228" s="482"/>
      <c r="GQ228" s="242">
        <v>86</v>
      </c>
      <c r="GR228" s="331">
        <f t="shared" ca="1" si="362"/>
        <v>1150</v>
      </c>
      <c r="GS228" s="600">
        <f t="shared" ca="1" si="240"/>
        <v>106.9885</v>
      </c>
      <c r="GT228" s="331">
        <f t="shared" ca="1" si="363"/>
        <v>1043.0115000000001</v>
      </c>
      <c r="GU228" s="591">
        <f t="shared" ca="1" si="411"/>
        <v>510.34455941426631</v>
      </c>
      <c r="GV228" s="488">
        <f t="shared" ca="1" si="227"/>
        <v>532.66694058573376</v>
      </c>
      <c r="GW228" s="331">
        <f t="shared" si="228"/>
        <v>0</v>
      </c>
      <c r="GX228" s="331">
        <f t="shared" si="229"/>
        <v>0</v>
      </c>
      <c r="GY228" s="593">
        <f t="shared" ca="1" si="230"/>
        <v>174442.61057287699</v>
      </c>
      <c r="GZ228" s="420">
        <f t="shared" ca="1" si="364"/>
        <v>0</v>
      </c>
      <c r="HA228" s="416">
        <f t="shared" ca="1" si="412"/>
        <v>1150</v>
      </c>
      <c r="HB228" s="372">
        <f t="shared" ca="1" si="241"/>
        <v>-1150</v>
      </c>
      <c r="HC228" s="242">
        <v>87</v>
      </c>
      <c r="HD228" s="29">
        <f t="shared" si="413"/>
        <v>0</v>
      </c>
      <c r="HE228" s="29">
        <f t="shared" ref="HE228:HE237" ca="1" si="432">IF(HC228&gt;$HD$140,0,HE227+HD228)</f>
        <v>79862.671267308251</v>
      </c>
      <c r="HF228" s="29">
        <f t="shared" ca="1" si="365"/>
        <v>83.190282570112757</v>
      </c>
      <c r="HG228" s="29"/>
      <c r="HH228" s="24">
        <v>86</v>
      </c>
      <c r="HI228" s="243">
        <f t="shared" ca="1" si="243"/>
        <v>1150</v>
      </c>
      <c r="HJ228" s="243">
        <f ca="1">IF(HH228&gt;$GZ$140,0,HJ227+HI228)</f>
        <v>114213.66608809018</v>
      </c>
      <c r="HK228" s="243">
        <f t="shared" ca="1" si="414"/>
        <v>118.97256884176061</v>
      </c>
      <c r="HL228" s="33"/>
    </row>
    <row r="229" spans="3:220" ht="15" customHeight="1" x14ac:dyDescent="0.25">
      <c r="C229" s="242">
        <v>87</v>
      </c>
      <c r="D229" s="243">
        <f t="shared" si="337"/>
        <v>1155.6736805955547</v>
      </c>
      <c r="E229" s="865">
        <f t="shared" si="415"/>
        <v>100</v>
      </c>
      <c r="F229" s="866"/>
      <c r="G229" s="243">
        <f t="shared" si="338"/>
        <v>1055.6736805955547</v>
      </c>
      <c r="H229" s="859">
        <f t="shared" si="339"/>
        <v>537.77101409685167</v>
      </c>
      <c r="I229" s="860"/>
      <c r="J229" s="243">
        <f t="shared" si="340"/>
        <v>517.90266649870307</v>
      </c>
      <c r="K229" s="859">
        <f t="shared" si="366"/>
        <v>160813.4015625568</v>
      </c>
      <c r="L229" s="860"/>
      <c r="M229" s="860"/>
      <c r="N229" s="861"/>
      <c r="O229" s="248">
        <f t="shared" si="367"/>
        <v>160813.4015625568</v>
      </c>
      <c r="P229" s="248">
        <f t="shared" si="335"/>
        <v>0</v>
      </c>
      <c r="Q229" s="248">
        <f t="shared" si="341"/>
        <v>0</v>
      </c>
      <c r="R229" s="1015" t="str">
        <f t="shared" si="336"/>
        <v/>
      </c>
      <c r="S229" s="1015"/>
      <c r="U229">
        <v>87</v>
      </c>
      <c r="W229" s="278"/>
      <c r="X229" s="278"/>
      <c r="Y229" s="854"/>
      <c r="Z229" s="855"/>
      <c r="AA229" s="279"/>
      <c r="AQ229" s="482"/>
      <c r="AR229" s="242">
        <v>87</v>
      </c>
      <c r="AS229" s="331">
        <f t="shared" ca="1" si="342"/>
        <v>1231.970682334292</v>
      </c>
      <c r="AT229" s="566">
        <f t="shared" ca="1" si="368"/>
        <v>103.62049999999999</v>
      </c>
      <c r="AU229" s="331">
        <f t="shared" ca="1" si="343"/>
        <v>1128.350182334292</v>
      </c>
      <c r="AV229" s="329">
        <f t="shared" ca="1" si="344"/>
        <v>456.59224381596454</v>
      </c>
      <c r="AW229" s="331">
        <f t="shared" ca="1" si="345"/>
        <v>671.75793851832736</v>
      </c>
      <c r="AX229" s="331">
        <f t="shared" si="369"/>
        <v>0</v>
      </c>
      <c r="AY229" s="331">
        <f t="shared" si="418"/>
        <v>0</v>
      </c>
      <c r="AZ229" s="350">
        <f t="shared" ca="1" si="346"/>
        <v>155874.1542269552</v>
      </c>
      <c r="BA229" s="420">
        <f t="shared" ca="1" si="347"/>
        <v>0</v>
      </c>
      <c r="BB229" s="416">
        <f t="shared" ca="1" si="370"/>
        <v>1231.970682334292</v>
      </c>
      <c r="BC229" s="372">
        <f t="shared" ca="1" si="231"/>
        <v>-1231.970682334292</v>
      </c>
      <c r="BD229" s="242">
        <v>88</v>
      </c>
      <c r="BE229" s="29">
        <f t="shared" si="348"/>
        <v>0</v>
      </c>
      <c r="BF229" s="29">
        <f t="shared" ca="1" si="371"/>
        <v>86103.931831275491</v>
      </c>
      <c r="BG229" s="29">
        <f t="shared" ca="1" si="349"/>
        <v>89.691595657578645</v>
      </c>
      <c r="BH229" s="29"/>
      <c r="BI229" s="24">
        <v>87</v>
      </c>
      <c r="BJ229" s="243">
        <f t="shared" ca="1" si="222"/>
        <v>1231.970682334292</v>
      </c>
      <c r="BK229" s="243">
        <f t="shared" ca="1" si="416"/>
        <v>123970.14779512418</v>
      </c>
      <c r="BL229" s="243">
        <f t="shared" ca="1" si="372"/>
        <v>129.13557061992103</v>
      </c>
      <c r="BM229" s="33"/>
      <c r="BO229" s="278"/>
      <c r="BP229" s="278"/>
      <c r="BQ229" s="278"/>
      <c r="BR229" s="278"/>
      <c r="BS229" s="278"/>
      <c r="BT229" s="278"/>
      <c r="BU229" s="278"/>
      <c r="BV229" s="725"/>
      <c r="BW229" s="679">
        <v>87</v>
      </c>
      <c r="BX229" s="489">
        <f t="shared" ca="1" si="373"/>
        <v>1445.5025028809234</v>
      </c>
      <c r="BY229" s="489">
        <f t="shared" ca="1" si="350"/>
        <v>104.1015</v>
      </c>
      <c r="BZ229" s="489">
        <f t="shared" ca="1" si="351"/>
        <v>1341.4010028809234</v>
      </c>
      <c r="CA229" s="489">
        <f t="shared" ca="1" si="374"/>
        <v>402.43209590557512</v>
      </c>
      <c r="CB229" s="489">
        <f t="shared" ca="1" si="375"/>
        <v>938.96890697534832</v>
      </c>
      <c r="CC229" s="489">
        <f t="shared" si="376"/>
        <v>0</v>
      </c>
      <c r="CD229" s="489">
        <f t="shared" si="377"/>
        <v>0</v>
      </c>
      <c r="CE229" s="647">
        <f t="shared" ca="1" si="378"/>
        <v>137037.74968922182</v>
      </c>
      <c r="CF229" s="700">
        <f t="shared" ca="1" si="417"/>
        <v>0</v>
      </c>
      <c r="CG229" s="701">
        <f t="shared" ca="1" si="379"/>
        <v>1445.5025028809234</v>
      </c>
      <c r="CH229" s="710">
        <f t="shared" ca="1" si="232"/>
        <v>-1445.5025028809234</v>
      </c>
      <c r="CI229" s="679">
        <v>88</v>
      </c>
      <c r="CJ229" s="29">
        <f t="shared" si="352"/>
        <v>0</v>
      </c>
      <c r="CK229" s="29">
        <f t="shared" ca="1" si="429"/>
        <v>86103.931831275491</v>
      </c>
      <c r="CL229" s="29">
        <f t="shared" ca="1" si="353"/>
        <v>89.691595657578645</v>
      </c>
      <c r="CM229" s="29"/>
      <c r="CN229" s="29">
        <v>87</v>
      </c>
      <c r="CO229" s="29">
        <f t="shared" ca="1" si="223"/>
        <v>1445.5025028809234</v>
      </c>
      <c r="CP229" s="29">
        <f t="shared" ref="CP229:CP238" ca="1" si="433">IF(CN229&gt;$CF$140,0,CP228+CO229)</f>
        <v>143325.13240031808</v>
      </c>
      <c r="CQ229" s="29">
        <f t="shared" ca="1" si="380"/>
        <v>149.297012916998</v>
      </c>
      <c r="CR229" s="292"/>
      <c r="DA229" s="482"/>
      <c r="DB229" s="242">
        <v>87</v>
      </c>
      <c r="DC229" s="488">
        <f t="shared" ca="1" si="381"/>
        <v>1462.4506963735107</v>
      </c>
      <c r="DD229" s="489">
        <f t="shared" ca="1" si="354"/>
        <v>106.9885</v>
      </c>
      <c r="DE229" s="488">
        <f t="shared" ca="1" si="382"/>
        <v>1355.4621963735108</v>
      </c>
      <c r="DF229" s="489">
        <f t="shared" ca="1" si="383"/>
        <v>419.85910712447281</v>
      </c>
      <c r="DG229" s="488">
        <f t="shared" ca="1" si="384"/>
        <v>935.60308924903802</v>
      </c>
      <c r="DH229" s="488">
        <f t="shared" si="385"/>
        <v>0</v>
      </c>
      <c r="DI229" s="488">
        <f t="shared" si="386"/>
        <v>0</v>
      </c>
      <c r="DJ229" s="523">
        <f t="shared" ca="1" si="387"/>
        <v>143016.09078199876</v>
      </c>
      <c r="DK229" s="420">
        <f t="shared" ca="1" si="355"/>
        <v>0</v>
      </c>
      <c r="DL229" s="416">
        <f t="shared" ca="1" si="388"/>
        <v>1462.4506963735107</v>
      </c>
      <c r="DM229" s="372">
        <f t="shared" ca="1" si="234"/>
        <v>-1462.4506963735107</v>
      </c>
      <c r="DN229" s="242">
        <v>88</v>
      </c>
      <c r="DO229" s="29">
        <f t="shared" si="356"/>
        <v>0</v>
      </c>
      <c r="DP229" s="29">
        <f t="shared" ca="1" si="419"/>
        <v>79862.671267308251</v>
      </c>
      <c r="DQ229" s="29">
        <f t="shared" ca="1" si="357"/>
        <v>83.190282570112757</v>
      </c>
      <c r="DR229" s="29"/>
      <c r="DS229" s="24">
        <v>87</v>
      </c>
      <c r="DT229" s="243">
        <f t="shared" ca="1" si="224"/>
        <v>1462.4506963735107</v>
      </c>
      <c r="DU229" s="243">
        <f t="shared" ref="DU229:DU238" ca="1" si="434">IF(DS229&gt;$DK$140,0,DU228+DT229)</f>
        <v>143736.37008327866</v>
      </c>
      <c r="DV229" s="243">
        <f t="shared" ca="1" si="390"/>
        <v>149.72538550341528</v>
      </c>
      <c r="DW229" s="33"/>
      <c r="EF229" s="482"/>
      <c r="EG229" s="242">
        <v>87</v>
      </c>
      <c r="EH229" s="331">
        <f t="shared" ca="1" si="391"/>
        <v>1150</v>
      </c>
      <c r="EI229" s="599">
        <f t="shared" ca="1" si="235"/>
        <v>103.62049999999999</v>
      </c>
      <c r="EJ229" s="331">
        <f t="shared" ca="1" si="392"/>
        <v>1046.3795</v>
      </c>
      <c r="EK229" s="594">
        <f t="shared" ca="1" si="393"/>
        <v>479.92329643252947</v>
      </c>
      <c r="EL229" s="488">
        <f t="shared" ca="1" si="394"/>
        <v>566.45620356747054</v>
      </c>
      <c r="EM229" s="331">
        <f t="shared" si="395"/>
        <v>0</v>
      </c>
      <c r="EN229" s="331">
        <f t="shared" si="396"/>
        <v>0</v>
      </c>
      <c r="EO229" s="595">
        <f t="shared" ca="1" si="397"/>
        <v>163978.67400187117</v>
      </c>
      <c r="EP229" s="420">
        <f t="shared" ca="1" si="358"/>
        <v>0</v>
      </c>
      <c r="EQ229" s="416">
        <f t="shared" ca="1" si="398"/>
        <v>1150</v>
      </c>
      <c r="ER229" s="372">
        <f t="shared" ca="1" si="236"/>
        <v>-1150</v>
      </c>
      <c r="ES229" s="242">
        <v>88</v>
      </c>
      <c r="ET229" s="29">
        <f t="shared" si="399"/>
        <v>0</v>
      </c>
      <c r="EU229" s="29">
        <f t="shared" ca="1" si="430"/>
        <v>86103.931831275491</v>
      </c>
      <c r="EV229" s="29">
        <f t="shared" ca="1" si="359"/>
        <v>89.691595657578645</v>
      </c>
      <c r="EW229" s="29"/>
      <c r="EX229" s="24">
        <v>87</v>
      </c>
      <c r="EY229" s="243">
        <f t="shared" ca="1" si="225"/>
        <v>1150</v>
      </c>
      <c r="EZ229" s="243">
        <f t="shared" ref="EZ229:EZ238" ca="1" si="435">IF(EX229&gt;$EP$140,0,EZ228+EY229)</f>
        <v>116526.63772090044</v>
      </c>
      <c r="FA229" s="243">
        <f t="shared" ca="1" si="400"/>
        <v>121.38191429260463</v>
      </c>
      <c r="FB229" s="33"/>
      <c r="FK229" s="482"/>
      <c r="FL229" s="242">
        <v>87</v>
      </c>
      <c r="FM229" s="331">
        <f t="shared" ca="1" si="401"/>
        <v>1150</v>
      </c>
      <c r="FN229" s="600">
        <f t="shared" ca="1" si="237"/>
        <v>104.1015</v>
      </c>
      <c r="FO229" s="331">
        <f t="shared" ca="1" si="402"/>
        <v>1045.8985</v>
      </c>
      <c r="FP229" s="597">
        <f t="shared" ca="1" si="403"/>
        <v>486.54002628639972</v>
      </c>
      <c r="FQ229" s="488">
        <f t="shared" ca="1" si="404"/>
        <v>559.35847371360023</v>
      </c>
      <c r="FR229" s="331">
        <f t="shared" si="405"/>
        <v>0</v>
      </c>
      <c r="FS229" s="331">
        <f t="shared" si="406"/>
        <v>0</v>
      </c>
      <c r="FT229" s="596">
        <f t="shared" ca="1" si="407"/>
        <v>166254.36482448058</v>
      </c>
      <c r="FU229" s="420">
        <f t="shared" ca="1" si="360"/>
        <v>0</v>
      </c>
      <c r="FV229" s="416">
        <f t="shared" ca="1" si="408"/>
        <v>1150</v>
      </c>
      <c r="FW229" s="372">
        <f t="shared" ca="1" si="238"/>
        <v>-1150</v>
      </c>
      <c r="FX229" s="242">
        <v>88</v>
      </c>
      <c r="FY229" s="29">
        <f t="shared" si="409"/>
        <v>0</v>
      </c>
      <c r="FZ229" s="29">
        <f t="shared" ca="1" si="431"/>
        <v>86103.931831275491</v>
      </c>
      <c r="GA229" s="29">
        <f t="shared" ca="1" si="361"/>
        <v>89.691595657578645</v>
      </c>
      <c r="GB229" s="29"/>
      <c r="GC229" s="24">
        <v>87</v>
      </c>
      <c r="GD229" s="243">
        <f t="shared" ca="1" si="226"/>
        <v>1150</v>
      </c>
      <c r="GE229" s="243">
        <f t="shared" ref="GE229:GE238" ca="1" si="436">IF(GC229&gt;$FU$140,0,GE228+GD229)</f>
        <v>116491.4426649777</v>
      </c>
      <c r="GF229" s="243">
        <f t="shared" ca="1" si="410"/>
        <v>121.34525277601846</v>
      </c>
      <c r="GG229" s="33"/>
      <c r="GP229" s="482"/>
      <c r="GQ229" s="242">
        <v>87</v>
      </c>
      <c r="GR229" s="331">
        <f t="shared" ca="1" si="362"/>
        <v>1150</v>
      </c>
      <c r="GS229" s="600">
        <f t="shared" ca="1" si="240"/>
        <v>106.9885</v>
      </c>
      <c r="GT229" s="331">
        <f t="shared" ca="1" si="363"/>
        <v>1043.0115000000001</v>
      </c>
      <c r="GU229" s="591">
        <f t="shared" ca="1" si="411"/>
        <v>508.79094750422456</v>
      </c>
      <c r="GV229" s="488">
        <f t="shared" ca="1" si="227"/>
        <v>534.22055249577556</v>
      </c>
      <c r="GW229" s="331">
        <f t="shared" si="228"/>
        <v>0</v>
      </c>
      <c r="GX229" s="331">
        <f t="shared" si="229"/>
        <v>0</v>
      </c>
      <c r="GY229" s="593">
        <f t="shared" ca="1" si="230"/>
        <v>173908.39002038122</v>
      </c>
      <c r="GZ229" s="420">
        <f t="shared" ca="1" si="364"/>
        <v>0</v>
      </c>
      <c r="HA229" s="416">
        <f t="shared" ca="1" si="412"/>
        <v>1150</v>
      </c>
      <c r="HB229" s="372">
        <f t="shared" ca="1" si="241"/>
        <v>-1150</v>
      </c>
      <c r="HC229" s="242">
        <v>88</v>
      </c>
      <c r="HD229" s="29">
        <f t="shared" si="413"/>
        <v>0</v>
      </c>
      <c r="HE229" s="29">
        <f t="shared" ca="1" si="432"/>
        <v>79862.671267308251</v>
      </c>
      <c r="HF229" s="29">
        <f t="shared" ca="1" si="365"/>
        <v>83.190282570112757</v>
      </c>
      <c r="HG229" s="29"/>
      <c r="HH229" s="24">
        <v>87</v>
      </c>
      <c r="HI229" s="243">
        <f t="shared" ca="1" si="243"/>
        <v>1150</v>
      </c>
      <c r="HJ229" s="243">
        <f t="shared" ref="HJ229:HJ238" ca="1" si="437">IF(HH229&gt;$GZ$140,0,HJ228+HI229)</f>
        <v>115363.66608809018</v>
      </c>
      <c r="HK229" s="243">
        <f t="shared" ca="1" si="414"/>
        <v>120.17048550842726</v>
      </c>
      <c r="HL229" s="33"/>
    </row>
    <row r="230" spans="3:220" ht="15" customHeight="1" x14ac:dyDescent="0.25">
      <c r="C230" s="242">
        <v>88</v>
      </c>
      <c r="D230" s="243">
        <f t="shared" si="337"/>
        <v>1155.6736805955547</v>
      </c>
      <c r="E230" s="865">
        <f t="shared" si="415"/>
        <v>100</v>
      </c>
      <c r="F230" s="866"/>
      <c r="G230" s="243">
        <f t="shared" si="338"/>
        <v>1055.6736805955547</v>
      </c>
      <c r="H230" s="859">
        <f t="shared" si="339"/>
        <v>536.04467187518935</v>
      </c>
      <c r="I230" s="860"/>
      <c r="J230" s="243">
        <f t="shared" si="340"/>
        <v>519.62900872036539</v>
      </c>
      <c r="K230" s="859">
        <f t="shared" si="366"/>
        <v>160293.77255383643</v>
      </c>
      <c r="L230" s="860"/>
      <c r="M230" s="860"/>
      <c r="N230" s="861"/>
      <c r="O230" s="248">
        <f t="shared" si="367"/>
        <v>160293.77255383643</v>
      </c>
      <c r="P230" s="248">
        <f t="shared" si="335"/>
        <v>0</v>
      </c>
      <c r="Q230" s="248">
        <f t="shared" si="341"/>
        <v>0</v>
      </c>
      <c r="R230" s="1015" t="str">
        <f t="shared" si="336"/>
        <v/>
      </c>
      <c r="S230" s="1015"/>
      <c r="U230">
        <v>88</v>
      </c>
      <c r="W230" s="278"/>
      <c r="X230" s="278"/>
      <c r="Y230" s="854"/>
      <c r="Z230" s="855"/>
      <c r="AA230" s="279"/>
      <c r="AQ230" s="482"/>
      <c r="AR230" s="242">
        <v>88</v>
      </c>
      <c r="AS230" s="331">
        <f t="shared" ca="1" si="342"/>
        <v>1231.970682334292</v>
      </c>
      <c r="AT230" s="566">
        <f t="shared" ca="1" si="368"/>
        <v>103.62049999999999</v>
      </c>
      <c r="AU230" s="331">
        <f t="shared" ca="1" si="343"/>
        <v>1128.350182334292</v>
      </c>
      <c r="AV230" s="329">
        <f t="shared" ca="1" si="344"/>
        <v>454.63294982861936</v>
      </c>
      <c r="AW230" s="331">
        <f t="shared" ca="1" si="345"/>
        <v>673.71723250567265</v>
      </c>
      <c r="AX230" s="331">
        <f t="shared" si="369"/>
        <v>0</v>
      </c>
      <c r="AY230" s="331">
        <f t="shared" si="418"/>
        <v>0</v>
      </c>
      <c r="AZ230" s="350">
        <f t="shared" ca="1" si="346"/>
        <v>155200.43699444953</v>
      </c>
      <c r="BA230" s="420">
        <f t="shared" ca="1" si="347"/>
        <v>0</v>
      </c>
      <c r="BB230" s="416">
        <f t="shared" ca="1" si="370"/>
        <v>1231.970682334292</v>
      </c>
      <c r="BC230" s="372">
        <f t="shared" ca="1" si="231"/>
        <v>-1231.970682334292</v>
      </c>
      <c r="BD230" s="242">
        <v>89</v>
      </c>
      <c r="BE230" s="29">
        <f t="shared" si="348"/>
        <v>0</v>
      </c>
      <c r="BF230" s="29">
        <f t="shared" ca="1" si="371"/>
        <v>86103.931831275491</v>
      </c>
      <c r="BG230" s="29">
        <f t="shared" ca="1" si="349"/>
        <v>89.691595657578645</v>
      </c>
      <c r="BH230" s="29"/>
      <c r="BI230" s="24">
        <v>88</v>
      </c>
      <c r="BJ230" s="243">
        <f t="shared" ca="1" si="222"/>
        <v>1231.970682334292</v>
      </c>
      <c r="BK230" s="243">
        <f t="shared" ca="1" si="416"/>
        <v>125202.11847745847</v>
      </c>
      <c r="BL230" s="243">
        <f t="shared" ca="1" si="372"/>
        <v>130.41887341401926</v>
      </c>
      <c r="BM230" s="33"/>
      <c r="BO230" s="278"/>
      <c r="BP230" s="278"/>
      <c r="BQ230" s="278"/>
      <c r="BR230" s="278"/>
      <c r="BS230" s="278"/>
      <c r="BT230" s="278"/>
      <c r="BU230" s="278"/>
      <c r="BV230" s="725"/>
      <c r="BW230" s="679">
        <v>88</v>
      </c>
      <c r="BX230" s="489">
        <f t="shared" ca="1" si="373"/>
        <v>1445.5025028809234</v>
      </c>
      <c r="BY230" s="489">
        <f t="shared" ca="1" si="350"/>
        <v>104.1015</v>
      </c>
      <c r="BZ230" s="489">
        <f t="shared" ca="1" si="351"/>
        <v>1341.4010028809234</v>
      </c>
      <c r="CA230" s="489">
        <f t="shared" ca="1" si="374"/>
        <v>399.69343659356372</v>
      </c>
      <c r="CB230" s="489">
        <f t="shared" ca="1" si="375"/>
        <v>941.70756628735967</v>
      </c>
      <c r="CC230" s="489">
        <f t="shared" si="376"/>
        <v>0</v>
      </c>
      <c r="CD230" s="489">
        <f t="shared" si="377"/>
        <v>0</v>
      </c>
      <c r="CE230" s="647">
        <f t="shared" ca="1" si="378"/>
        <v>136096.04212293445</v>
      </c>
      <c r="CF230" s="700">
        <f t="shared" ca="1" si="417"/>
        <v>0</v>
      </c>
      <c r="CG230" s="701">
        <f t="shared" ca="1" si="379"/>
        <v>1445.5025028809234</v>
      </c>
      <c r="CH230" s="710">
        <f t="shared" ca="1" si="232"/>
        <v>-1445.5025028809234</v>
      </c>
      <c r="CI230" s="679">
        <v>89</v>
      </c>
      <c r="CJ230" s="29">
        <f t="shared" si="352"/>
        <v>0</v>
      </c>
      <c r="CK230" s="29">
        <f t="shared" ca="1" si="429"/>
        <v>86103.931831275491</v>
      </c>
      <c r="CL230" s="29">
        <f t="shared" ca="1" si="353"/>
        <v>89.691595657578645</v>
      </c>
      <c r="CM230" s="29"/>
      <c r="CN230" s="29">
        <v>88</v>
      </c>
      <c r="CO230" s="29">
        <f t="shared" ca="1" si="223"/>
        <v>1445.5025028809234</v>
      </c>
      <c r="CP230" s="29">
        <f t="shared" ca="1" si="433"/>
        <v>144770.63490319901</v>
      </c>
      <c r="CQ230" s="29">
        <f t="shared" ca="1" si="380"/>
        <v>150.80274469083233</v>
      </c>
      <c r="CR230" s="292"/>
      <c r="DA230" s="482"/>
      <c r="DB230" s="242">
        <v>88</v>
      </c>
      <c r="DC230" s="488">
        <f t="shared" ca="1" si="381"/>
        <v>1462.4506963735107</v>
      </c>
      <c r="DD230" s="489">
        <f t="shared" ca="1" si="354"/>
        <v>106.9885</v>
      </c>
      <c r="DE230" s="488">
        <f t="shared" ca="1" si="382"/>
        <v>1355.4621963735108</v>
      </c>
      <c r="DF230" s="489">
        <f t="shared" ca="1" si="383"/>
        <v>417.13026478082975</v>
      </c>
      <c r="DG230" s="488">
        <f t="shared" ca="1" si="384"/>
        <v>938.33193159268103</v>
      </c>
      <c r="DH230" s="488">
        <f t="shared" si="385"/>
        <v>0</v>
      </c>
      <c r="DI230" s="488">
        <f t="shared" si="386"/>
        <v>0</v>
      </c>
      <c r="DJ230" s="523">
        <f t="shared" ca="1" si="387"/>
        <v>142077.75885040607</v>
      </c>
      <c r="DK230" s="420">
        <f t="shared" ca="1" si="355"/>
        <v>0</v>
      </c>
      <c r="DL230" s="416">
        <f t="shared" ca="1" si="388"/>
        <v>1462.4506963735107</v>
      </c>
      <c r="DM230" s="372">
        <f t="shared" ca="1" si="234"/>
        <v>-1462.4506963735107</v>
      </c>
      <c r="DN230" s="242">
        <v>89</v>
      </c>
      <c r="DO230" s="29">
        <f t="shared" si="356"/>
        <v>0</v>
      </c>
      <c r="DP230" s="29">
        <f t="shared" ca="1" si="419"/>
        <v>79862.671267308251</v>
      </c>
      <c r="DQ230" s="29">
        <f t="shared" ca="1" si="357"/>
        <v>83.190282570112757</v>
      </c>
      <c r="DR230" s="29"/>
      <c r="DS230" s="24">
        <v>88</v>
      </c>
      <c r="DT230" s="243">
        <f t="shared" ca="1" si="224"/>
        <v>1462.4506963735107</v>
      </c>
      <c r="DU230" s="243">
        <f t="shared" ca="1" si="434"/>
        <v>145198.82077965216</v>
      </c>
      <c r="DV230" s="243">
        <f t="shared" ca="1" si="390"/>
        <v>151.24877164547101</v>
      </c>
      <c r="DW230" s="33"/>
      <c r="EF230" s="482"/>
      <c r="EG230" s="242">
        <v>88</v>
      </c>
      <c r="EH230" s="331">
        <f t="shared" ca="1" si="391"/>
        <v>1150</v>
      </c>
      <c r="EI230" s="599">
        <f t="shared" ca="1" si="235"/>
        <v>103.62049999999999</v>
      </c>
      <c r="EJ230" s="331">
        <f t="shared" ca="1" si="392"/>
        <v>1046.3795</v>
      </c>
      <c r="EK230" s="594">
        <f t="shared" ca="1" si="393"/>
        <v>478.27113250545762</v>
      </c>
      <c r="EL230" s="488">
        <f t="shared" ca="1" si="394"/>
        <v>568.10836749454234</v>
      </c>
      <c r="EM230" s="331">
        <f t="shared" si="395"/>
        <v>0</v>
      </c>
      <c r="EN230" s="331">
        <f t="shared" si="396"/>
        <v>0</v>
      </c>
      <c r="EO230" s="595">
        <f t="shared" ca="1" si="397"/>
        <v>163410.56563437663</v>
      </c>
      <c r="EP230" s="420">
        <f t="shared" ca="1" si="358"/>
        <v>0</v>
      </c>
      <c r="EQ230" s="416">
        <f t="shared" ca="1" si="398"/>
        <v>1150</v>
      </c>
      <c r="ER230" s="372">
        <f t="shared" ca="1" si="236"/>
        <v>-1150</v>
      </c>
      <c r="ES230" s="242">
        <v>89</v>
      </c>
      <c r="ET230" s="29">
        <f t="shared" si="399"/>
        <v>0</v>
      </c>
      <c r="EU230" s="29">
        <f t="shared" ca="1" si="430"/>
        <v>86103.931831275491</v>
      </c>
      <c r="EV230" s="29">
        <f t="shared" ca="1" si="359"/>
        <v>89.691595657578645</v>
      </c>
      <c r="EW230" s="29"/>
      <c r="EX230" s="24">
        <v>88</v>
      </c>
      <c r="EY230" s="243">
        <f t="shared" ca="1" si="225"/>
        <v>1150</v>
      </c>
      <c r="EZ230" s="243">
        <f t="shared" ca="1" si="435"/>
        <v>117676.63772090044</v>
      </c>
      <c r="FA230" s="243">
        <f t="shared" ca="1" si="400"/>
        <v>122.57983095927131</v>
      </c>
      <c r="FB230" s="33"/>
      <c r="FK230" s="482"/>
      <c r="FL230" s="242">
        <v>88</v>
      </c>
      <c r="FM230" s="331">
        <f t="shared" ca="1" si="401"/>
        <v>1150</v>
      </c>
      <c r="FN230" s="600">
        <f t="shared" ca="1" si="237"/>
        <v>104.1015</v>
      </c>
      <c r="FO230" s="331">
        <f t="shared" ca="1" si="402"/>
        <v>1045.8985</v>
      </c>
      <c r="FP230" s="597">
        <f t="shared" ca="1" si="403"/>
        <v>484.90856407140177</v>
      </c>
      <c r="FQ230" s="488">
        <f t="shared" ca="1" si="404"/>
        <v>560.98993592859824</v>
      </c>
      <c r="FR230" s="331">
        <f t="shared" si="405"/>
        <v>0</v>
      </c>
      <c r="FS230" s="331">
        <f t="shared" si="406"/>
        <v>0</v>
      </c>
      <c r="FT230" s="596">
        <f t="shared" ca="1" si="407"/>
        <v>165693.37488855197</v>
      </c>
      <c r="FU230" s="420">
        <f t="shared" ca="1" si="360"/>
        <v>0</v>
      </c>
      <c r="FV230" s="416">
        <f t="shared" ca="1" si="408"/>
        <v>1150</v>
      </c>
      <c r="FW230" s="372">
        <f t="shared" ca="1" si="238"/>
        <v>-1150</v>
      </c>
      <c r="FX230" s="242">
        <v>89</v>
      </c>
      <c r="FY230" s="29">
        <f t="shared" si="409"/>
        <v>0</v>
      </c>
      <c r="FZ230" s="29">
        <f t="shared" ca="1" si="431"/>
        <v>86103.931831275491</v>
      </c>
      <c r="GA230" s="29">
        <f t="shared" ca="1" si="361"/>
        <v>89.691595657578645</v>
      </c>
      <c r="GB230" s="29"/>
      <c r="GC230" s="24">
        <v>88</v>
      </c>
      <c r="GD230" s="243">
        <f t="shared" ca="1" si="226"/>
        <v>1150</v>
      </c>
      <c r="GE230" s="243">
        <f t="shared" ca="1" si="436"/>
        <v>117641.4426649777</v>
      </c>
      <c r="GF230" s="243">
        <f t="shared" ca="1" si="410"/>
        <v>122.54316944268511</v>
      </c>
      <c r="GG230" s="33"/>
      <c r="GP230" s="482"/>
      <c r="GQ230" s="242">
        <v>88</v>
      </c>
      <c r="GR230" s="331">
        <f t="shared" ca="1" si="362"/>
        <v>1150</v>
      </c>
      <c r="GS230" s="600">
        <f t="shared" ca="1" si="240"/>
        <v>106.9885</v>
      </c>
      <c r="GT230" s="331">
        <f t="shared" ca="1" si="363"/>
        <v>1043.0115000000001</v>
      </c>
      <c r="GU230" s="591">
        <f t="shared" ca="1" si="411"/>
        <v>507.23280422611197</v>
      </c>
      <c r="GV230" s="488">
        <f t="shared" ca="1" si="227"/>
        <v>535.7786957738881</v>
      </c>
      <c r="GW230" s="331">
        <f t="shared" si="228"/>
        <v>0</v>
      </c>
      <c r="GX230" s="331">
        <f t="shared" si="229"/>
        <v>0</v>
      </c>
      <c r="GY230" s="593">
        <f t="shared" ca="1" si="230"/>
        <v>173372.61132460734</v>
      </c>
      <c r="GZ230" s="420">
        <f t="shared" ca="1" si="364"/>
        <v>0</v>
      </c>
      <c r="HA230" s="416">
        <f t="shared" ca="1" si="412"/>
        <v>1150</v>
      </c>
      <c r="HB230" s="372">
        <f t="shared" ca="1" si="241"/>
        <v>-1150</v>
      </c>
      <c r="HC230" s="242">
        <v>89</v>
      </c>
      <c r="HD230" s="29">
        <f t="shared" si="413"/>
        <v>0</v>
      </c>
      <c r="HE230" s="29">
        <f t="shared" ca="1" si="432"/>
        <v>79862.671267308251</v>
      </c>
      <c r="HF230" s="29">
        <f t="shared" ca="1" si="365"/>
        <v>83.190282570112757</v>
      </c>
      <c r="HG230" s="29"/>
      <c r="HH230" s="24">
        <v>88</v>
      </c>
      <c r="HI230" s="243">
        <f t="shared" ca="1" si="243"/>
        <v>1150</v>
      </c>
      <c r="HJ230" s="243">
        <f t="shared" ca="1" si="437"/>
        <v>116513.66608809018</v>
      </c>
      <c r="HK230" s="243">
        <f t="shared" ca="1" si="414"/>
        <v>121.36840217509393</v>
      </c>
      <c r="HL230" s="33"/>
    </row>
    <row r="231" spans="3:220" ht="15" customHeight="1" x14ac:dyDescent="0.25">
      <c r="C231" s="242">
        <v>89</v>
      </c>
      <c r="D231" s="243">
        <f t="shared" si="337"/>
        <v>1155.6736805955547</v>
      </c>
      <c r="E231" s="865">
        <f t="shared" si="415"/>
        <v>100</v>
      </c>
      <c r="F231" s="866"/>
      <c r="G231" s="243">
        <f t="shared" si="338"/>
        <v>1055.6736805955547</v>
      </c>
      <c r="H231" s="859">
        <f t="shared" si="339"/>
        <v>534.31257517945471</v>
      </c>
      <c r="I231" s="860"/>
      <c r="J231" s="243">
        <f t="shared" si="340"/>
        <v>521.36110541610003</v>
      </c>
      <c r="K231" s="859">
        <f t="shared" si="366"/>
        <v>159772.41144842035</v>
      </c>
      <c r="L231" s="860"/>
      <c r="M231" s="860"/>
      <c r="N231" s="861"/>
      <c r="O231" s="248">
        <f t="shared" si="367"/>
        <v>159772.41144842035</v>
      </c>
      <c r="P231" s="248">
        <f t="shared" si="335"/>
        <v>0</v>
      </c>
      <c r="Q231" s="248">
        <f t="shared" si="341"/>
        <v>0</v>
      </c>
      <c r="R231" s="1015" t="str">
        <f t="shared" si="336"/>
        <v/>
      </c>
      <c r="S231" s="1015"/>
      <c r="U231">
        <v>89</v>
      </c>
      <c r="W231" s="278"/>
      <c r="X231" s="278"/>
      <c r="Y231" s="854"/>
      <c r="Z231" s="855"/>
      <c r="AA231" s="279"/>
      <c r="AQ231" s="482"/>
      <c r="AR231" s="242">
        <v>89</v>
      </c>
      <c r="AS231" s="331">
        <f t="shared" ca="1" si="342"/>
        <v>1231.970682334292</v>
      </c>
      <c r="AT231" s="566">
        <f t="shared" ca="1" si="368"/>
        <v>103.62049999999999</v>
      </c>
      <c r="AU231" s="331">
        <f t="shared" ca="1" si="343"/>
        <v>1128.350182334292</v>
      </c>
      <c r="AV231" s="329">
        <f t="shared" ca="1" si="344"/>
        <v>452.66794123381118</v>
      </c>
      <c r="AW231" s="331">
        <f t="shared" ca="1" si="345"/>
        <v>675.68224110048072</v>
      </c>
      <c r="AX231" s="331">
        <f t="shared" si="369"/>
        <v>0</v>
      </c>
      <c r="AY231" s="331">
        <f t="shared" si="418"/>
        <v>0</v>
      </c>
      <c r="AZ231" s="350">
        <f t="shared" ca="1" si="346"/>
        <v>154524.75475334906</v>
      </c>
      <c r="BA231" s="420">
        <f t="shared" ca="1" si="347"/>
        <v>0</v>
      </c>
      <c r="BB231" s="416">
        <f t="shared" ca="1" si="370"/>
        <v>1231.970682334292</v>
      </c>
      <c r="BC231" s="372">
        <f t="shared" ca="1" si="231"/>
        <v>-1231.970682334292</v>
      </c>
      <c r="BD231" s="242">
        <v>90</v>
      </c>
      <c r="BE231" s="29">
        <f t="shared" si="348"/>
        <v>0</v>
      </c>
      <c r="BF231" s="29">
        <f t="shared" ca="1" si="371"/>
        <v>86103.931831275491</v>
      </c>
      <c r="BG231" s="29">
        <f t="shared" ca="1" si="349"/>
        <v>89.691595657578645</v>
      </c>
      <c r="BH231" s="29"/>
      <c r="BI231" s="24">
        <v>89</v>
      </c>
      <c r="BJ231" s="243">
        <f t="shared" ref="BJ231:BJ294" ca="1" si="438">BB231</f>
        <v>1231.970682334292</v>
      </c>
      <c r="BK231" s="243">
        <f t="shared" ca="1" si="416"/>
        <v>126434.08915979275</v>
      </c>
      <c r="BL231" s="243">
        <f t="shared" ca="1" si="372"/>
        <v>131.70217620811746</v>
      </c>
      <c r="BM231" s="33"/>
      <c r="BO231" s="278"/>
      <c r="BP231" s="278"/>
      <c r="BQ231" s="278"/>
      <c r="BR231" s="278"/>
      <c r="BS231" s="278"/>
      <c r="BT231" s="278"/>
      <c r="BU231" s="278"/>
      <c r="BV231" s="725"/>
      <c r="BW231" s="679">
        <v>89</v>
      </c>
      <c r="BX231" s="489">
        <f t="shared" ca="1" si="373"/>
        <v>1445.5025028809234</v>
      </c>
      <c r="BY231" s="489">
        <f t="shared" ca="1" si="350"/>
        <v>104.1015</v>
      </c>
      <c r="BZ231" s="489">
        <f t="shared" ca="1" si="351"/>
        <v>1341.4010028809234</v>
      </c>
      <c r="CA231" s="489">
        <f t="shared" ca="1" si="374"/>
        <v>396.94678952522554</v>
      </c>
      <c r="CB231" s="489">
        <f t="shared" ca="1" si="375"/>
        <v>944.4542133556979</v>
      </c>
      <c r="CC231" s="489">
        <f t="shared" si="376"/>
        <v>0</v>
      </c>
      <c r="CD231" s="489">
        <f t="shared" si="377"/>
        <v>0</v>
      </c>
      <c r="CE231" s="647">
        <f t="shared" ca="1" si="378"/>
        <v>135151.58790957875</v>
      </c>
      <c r="CF231" s="700">
        <f t="shared" ca="1" si="417"/>
        <v>0</v>
      </c>
      <c r="CG231" s="701">
        <f t="shared" ca="1" si="379"/>
        <v>1445.5025028809234</v>
      </c>
      <c r="CH231" s="710">
        <f t="shared" ca="1" si="232"/>
        <v>-1445.5025028809234</v>
      </c>
      <c r="CI231" s="679">
        <v>90</v>
      </c>
      <c r="CJ231" s="29">
        <f t="shared" si="352"/>
        <v>0</v>
      </c>
      <c r="CK231" s="29">
        <f t="shared" ca="1" si="429"/>
        <v>86103.931831275491</v>
      </c>
      <c r="CL231" s="29">
        <f t="shared" ca="1" si="353"/>
        <v>89.691595657578645</v>
      </c>
      <c r="CM231" s="29"/>
      <c r="CN231" s="29">
        <v>89</v>
      </c>
      <c r="CO231" s="29">
        <f t="shared" ref="CO231:CO294" ca="1" si="439">CG231</f>
        <v>1445.5025028809234</v>
      </c>
      <c r="CP231" s="29">
        <f t="shared" ca="1" si="433"/>
        <v>146216.13740607994</v>
      </c>
      <c r="CQ231" s="29">
        <f t="shared" ca="1" si="380"/>
        <v>152.3084764646666</v>
      </c>
      <c r="CR231" s="292"/>
      <c r="DA231" s="482"/>
      <c r="DB231" s="242">
        <v>89</v>
      </c>
      <c r="DC231" s="488">
        <f t="shared" ca="1" si="381"/>
        <v>1462.4506963735107</v>
      </c>
      <c r="DD231" s="489">
        <f t="shared" ca="1" si="354"/>
        <v>106.9885</v>
      </c>
      <c r="DE231" s="488">
        <f t="shared" ca="1" si="382"/>
        <v>1355.4621963735108</v>
      </c>
      <c r="DF231" s="489">
        <f t="shared" ca="1" si="383"/>
        <v>414.39346331368438</v>
      </c>
      <c r="DG231" s="488">
        <f t="shared" ca="1" si="384"/>
        <v>941.0687330598264</v>
      </c>
      <c r="DH231" s="488">
        <f t="shared" si="385"/>
        <v>0</v>
      </c>
      <c r="DI231" s="488">
        <f t="shared" si="386"/>
        <v>0</v>
      </c>
      <c r="DJ231" s="523">
        <f t="shared" ca="1" si="387"/>
        <v>141136.69011734624</v>
      </c>
      <c r="DK231" s="420">
        <f t="shared" ca="1" si="355"/>
        <v>0</v>
      </c>
      <c r="DL231" s="416">
        <f t="shared" ca="1" si="388"/>
        <v>1462.4506963735107</v>
      </c>
      <c r="DM231" s="372">
        <f t="shared" ca="1" si="234"/>
        <v>-1462.4506963735107</v>
      </c>
      <c r="DN231" s="242">
        <v>90</v>
      </c>
      <c r="DO231" s="29">
        <f t="shared" si="356"/>
        <v>0</v>
      </c>
      <c r="DP231" s="29">
        <f t="shared" ca="1" si="419"/>
        <v>79862.671267308251</v>
      </c>
      <c r="DQ231" s="29">
        <f t="shared" ca="1" si="357"/>
        <v>83.190282570112757</v>
      </c>
      <c r="DR231" s="29"/>
      <c r="DS231" s="24">
        <v>89</v>
      </c>
      <c r="DT231" s="243">
        <f t="shared" ref="DT231:DT294" ca="1" si="440">DL231</f>
        <v>1462.4506963735107</v>
      </c>
      <c r="DU231" s="243">
        <f t="shared" ca="1" si="434"/>
        <v>146661.27147602566</v>
      </c>
      <c r="DV231" s="243">
        <f t="shared" ca="1" si="390"/>
        <v>152.77215778752674</v>
      </c>
      <c r="DW231" s="33"/>
      <c r="EF231" s="482"/>
      <c r="EG231" s="242">
        <v>89</v>
      </c>
      <c r="EH231" s="331">
        <f t="shared" ca="1" si="391"/>
        <v>1150</v>
      </c>
      <c r="EI231" s="599">
        <f t="shared" ca="1" si="235"/>
        <v>103.62049999999999</v>
      </c>
      <c r="EJ231" s="331">
        <f t="shared" ca="1" si="392"/>
        <v>1046.3795</v>
      </c>
      <c r="EK231" s="594">
        <f t="shared" ca="1" si="393"/>
        <v>476.61414976693186</v>
      </c>
      <c r="EL231" s="488">
        <f t="shared" ca="1" si="394"/>
        <v>569.76535023306815</v>
      </c>
      <c r="EM231" s="331">
        <f t="shared" si="395"/>
        <v>0</v>
      </c>
      <c r="EN231" s="331">
        <f t="shared" si="396"/>
        <v>0</v>
      </c>
      <c r="EO231" s="595">
        <f t="shared" ca="1" si="397"/>
        <v>162840.80028414357</v>
      </c>
      <c r="EP231" s="420">
        <f t="shared" ca="1" si="358"/>
        <v>0</v>
      </c>
      <c r="EQ231" s="416">
        <f t="shared" ca="1" si="398"/>
        <v>1150</v>
      </c>
      <c r="ER231" s="372">
        <f t="shared" ca="1" si="236"/>
        <v>-1150</v>
      </c>
      <c r="ES231" s="242">
        <v>90</v>
      </c>
      <c r="ET231" s="29">
        <f t="shared" si="399"/>
        <v>0</v>
      </c>
      <c r="EU231" s="29">
        <f t="shared" ca="1" si="430"/>
        <v>86103.931831275491</v>
      </c>
      <c r="EV231" s="29">
        <f t="shared" ca="1" si="359"/>
        <v>89.691595657578645</v>
      </c>
      <c r="EW231" s="29"/>
      <c r="EX231" s="24">
        <v>89</v>
      </c>
      <c r="EY231" s="243">
        <f t="shared" ref="EY231:EY294" ca="1" si="441">EQ231</f>
        <v>1150</v>
      </c>
      <c r="EZ231" s="243">
        <f t="shared" ca="1" si="435"/>
        <v>118826.63772090044</v>
      </c>
      <c r="FA231" s="243">
        <f t="shared" ca="1" si="400"/>
        <v>123.77774762593798</v>
      </c>
      <c r="FB231" s="33"/>
      <c r="FK231" s="482"/>
      <c r="FL231" s="242">
        <v>89</v>
      </c>
      <c r="FM231" s="331">
        <f t="shared" ca="1" si="401"/>
        <v>1150</v>
      </c>
      <c r="FN231" s="600">
        <f t="shared" ca="1" si="237"/>
        <v>104.1015</v>
      </c>
      <c r="FO231" s="331">
        <f t="shared" ca="1" si="402"/>
        <v>1045.8985</v>
      </c>
      <c r="FP231" s="597">
        <f t="shared" ca="1" si="403"/>
        <v>483.2723434249433</v>
      </c>
      <c r="FQ231" s="488">
        <f t="shared" ca="1" si="404"/>
        <v>562.62615657505671</v>
      </c>
      <c r="FR231" s="331">
        <f t="shared" si="405"/>
        <v>0</v>
      </c>
      <c r="FS231" s="331">
        <f t="shared" si="406"/>
        <v>0</v>
      </c>
      <c r="FT231" s="596">
        <f t="shared" ca="1" si="407"/>
        <v>165130.74873197693</v>
      </c>
      <c r="FU231" s="420">
        <f t="shared" ca="1" si="360"/>
        <v>0</v>
      </c>
      <c r="FV231" s="416">
        <f t="shared" ca="1" si="408"/>
        <v>1150</v>
      </c>
      <c r="FW231" s="372">
        <f t="shared" ca="1" si="238"/>
        <v>-1150</v>
      </c>
      <c r="FX231" s="242">
        <v>90</v>
      </c>
      <c r="FY231" s="29">
        <f t="shared" si="409"/>
        <v>0</v>
      </c>
      <c r="FZ231" s="29">
        <f t="shared" ca="1" si="431"/>
        <v>86103.931831275491</v>
      </c>
      <c r="GA231" s="29">
        <f t="shared" ca="1" si="361"/>
        <v>89.691595657578645</v>
      </c>
      <c r="GB231" s="29"/>
      <c r="GC231" s="24">
        <v>89</v>
      </c>
      <c r="GD231" s="243">
        <f t="shared" ref="GD231:GD294" ca="1" si="442">FV231</f>
        <v>1150</v>
      </c>
      <c r="GE231" s="243">
        <f t="shared" ca="1" si="436"/>
        <v>118791.4426649777</v>
      </c>
      <c r="GF231" s="243">
        <f t="shared" ca="1" si="410"/>
        <v>123.74108610935178</v>
      </c>
      <c r="GG231" s="33"/>
      <c r="GP231" s="482"/>
      <c r="GQ231" s="242">
        <v>89</v>
      </c>
      <c r="GR231" s="331">
        <f t="shared" ca="1" si="362"/>
        <v>1150</v>
      </c>
      <c r="GS231" s="600">
        <f t="shared" ca="1" si="240"/>
        <v>106.9885</v>
      </c>
      <c r="GT231" s="331">
        <f t="shared" ca="1" si="363"/>
        <v>1043.0115000000001</v>
      </c>
      <c r="GU231" s="591">
        <f t="shared" ca="1" si="411"/>
        <v>505.67011636343813</v>
      </c>
      <c r="GV231" s="488">
        <f t="shared" ref="GV231:GV294" ca="1" si="443">IF((GT231-GU231)&gt;GY230,GY230,GT231-GU231)</f>
        <v>537.34138363656189</v>
      </c>
      <c r="GW231" s="331">
        <f t="shared" ref="GW231:GW294" si="444">IF(GQ231=$GI$140,$AH$107,0)</f>
        <v>0</v>
      </c>
      <c r="GX231" s="331">
        <f t="shared" ref="GX231:GX294" si="445">IF(GQ231=$GI$140,$AF$107,0)</f>
        <v>0</v>
      </c>
      <c r="GY231" s="593">
        <f t="shared" ref="GY231:GY294" ca="1" si="446">GY230-GV231-GW231</f>
        <v>172835.26994097079</v>
      </c>
      <c r="GZ231" s="420">
        <f t="shared" ca="1" si="364"/>
        <v>0</v>
      </c>
      <c r="HA231" s="416">
        <f t="shared" ca="1" si="412"/>
        <v>1150</v>
      </c>
      <c r="HB231" s="372">
        <f t="shared" ca="1" si="241"/>
        <v>-1150</v>
      </c>
      <c r="HC231" s="242">
        <v>90</v>
      </c>
      <c r="HD231" s="29">
        <f t="shared" si="413"/>
        <v>0</v>
      </c>
      <c r="HE231" s="29">
        <f t="shared" ca="1" si="432"/>
        <v>79862.671267308251</v>
      </c>
      <c r="HF231" s="29">
        <f t="shared" ca="1" si="365"/>
        <v>83.190282570112757</v>
      </c>
      <c r="HG231" s="29"/>
      <c r="HH231" s="24">
        <v>89</v>
      </c>
      <c r="HI231" s="243">
        <f t="shared" ca="1" si="243"/>
        <v>1150</v>
      </c>
      <c r="HJ231" s="243">
        <f t="shared" ca="1" si="437"/>
        <v>117663.66608809018</v>
      </c>
      <c r="HK231" s="243">
        <f t="shared" ca="1" si="414"/>
        <v>122.56631884176061</v>
      </c>
      <c r="HL231" s="33"/>
    </row>
    <row r="232" spans="3:220" ht="15" customHeight="1" x14ac:dyDescent="0.25">
      <c r="C232" s="242">
        <v>90</v>
      </c>
      <c r="D232" s="243">
        <f t="shared" si="337"/>
        <v>1155.6736805955547</v>
      </c>
      <c r="E232" s="865">
        <f t="shared" si="415"/>
        <v>100</v>
      </c>
      <c r="F232" s="866"/>
      <c r="G232" s="243">
        <f t="shared" si="338"/>
        <v>1055.6736805955547</v>
      </c>
      <c r="H232" s="859">
        <f t="shared" si="339"/>
        <v>532.57470482806787</v>
      </c>
      <c r="I232" s="860"/>
      <c r="J232" s="243">
        <f t="shared" si="340"/>
        <v>523.09897576748688</v>
      </c>
      <c r="K232" s="859">
        <f t="shared" si="366"/>
        <v>159249.31247265285</v>
      </c>
      <c r="L232" s="860"/>
      <c r="M232" s="860"/>
      <c r="N232" s="861"/>
      <c r="O232" s="248">
        <f t="shared" si="367"/>
        <v>159249.31247265285</v>
      </c>
      <c r="P232" s="248">
        <f t="shared" si="335"/>
        <v>0</v>
      </c>
      <c r="Q232" s="248">
        <f t="shared" si="341"/>
        <v>0</v>
      </c>
      <c r="R232" s="1015" t="str">
        <f t="shared" si="336"/>
        <v/>
      </c>
      <c r="S232" s="1015"/>
      <c r="U232">
        <v>90</v>
      </c>
      <c r="W232" s="278"/>
      <c r="X232" s="278"/>
      <c r="Y232" s="854"/>
      <c r="Z232" s="855"/>
      <c r="AA232" s="279"/>
      <c r="AQ232" s="482"/>
      <c r="AR232" s="242">
        <v>90</v>
      </c>
      <c r="AS232" s="331">
        <f t="shared" ca="1" si="342"/>
        <v>1231.970682334292</v>
      </c>
      <c r="AT232" s="566">
        <f t="shared" ca="1" si="368"/>
        <v>103.62049999999999</v>
      </c>
      <c r="AU232" s="331">
        <f t="shared" ca="1" si="343"/>
        <v>1128.350182334292</v>
      </c>
      <c r="AV232" s="329">
        <f t="shared" ca="1" si="344"/>
        <v>450.69720136393477</v>
      </c>
      <c r="AW232" s="331">
        <f t="shared" ca="1" si="345"/>
        <v>677.65298097035725</v>
      </c>
      <c r="AX232" s="331">
        <f t="shared" si="369"/>
        <v>0</v>
      </c>
      <c r="AY232" s="331">
        <f t="shared" si="418"/>
        <v>0</v>
      </c>
      <c r="AZ232" s="350">
        <f t="shared" ca="1" si="346"/>
        <v>153847.10177237869</v>
      </c>
      <c r="BA232" s="420">
        <f t="shared" ca="1" si="347"/>
        <v>0</v>
      </c>
      <c r="BB232" s="416">
        <f t="shared" ca="1" si="370"/>
        <v>1231.970682334292</v>
      </c>
      <c r="BC232" s="372">
        <f t="shared" ref="BC232:BC295" ca="1" si="447">AS232*-1</f>
        <v>-1231.970682334292</v>
      </c>
      <c r="BD232" s="242">
        <v>91</v>
      </c>
      <c r="BE232" s="29">
        <f t="shared" si="348"/>
        <v>0</v>
      </c>
      <c r="BF232" s="29">
        <f t="shared" ca="1" si="371"/>
        <v>86103.931831275491</v>
      </c>
      <c r="BG232" s="29">
        <f t="shared" ca="1" si="349"/>
        <v>89.691595657578645</v>
      </c>
      <c r="BH232" s="29"/>
      <c r="BI232" s="24">
        <v>90</v>
      </c>
      <c r="BJ232" s="243">
        <f t="shared" ca="1" si="438"/>
        <v>1231.970682334292</v>
      </c>
      <c r="BK232" s="243">
        <f t="shared" ca="1" si="416"/>
        <v>127666.05984212704</v>
      </c>
      <c r="BL232" s="243">
        <f t="shared" ca="1" si="372"/>
        <v>132.98547900221567</v>
      </c>
      <c r="BM232" s="33"/>
      <c r="BO232" s="278"/>
      <c r="BP232" s="278"/>
      <c r="BQ232" s="278"/>
      <c r="BR232" s="278"/>
      <c r="BS232" s="278"/>
      <c r="BT232" s="278"/>
      <c r="BU232" s="278"/>
      <c r="BV232" s="725"/>
      <c r="BW232" s="679">
        <v>90</v>
      </c>
      <c r="BX232" s="489">
        <f t="shared" ca="1" si="373"/>
        <v>1445.5025028809234</v>
      </c>
      <c r="BY232" s="489">
        <f t="shared" ca="1" si="350"/>
        <v>104.1015</v>
      </c>
      <c r="BZ232" s="489">
        <f t="shared" ca="1" si="351"/>
        <v>1341.4010028809234</v>
      </c>
      <c r="CA232" s="489">
        <f t="shared" ca="1" si="374"/>
        <v>394.19213140293806</v>
      </c>
      <c r="CB232" s="489">
        <f t="shared" ca="1" si="375"/>
        <v>947.20887147798544</v>
      </c>
      <c r="CC232" s="489">
        <f t="shared" si="376"/>
        <v>0</v>
      </c>
      <c r="CD232" s="489">
        <f t="shared" si="377"/>
        <v>0</v>
      </c>
      <c r="CE232" s="647">
        <f t="shared" ca="1" si="378"/>
        <v>134204.37903810077</v>
      </c>
      <c r="CF232" s="700">
        <f t="shared" ca="1" si="417"/>
        <v>0</v>
      </c>
      <c r="CG232" s="701">
        <f t="shared" ca="1" si="379"/>
        <v>1445.5025028809234</v>
      </c>
      <c r="CH232" s="710">
        <f t="shared" ref="CH232:CH295" ca="1" si="448">BX232*-1</f>
        <v>-1445.5025028809234</v>
      </c>
      <c r="CI232" s="679">
        <v>91</v>
      </c>
      <c r="CJ232" s="29">
        <f t="shared" si="352"/>
        <v>0</v>
      </c>
      <c r="CK232" s="29">
        <f t="shared" ca="1" si="429"/>
        <v>86103.931831275491</v>
      </c>
      <c r="CL232" s="29">
        <f t="shared" ca="1" si="353"/>
        <v>89.691595657578645</v>
      </c>
      <c r="CM232" s="29"/>
      <c r="CN232" s="29">
        <v>90</v>
      </c>
      <c r="CO232" s="29">
        <f t="shared" ca="1" si="439"/>
        <v>1445.5025028809234</v>
      </c>
      <c r="CP232" s="29">
        <f t="shared" ca="1" si="433"/>
        <v>147661.63990896087</v>
      </c>
      <c r="CQ232" s="29">
        <f t="shared" ca="1" si="380"/>
        <v>153.81420823850092</v>
      </c>
      <c r="CR232" s="292"/>
      <c r="DA232" s="482"/>
      <c r="DB232" s="242">
        <v>90</v>
      </c>
      <c r="DC232" s="488">
        <f t="shared" ca="1" si="381"/>
        <v>1462.4506963735107</v>
      </c>
      <c r="DD232" s="489">
        <f t="shared" ca="1" si="354"/>
        <v>106.9885</v>
      </c>
      <c r="DE232" s="488">
        <f t="shared" ca="1" si="382"/>
        <v>1355.4621963735108</v>
      </c>
      <c r="DF232" s="489">
        <f t="shared" ca="1" si="383"/>
        <v>411.64867950892653</v>
      </c>
      <c r="DG232" s="488">
        <f t="shared" ca="1" si="384"/>
        <v>943.81351686458424</v>
      </c>
      <c r="DH232" s="488">
        <f t="shared" si="385"/>
        <v>0</v>
      </c>
      <c r="DI232" s="488">
        <f t="shared" si="386"/>
        <v>0</v>
      </c>
      <c r="DJ232" s="523">
        <f t="shared" ca="1" si="387"/>
        <v>140192.87660048166</v>
      </c>
      <c r="DK232" s="420">
        <f t="shared" ca="1" si="355"/>
        <v>0</v>
      </c>
      <c r="DL232" s="416">
        <f t="shared" ca="1" si="388"/>
        <v>1462.4506963735107</v>
      </c>
      <c r="DM232" s="372">
        <f t="shared" ref="DM232:DM295" ca="1" si="449">DC232*-1</f>
        <v>-1462.4506963735107</v>
      </c>
      <c r="DN232" s="242">
        <v>91</v>
      </c>
      <c r="DO232" s="29">
        <f t="shared" si="356"/>
        <v>0</v>
      </c>
      <c r="DP232" s="29">
        <f t="shared" ca="1" si="419"/>
        <v>79862.671267308251</v>
      </c>
      <c r="DQ232" s="29">
        <f t="shared" ca="1" si="357"/>
        <v>83.190282570112757</v>
      </c>
      <c r="DR232" s="29"/>
      <c r="DS232" s="24">
        <v>90</v>
      </c>
      <c r="DT232" s="243">
        <f t="shared" ca="1" si="440"/>
        <v>1462.4506963735107</v>
      </c>
      <c r="DU232" s="243">
        <f t="shared" ca="1" si="434"/>
        <v>148123.72217239917</v>
      </c>
      <c r="DV232" s="243">
        <f t="shared" ca="1" si="390"/>
        <v>154.29554392958246</v>
      </c>
      <c r="DW232" s="33"/>
      <c r="EF232" s="482"/>
      <c r="EG232" s="242">
        <v>90</v>
      </c>
      <c r="EH232" s="331">
        <f t="shared" ca="1" si="391"/>
        <v>1150</v>
      </c>
      <c r="EI232" s="599">
        <f t="shared" ref="EI232:EI295" ca="1" si="450">IF(EG232&gt;$EP$503,0,IF(EG232&gt;$DY$140,($EH$140-$X$107)*$EJ$140/12*$EK$140,$EH$140*$EJ$140/12*$EK$140))</f>
        <v>103.62049999999999</v>
      </c>
      <c r="EJ232" s="331">
        <f t="shared" ca="1" si="392"/>
        <v>1046.3795</v>
      </c>
      <c r="EK232" s="594">
        <f t="shared" ca="1" si="393"/>
        <v>474.95233416208544</v>
      </c>
      <c r="EL232" s="488">
        <f t="shared" ca="1" si="394"/>
        <v>571.42716583791457</v>
      </c>
      <c r="EM232" s="331">
        <f t="shared" si="395"/>
        <v>0</v>
      </c>
      <c r="EN232" s="331">
        <f t="shared" si="396"/>
        <v>0</v>
      </c>
      <c r="EO232" s="595">
        <f t="shared" ca="1" si="397"/>
        <v>162269.37311830567</v>
      </c>
      <c r="EP232" s="420">
        <f t="shared" ca="1" si="358"/>
        <v>0</v>
      </c>
      <c r="EQ232" s="416">
        <f t="shared" ca="1" si="398"/>
        <v>1150</v>
      </c>
      <c r="ER232" s="372">
        <f t="shared" ref="ER232:ER295" ca="1" si="451">EH232*-1</f>
        <v>-1150</v>
      </c>
      <c r="ES232" s="242">
        <v>91</v>
      </c>
      <c r="ET232" s="29">
        <f t="shared" si="399"/>
        <v>0</v>
      </c>
      <c r="EU232" s="29">
        <f t="shared" ca="1" si="430"/>
        <v>86103.931831275491</v>
      </c>
      <c r="EV232" s="29">
        <f t="shared" ca="1" si="359"/>
        <v>89.691595657578645</v>
      </c>
      <c r="EW232" s="29"/>
      <c r="EX232" s="24">
        <v>90</v>
      </c>
      <c r="EY232" s="243">
        <f t="shared" ca="1" si="441"/>
        <v>1150</v>
      </c>
      <c r="EZ232" s="243">
        <f t="shared" ca="1" si="435"/>
        <v>119976.63772090044</v>
      </c>
      <c r="FA232" s="243">
        <f t="shared" ca="1" si="400"/>
        <v>124.97566429260463</v>
      </c>
      <c r="FB232" s="33"/>
      <c r="FK232" s="482"/>
      <c r="FL232" s="242">
        <v>90</v>
      </c>
      <c r="FM232" s="331">
        <f t="shared" ca="1" si="401"/>
        <v>1150</v>
      </c>
      <c r="FN232" s="600">
        <f t="shared" ref="FN232:FN295" ca="1" si="452">IF(FL232&gt;$FU$503,0,IF(FL232&gt;$FD$140,($FM$140-$AC$107)*$FO$140/12*$FP$140,$FM$140*$FO$140/12*$FP$140))</f>
        <v>104.1015</v>
      </c>
      <c r="FO232" s="331">
        <f t="shared" ca="1" si="402"/>
        <v>1045.8985</v>
      </c>
      <c r="FP232" s="597">
        <f t="shared" ca="1" si="403"/>
        <v>481.63135046826613</v>
      </c>
      <c r="FQ232" s="488">
        <f t="shared" ca="1" si="404"/>
        <v>564.26714953173382</v>
      </c>
      <c r="FR232" s="331">
        <f t="shared" si="405"/>
        <v>0</v>
      </c>
      <c r="FS232" s="331">
        <f t="shared" si="406"/>
        <v>0</v>
      </c>
      <c r="FT232" s="596">
        <f t="shared" ca="1" si="407"/>
        <v>164566.48158244518</v>
      </c>
      <c r="FU232" s="420">
        <f t="shared" ca="1" si="360"/>
        <v>0</v>
      </c>
      <c r="FV232" s="416">
        <f t="shared" ca="1" si="408"/>
        <v>1150</v>
      </c>
      <c r="FW232" s="372">
        <f t="shared" ref="FW232:FW295" ca="1" si="453">FM232*-1</f>
        <v>-1150</v>
      </c>
      <c r="FX232" s="242">
        <v>91</v>
      </c>
      <c r="FY232" s="29">
        <f t="shared" si="409"/>
        <v>0</v>
      </c>
      <c r="FZ232" s="29">
        <f t="shared" ca="1" si="431"/>
        <v>86103.931831275491</v>
      </c>
      <c r="GA232" s="29">
        <f t="shared" ca="1" si="361"/>
        <v>89.691595657578645</v>
      </c>
      <c r="GB232" s="29"/>
      <c r="GC232" s="24">
        <v>90</v>
      </c>
      <c r="GD232" s="243">
        <f t="shared" ca="1" si="442"/>
        <v>1150</v>
      </c>
      <c r="GE232" s="243">
        <f t="shared" ca="1" si="436"/>
        <v>119941.4426649777</v>
      </c>
      <c r="GF232" s="243">
        <f t="shared" ca="1" si="410"/>
        <v>124.93900277601846</v>
      </c>
      <c r="GG232" s="33"/>
      <c r="GP232" s="482"/>
      <c r="GQ232" s="242">
        <v>90</v>
      </c>
      <c r="GR232" s="331">
        <f t="shared" ca="1" si="362"/>
        <v>1150</v>
      </c>
      <c r="GS232" s="600">
        <f t="shared" ref="GS232:GS295" ca="1" si="454">IF(GQ232&gt;$GZ$503,0,IF(GQ232&gt;$GI$140,($GR$140-$AH$107)*$GT$140/12*$GU$140,$GR$140*$GT$140/12*$GU$140))</f>
        <v>106.9885</v>
      </c>
      <c r="GT232" s="331">
        <f t="shared" ca="1" si="363"/>
        <v>1043.0115000000001</v>
      </c>
      <c r="GU232" s="591">
        <f t="shared" ca="1" si="411"/>
        <v>504.10287066116484</v>
      </c>
      <c r="GV232" s="488">
        <f t="shared" ca="1" si="443"/>
        <v>538.90862933883523</v>
      </c>
      <c r="GW232" s="331">
        <f t="shared" si="444"/>
        <v>0</v>
      </c>
      <c r="GX232" s="331">
        <f t="shared" si="445"/>
        <v>0</v>
      </c>
      <c r="GY232" s="593">
        <f t="shared" ca="1" si="446"/>
        <v>172296.36131163195</v>
      </c>
      <c r="GZ232" s="420">
        <f t="shared" ca="1" si="364"/>
        <v>0</v>
      </c>
      <c r="HA232" s="416">
        <f t="shared" ca="1" si="412"/>
        <v>1150</v>
      </c>
      <c r="HB232" s="372">
        <f t="shared" ref="HB232:HB295" ca="1" si="455">GR232*-1</f>
        <v>-1150</v>
      </c>
      <c r="HC232" s="242">
        <v>91</v>
      </c>
      <c r="HD232" s="29">
        <f t="shared" si="413"/>
        <v>0</v>
      </c>
      <c r="HE232" s="29">
        <f t="shared" ca="1" si="432"/>
        <v>79862.671267308251</v>
      </c>
      <c r="HF232" s="29">
        <f t="shared" ca="1" si="365"/>
        <v>83.190282570112757</v>
      </c>
      <c r="HG232" s="29"/>
      <c r="HH232" s="24">
        <v>90</v>
      </c>
      <c r="HI232" s="243">
        <f t="shared" ref="HI232:HI295" ca="1" si="456">HA232</f>
        <v>1150</v>
      </c>
      <c r="HJ232" s="243">
        <f t="shared" ca="1" si="437"/>
        <v>118813.66608809018</v>
      </c>
      <c r="HK232" s="243">
        <f t="shared" ca="1" si="414"/>
        <v>123.76423550842726</v>
      </c>
      <c r="HL232" s="33"/>
    </row>
    <row r="233" spans="3:220" ht="15" customHeight="1" x14ac:dyDescent="0.25">
      <c r="C233" s="242">
        <v>91</v>
      </c>
      <c r="D233" s="243">
        <f t="shared" si="337"/>
        <v>1155.6736805955547</v>
      </c>
      <c r="E233" s="865">
        <f t="shared" si="415"/>
        <v>100</v>
      </c>
      <c r="F233" s="866"/>
      <c r="G233" s="243">
        <f t="shared" si="338"/>
        <v>1055.6736805955547</v>
      </c>
      <c r="H233" s="859">
        <f t="shared" si="339"/>
        <v>530.83104157550952</v>
      </c>
      <c r="I233" s="860"/>
      <c r="J233" s="243">
        <f t="shared" si="340"/>
        <v>524.84263902004523</v>
      </c>
      <c r="K233" s="859">
        <f t="shared" si="366"/>
        <v>158724.46983363281</v>
      </c>
      <c r="L233" s="860"/>
      <c r="M233" s="860"/>
      <c r="N233" s="861"/>
      <c r="O233" s="248">
        <f t="shared" si="367"/>
        <v>158724.46983363281</v>
      </c>
      <c r="P233" s="248">
        <f t="shared" si="335"/>
        <v>0</v>
      </c>
      <c r="Q233" s="248">
        <f t="shared" si="341"/>
        <v>0</v>
      </c>
      <c r="R233" s="1015" t="str">
        <f t="shared" si="336"/>
        <v/>
      </c>
      <c r="S233" s="1015"/>
      <c r="U233">
        <v>91</v>
      </c>
      <c r="W233" s="278"/>
      <c r="X233" s="278"/>
      <c r="Y233" s="854"/>
      <c r="Z233" s="855"/>
      <c r="AA233" s="279"/>
      <c r="AQ233" s="482"/>
      <c r="AR233" s="242">
        <v>91</v>
      </c>
      <c r="AS233" s="331">
        <f t="shared" ca="1" si="342"/>
        <v>1231.970682334292</v>
      </c>
      <c r="AT233" s="566">
        <f t="shared" ca="1" si="368"/>
        <v>103.62049999999999</v>
      </c>
      <c r="AU233" s="331">
        <f t="shared" ca="1" si="343"/>
        <v>1128.350182334292</v>
      </c>
      <c r="AV233" s="329">
        <f t="shared" ca="1" si="344"/>
        <v>448.72071350277128</v>
      </c>
      <c r="AW233" s="331">
        <f t="shared" ca="1" si="345"/>
        <v>679.62946883152063</v>
      </c>
      <c r="AX233" s="331">
        <f t="shared" si="369"/>
        <v>0</v>
      </c>
      <c r="AY233" s="331">
        <f t="shared" si="418"/>
        <v>0</v>
      </c>
      <c r="AZ233" s="350">
        <f t="shared" ca="1" si="346"/>
        <v>153167.47230354717</v>
      </c>
      <c r="BA233" s="420">
        <f t="shared" ca="1" si="347"/>
        <v>0</v>
      </c>
      <c r="BB233" s="416">
        <f t="shared" ca="1" si="370"/>
        <v>1231.970682334292</v>
      </c>
      <c r="BC233" s="372">
        <f t="shared" ca="1" si="447"/>
        <v>-1231.970682334292</v>
      </c>
      <c r="BD233" s="242">
        <v>92</v>
      </c>
      <c r="BE233" s="29">
        <f t="shared" si="348"/>
        <v>0</v>
      </c>
      <c r="BF233" s="29">
        <f t="shared" ca="1" si="371"/>
        <v>86103.931831275491</v>
      </c>
      <c r="BG233" s="29">
        <f t="shared" ca="1" si="349"/>
        <v>89.691595657578645</v>
      </c>
      <c r="BH233" s="29"/>
      <c r="BI233" s="24">
        <v>91</v>
      </c>
      <c r="BJ233" s="243">
        <f t="shared" ca="1" si="438"/>
        <v>1231.970682334292</v>
      </c>
      <c r="BK233" s="243">
        <f t="shared" ca="1" si="416"/>
        <v>128898.03052446133</v>
      </c>
      <c r="BL233" s="243">
        <f t="shared" ca="1" si="372"/>
        <v>134.2687817963139</v>
      </c>
      <c r="BM233" s="33"/>
      <c r="BO233" s="278"/>
      <c r="BP233" s="278"/>
      <c r="BQ233" s="278"/>
      <c r="BR233" s="278"/>
      <c r="BS233" s="278"/>
      <c r="BT233" s="278"/>
      <c r="BU233" s="278"/>
      <c r="BV233" s="725"/>
      <c r="BW233" s="679">
        <v>91</v>
      </c>
      <c r="BX233" s="489">
        <f t="shared" ca="1" si="373"/>
        <v>1445.5025028809234</v>
      </c>
      <c r="BY233" s="489">
        <f t="shared" ca="1" si="350"/>
        <v>104.1015</v>
      </c>
      <c r="BZ233" s="489">
        <f t="shared" ca="1" si="351"/>
        <v>1341.4010028809234</v>
      </c>
      <c r="CA233" s="489">
        <f t="shared" ca="1" si="374"/>
        <v>391.42943886112727</v>
      </c>
      <c r="CB233" s="489">
        <f t="shared" ca="1" si="375"/>
        <v>949.97156401979623</v>
      </c>
      <c r="CC233" s="489">
        <f t="shared" si="376"/>
        <v>0</v>
      </c>
      <c r="CD233" s="489">
        <f t="shared" si="377"/>
        <v>0</v>
      </c>
      <c r="CE233" s="647">
        <f t="shared" ca="1" si="378"/>
        <v>133254.40747408097</v>
      </c>
      <c r="CF233" s="700">
        <f t="shared" ca="1" si="417"/>
        <v>0</v>
      </c>
      <c r="CG233" s="701">
        <f t="shared" ca="1" si="379"/>
        <v>1445.5025028809234</v>
      </c>
      <c r="CH233" s="710">
        <f t="shared" ca="1" si="448"/>
        <v>-1445.5025028809234</v>
      </c>
      <c r="CI233" s="679">
        <v>92</v>
      </c>
      <c r="CJ233" s="29">
        <f t="shared" si="352"/>
        <v>0</v>
      </c>
      <c r="CK233" s="29">
        <f t="shared" ca="1" si="429"/>
        <v>86103.931831275491</v>
      </c>
      <c r="CL233" s="29">
        <f t="shared" ca="1" si="353"/>
        <v>89.691595657578645</v>
      </c>
      <c r="CM233" s="29"/>
      <c r="CN233" s="29">
        <v>91</v>
      </c>
      <c r="CO233" s="29">
        <f t="shared" ca="1" si="439"/>
        <v>1445.5025028809234</v>
      </c>
      <c r="CP233" s="649">
        <f t="shared" ca="1" si="433"/>
        <v>149107.14241184181</v>
      </c>
      <c r="CQ233" s="29">
        <f t="shared" ca="1" si="380"/>
        <v>155.31994001233522</v>
      </c>
      <c r="CR233" s="292"/>
      <c r="DA233" s="482"/>
      <c r="DB233" s="242">
        <v>91</v>
      </c>
      <c r="DC233" s="488">
        <f t="shared" ca="1" si="381"/>
        <v>1462.4506963735107</v>
      </c>
      <c r="DD233" s="489">
        <f t="shared" ca="1" si="354"/>
        <v>106.9885</v>
      </c>
      <c r="DE233" s="488">
        <f t="shared" ca="1" si="382"/>
        <v>1355.4621963735108</v>
      </c>
      <c r="DF233" s="489">
        <f t="shared" ca="1" si="383"/>
        <v>408.89589008473826</v>
      </c>
      <c r="DG233" s="488">
        <f t="shared" ca="1" si="384"/>
        <v>946.56630628877247</v>
      </c>
      <c r="DH233" s="488">
        <f t="shared" si="385"/>
        <v>0</v>
      </c>
      <c r="DI233" s="488">
        <f t="shared" si="386"/>
        <v>0</v>
      </c>
      <c r="DJ233" s="523">
        <f t="shared" ca="1" si="387"/>
        <v>139246.3102941929</v>
      </c>
      <c r="DK233" s="420">
        <f t="shared" ca="1" si="355"/>
        <v>0</v>
      </c>
      <c r="DL233" s="416">
        <f t="shared" ca="1" si="388"/>
        <v>1462.4506963735107</v>
      </c>
      <c r="DM233" s="372">
        <f t="shared" ca="1" si="449"/>
        <v>-1462.4506963735107</v>
      </c>
      <c r="DN233" s="242">
        <v>92</v>
      </c>
      <c r="DO233" s="29">
        <f t="shared" si="356"/>
        <v>0</v>
      </c>
      <c r="DP233" s="29">
        <f t="shared" ca="1" si="419"/>
        <v>79862.671267308251</v>
      </c>
      <c r="DQ233" s="29">
        <f t="shared" ca="1" si="357"/>
        <v>83.190282570112757</v>
      </c>
      <c r="DR233" s="29"/>
      <c r="DS233" s="24">
        <v>91</v>
      </c>
      <c r="DT233" s="243">
        <f t="shared" ca="1" si="440"/>
        <v>1462.4506963735107</v>
      </c>
      <c r="DU233" s="243">
        <f t="shared" ca="1" si="434"/>
        <v>149586.17286877267</v>
      </c>
      <c r="DV233" s="243">
        <f t="shared" ca="1" si="390"/>
        <v>155.81893007163822</v>
      </c>
      <c r="DW233" s="33"/>
      <c r="EF233" s="482"/>
      <c r="EG233" s="242">
        <v>91</v>
      </c>
      <c r="EH233" s="331">
        <f t="shared" ca="1" si="391"/>
        <v>1150</v>
      </c>
      <c r="EI233" s="599">
        <f t="shared" ca="1" si="450"/>
        <v>103.62049999999999</v>
      </c>
      <c r="EJ233" s="331">
        <f t="shared" ca="1" si="392"/>
        <v>1046.3795</v>
      </c>
      <c r="EK233" s="594">
        <f t="shared" ca="1" si="393"/>
        <v>473.2856715950582</v>
      </c>
      <c r="EL233" s="488">
        <f t="shared" ca="1" si="394"/>
        <v>573.09382840494186</v>
      </c>
      <c r="EM233" s="331">
        <f t="shared" si="395"/>
        <v>0</v>
      </c>
      <c r="EN233" s="331">
        <f t="shared" si="396"/>
        <v>0</v>
      </c>
      <c r="EO233" s="595">
        <f t="shared" ca="1" si="397"/>
        <v>161696.27928990073</v>
      </c>
      <c r="EP233" s="420">
        <f t="shared" ca="1" si="358"/>
        <v>0</v>
      </c>
      <c r="EQ233" s="416">
        <f t="shared" ca="1" si="398"/>
        <v>1150</v>
      </c>
      <c r="ER233" s="372">
        <f t="shared" ca="1" si="451"/>
        <v>-1150</v>
      </c>
      <c r="ES233" s="242">
        <v>92</v>
      </c>
      <c r="ET233" s="29">
        <f t="shared" si="399"/>
        <v>0</v>
      </c>
      <c r="EU233" s="583">
        <f t="shared" ca="1" si="430"/>
        <v>86103.931831275491</v>
      </c>
      <c r="EV233" s="29">
        <f t="shared" ca="1" si="359"/>
        <v>89.691595657578645</v>
      </c>
      <c r="EW233" s="29"/>
      <c r="EX233" s="24">
        <v>91</v>
      </c>
      <c r="EY233" s="243">
        <f t="shared" ca="1" si="441"/>
        <v>1150</v>
      </c>
      <c r="EZ233" s="243">
        <f t="shared" ca="1" si="435"/>
        <v>121126.63772090044</v>
      </c>
      <c r="FA233" s="243">
        <f t="shared" ca="1" si="400"/>
        <v>126.17358095927131</v>
      </c>
      <c r="FB233" s="33"/>
      <c r="FK233" s="482"/>
      <c r="FL233" s="242">
        <v>91</v>
      </c>
      <c r="FM233" s="331">
        <f t="shared" ca="1" si="401"/>
        <v>1150</v>
      </c>
      <c r="FN233" s="600">
        <f t="shared" ca="1" si="452"/>
        <v>104.1015</v>
      </c>
      <c r="FO233" s="331">
        <f t="shared" ca="1" si="402"/>
        <v>1045.8985</v>
      </c>
      <c r="FP233" s="597">
        <f t="shared" ca="1" si="403"/>
        <v>479.98557128213179</v>
      </c>
      <c r="FQ233" s="488">
        <f t="shared" ca="1" si="404"/>
        <v>565.91292871786823</v>
      </c>
      <c r="FR233" s="331">
        <f t="shared" si="405"/>
        <v>0</v>
      </c>
      <c r="FS233" s="331">
        <f t="shared" si="406"/>
        <v>0</v>
      </c>
      <c r="FT233" s="596">
        <f t="shared" ca="1" si="407"/>
        <v>164000.5686537273</v>
      </c>
      <c r="FU233" s="420">
        <f t="shared" ca="1" si="360"/>
        <v>0</v>
      </c>
      <c r="FV233" s="416">
        <f t="shared" ca="1" si="408"/>
        <v>1150</v>
      </c>
      <c r="FW233" s="372">
        <f t="shared" ca="1" si="453"/>
        <v>-1150</v>
      </c>
      <c r="FX233" s="242">
        <v>92</v>
      </c>
      <c r="FY233" s="29">
        <f t="shared" si="409"/>
        <v>0</v>
      </c>
      <c r="FZ233" s="586">
        <f t="shared" ca="1" si="431"/>
        <v>86103.931831275491</v>
      </c>
      <c r="GA233" s="29">
        <f t="shared" ca="1" si="361"/>
        <v>89.691595657578645</v>
      </c>
      <c r="GB233" s="29"/>
      <c r="GC233" s="24">
        <v>91</v>
      </c>
      <c r="GD233" s="243">
        <f t="shared" ca="1" si="442"/>
        <v>1150</v>
      </c>
      <c r="GE233" s="243">
        <f t="shared" ca="1" si="436"/>
        <v>121091.4426649777</v>
      </c>
      <c r="GF233" s="243">
        <f t="shared" ca="1" si="410"/>
        <v>126.13691944268511</v>
      </c>
      <c r="GG233" s="33"/>
      <c r="GP233" s="482"/>
      <c r="GQ233" s="242">
        <v>91</v>
      </c>
      <c r="GR233" s="331">
        <f t="shared" ca="1" si="362"/>
        <v>1150</v>
      </c>
      <c r="GS233" s="600">
        <f t="shared" ca="1" si="454"/>
        <v>106.9885</v>
      </c>
      <c r="GT233" s="331">
        <f t="shared" ca="1" si="363"/>
        <v>1043.0115000000001</v>
      </c>
      <c r="GU233" s="591">
        <f t="shared" ca="1" si="411"/>
        <v>502.53105382559323</v>
      </c>
      <c r="GV233" s="488">
        <f t="shared" ca="1" si="443"/>
        <v>540.48044617440678</v>
      </c>
      <c r="GW233" s="331">
        <f t="shared" si="444"/>
        <v>0</v>
      </c>
      <c r="GX233" s="331">
        <f t="shared" si="445"/>
        <v>0</v>
      </c>
      <c r="GY233" s="593">
        <f t="shared" ca="1" si="446"/>
        <v>171755.88086545753</v>
      </c>
      <c r="GZ233" s="420">
        <f t="shared" ca="1" si="364"/>
        <v>0</v>
      </c>
      <c r="HA233" s="416">
        <f t="shared" ca="1" si="412"/>
        <v>1150</v>
      </c>
      <c r="HB233" s="372">
        <f t="shared" ca="1" si="455"/>
        <v>-1150</v>
      </c>
      <c r="HC233" s="242">
        <v>92</v>
      </c>
      <c r="HD233" s="29">
        <f t="shared" si="413"/>
        <v>0</v>
      </c>
      <c r="HE233" s="29">
        <f t="shared" ca="1" si="432"/>
        <v>79862.671267308251</v>
      </c>
      <c r="HF233" s="29">
        <f t="shared" ca="1" si="365"/>
        <v>83.190282570112757</v>
      </c>
      <c r="HG233" s="29"/>
      <c r="HH233" s="24">
        <v>91</v>
      </c>
      <c r="HI233" s="243">
        <f t="shared" ca="1" si="456"/>
        <v>1150</v>
      </c>
      <c r="HJ233" s="243">
        <f t="shared" ca="1" si="437"/>
        <v>119963.66608809018</v>
      </c>
      <c r="HK233" s="243">
        <f t="shared" ca="1" si="414"/>
        <v>124.96215217509393</v>
      </c>
      <c r="HL233" s="33"/>
    </row>
    <row r="234" spans="3:220" ht="15" customHeight="1" x14ac:dyDescent="0.25">
      <c r="C234" s="242">
        <v>92</v>
      </c>
      <c r="D234" s="243">
        <f t="shared" si="337"/>
        <v>1155.6736805955547</v>
      </c>
      <c r="E234" s="865">
        <f t="shared" si="415"/>
        <v>100</v>
      </c>
      <c r="F234" s="866"/>
      <c r="G234" s="243">
        <f t="shared" si="338"/>
        <v>1055.6736805955547</v>
      </c>
      <c r="H234" s="859">
        <f t="shared" si="339"/>
        <v>529.08156611210939</v>
      </c>
      <c r="I234" s="860"/>
      <c r="J234" s="243">
        <f t="shared" si="340"/>
        <v>526.59211448344536</v>
      </c>
      <c r="K234" s="859">
        <f t="shared" si="366"/>
        <v>158197.87771914937</v>
      </c>
      <c r="L234" s="860"/>
      <c r="M234" s="860"/>
      <c r="N234" s="861"/>
      <c r="O234" s="248">
        <f t="shared" si="367"/>
        <v>158197.87771914937</v>
      </c>
      <c r="P234" s="248">
        <f t="shared" si="335"/>
        <v>0</v>
      </c>
      <c r="Q234" s="248">
        <f t="shared" si="341"/>
        <v>0</v>
      </c>
      <c r="R234" s="1015" t="str">
        <f t="shared" si="336"/>
        <v/>
      </c>
      <c r="S234" s="1015"/>
      <c r="U234">
        <v>92</v>
      </c>
      <c r="W234" s="278"/>
      <c r="X234" s="278"/>
      <c r="Y234" s="854"/>
      <c r="Z234" s="855"/>
      <c r="AA234" s="279"/>
      <c r="AQ234" s="482"/>
      <c r="AR234" s="242">
        <v>92</v>
      </c>
      <c r="AS234" s="331">
        <f t="shared" ca="1" si="342"/>
        <v>1231.970682334292</v>
      </c>
      <c r="AT234" s="566">
        <f t="shared" ca="1" si="368"/>
        <v>103.62049999999999</v>
      </c>
      <c r="AU234" s="331">
        <f t="shared" ca="1" si="343"/>
        <v>1128.350182334292</v>
      </c>
      <c r="AV234" s="329">
        <f t="shared" ca="1" si="344"/>
        <v>446.738460885346</v>
      </c>
      <c r="AW234" s="331">
        <f t="shared" ca="1" si="345"/>
        <v>681.6117214489459</v>
      </c>
      <c r="AX234" s="331">
        <f t="shared" si="369"/>
        <v>0</v>
      </c>
      <c r="AY234" s="331">
        <f t="shared" si="418"/>
        <v>0</v>
      </c>
      <c r="AZ234" s="350">
        <f t="shared" ca="1" si="346"/>
        <v>152485.86058209822</v>
      </c>
      <c r="BA234" s="420">
        <f t="shared" ca="1" si="347"/>
        <v>0</v>
      </c>
      <c r="BB234" s="416">
        <f t="shared" ca="1" si="370"/>
        <v>1231.970682334292</v>
      </c>
      <c r="BC234" s="372">
        <f t="shared" ca="1" si="447"/>
        <v>-1231.970682334292</v>
      </c>
      <c r="BD234" s="242">
        <v>93</v>
      </c>
      <c r="BE234" s="29">
        <f t="shared" si="348"/>
        <v>0</v>
      </c>
      <c r="BF234" s="29">
        <f t="shared" ca="1" si="371"/>
        <v>86103.931831275491</v>
      </c>
      <c r="BG234" s="29">
        <f t="shared" ca="1" si="349"/>
        <v>89.691595657578645</v>
      </c>
      <c r="BH234" s="29"/>
      <c r="BI234" s="24">
        <v>92</v>
      </c>
      <c r="BJ234" s="243">
        <f t="shared" ca="1" si="438"/>
        <v>1231.970682334292</v>
      </c>
      <c r="BK234" s="243">
        <f t="shared" ca="1" si="416"/>
        <v>130130.00120679561</v>
      </c>
      <c r="BL234" s="243">
        <f t="shared" ca="1" si="372"/>
        <v>135.55208459041211</v>
      </c>
      <c r="BM234" s="33"/>
      <c r="BO234" s="278"/>
      <c r="BP234" s="278"/>
      <c r="BQ234" s="278"/>
      <c r="BR234" s="278"/>
      <c r="BS234" s="278"/>
      <c r="BT234" s="278"/>
      <c r="BU234" s="278"/>
      <c r="BV234" s="725"/>
      <c r="BW234" s="679">
        <v>92</v>
      </c>
      <c r="BX234" s="489">
        <f t="shared" ca="1" si="373"/>
        <v>1445.5025028809234</v>
      </c>
      <c r="BY234" s="489">
        <f t="shared" ca="1" si="350"/>
        <v>104.1015</v>
      </c>
      <c r="BZ234" s="489">
        <f t="shared" ca="1" si="351"/>
        <v>1341.4010028809234</v>
      </c>
      <c r="CA234" s="489">
        <f t="shared" ca="1" si="374"/>
        <v>388.65868846606958</v>
      </c>
      <c r="CB234" s="489">
        <f t="shared" ca="1" si="375"/>
        <v>952.74231441485381</v>
      </c>
      <c r="CC234" s="489">
        <f t="shared" si="376"/>
        <v>0</v>
      </c>
      <c r="CD234" s="489">
        <f t="shared" si="377"/>
        <v>0</v>
      </c>
      <c r="CE234" s="647">
        <f t="shared" ca="1" si="378"/>
        <v>132301.66515966612</v>
      </c>
      <c r="CF234" s="700">
        <f t="shared" ca="1" si="417"/>
        <v>0</v>
      </c>
      <c r="CG234" s="701">
        <f t="shared" ca="1" si="379"/>
        <v>1445.5025028809234</v>
      </c>
      <c r="CH234" s="710">
        <f t="shared" ca="1" si="448"/>
        <v>-1445.5025028809234</v>
      </c>
      <c r="CI234" s="679">
        <v>93</v>
      </c>
      <c r="CJ234" s="29">
        <f t="shared" si="352"/>
        <v>0</v>
      </c>
      <c r="CK234" s="29">
        <f t="shared" ca="1" si="429"/>
        <v>86103.931831275491</v>
      </c>
      <c r="CL234" s="29">
        <f t="shared" ca="1" si="353"/>
        <v>89.691595657578645</v>
      </c>
      <c r="CM234" s="29"/>
      <c r="CN234" s="29">
        <v>92</v>
      </c>
      <c r="CO234" s="29">
        <f t="shared" ca="1" si="439"/>
        <v>1445.5025028809234</v>
      </c>
      <c r="CP234" s="29">
        <f t="shared" ca="1" si="433"/>
        <v>150552.64491472274</v>
      </c>
      <c r="CQ234" s="29">
        <f t="shared" ca="1" si="380"/>
        <v>156.82567178616952</v>
      </c>
      <c r="CR234" s="292"/>
      <c r="DA234" s="482"/>
      <c r="DB234" s="242">
        <v>92</v>
      </c>
      <c r="DC234" s="488">
        <f t="shared" ca="1" si="381"/>
        <v>1462.4506963735107</v>
      </c>
      <c r="DD234" s="489">
        <f t="shared" ca="1" si="354"/>
        <v>106.9885</v>
      </c>
      <c r="DE234" s="488">
        <f t="shared" ca="1" si="382"/>
        <v>1355.4621963735108</v>
      </c>
      <c r="DF234" s="489">
        <f t="shared" ca="1" si="383"/>
        <v>406.13507169139598</v>
      </c>
      <c r="DG234" s="488">
        <f t="shared" ca="1" si="384"/>
        <v>949.3271246821148</v>
      </c>
      <c r="DH234" s="488">
        <f t="shared" si="385"/>
        <v>0</v>
      </c>
      <c r="DI234" s="488">
        <f t="shared" si="386"/>
        <v>0</v>
      </c>
      <c r="DJ234" s="523">
        <f t="shared" ca="1" si="387"/>
        <v>138296.98316951079</v>
      </c>
      <c r="DK234" s="420">
        <f t="shared" ca="1" si="355"/>
        <v>0</v>
      </c>
      <c r="DL234" s="416">
        <f t="shared" ca="1" si="388"/>
        <v>1462.4506963735107</v>
      </c>
      <c r="DM234" s="372">
        <f t="shared" ca="1" si="449"/>
        <v>-1462.4506963735107</v>
      </c>
      <c r="DN234" s="242">
        <v>93</v>
      </c>
      <c r="DO234" s="29">
        <f t="shared" si="356"/>
        <v>0</v>
      </c>
      <c r="DP234" s="29">
        <f t="shared" ca="1" si="419"/>
        <v>79862.671267308251</v>
      </c>
      <c r="DQ234" s="29">
        <f t="shared" ca="1" si="357"/>
        <v>83.190282570112757</v>
      </c>
      <c r="DR234" s="29"/>
      <c r="DS234" s="24">
        <v>92</v>
      </c>
      <c r="DT234" s="243">
        <f t="shared" ca="1" si="440"/>
        <v>1462.4506963735107</v>
      </c>
      <c r="DU234" s="243">
        <f t="shared" ca="1" si="434"/>
        <v>151048.62356514618</v>
      </c>
      <c r="DV234" s="243">
        <f t="shared" ca="1" si="390"/>
        <v>157.34231621369395</v>
      </c>
      <c r="DW234" s="33"/>
      <c r="EF234" s="482"/>
      <c r="EG234" s="242">
        <v>92</v>
      </c>
      <c r="EH234" s="331">
        <f t="shared" ca="1" si="391"/>
        <v>1150</v>
      </c>
      <c r="EI234" s="599">
        <f t="shared" ca="1" si="450"/>
        <v>103.62049999999999</v>
      </c>
      <c r="EJ234" s="331">
        <f t="shared" ca="1" si="392"/>
        <v>1046.3795</v>
      </c>
      <c r="EK234" s="594">
        <f t="shared" ca="1" si="393"/>
        <v>471.61414792887717</v>
      </c>
      <c r="EL234" s="488">
        <f t="shared" ca="1" si="394"/>
        <v>574.76535207112283</v>
      </c>
      <c r="EM234" s="331">
        <f t="shared" si="395"/>
        <v>0</v>
      </c>
      <c r="EN234" s="331">
        <f t="shared" si="396"/>
        <v>0</v>
      </c>
      <c r="EO234" s="595">
        <f t="shared" ca="1" si="397"/>
        <v>161121.51393782962</v>
      </c>
      <c r="EP234" s="420">
        <f t="shared" ca="1" si="358"/>
        <v>0</v>
      </c>
      <c r="EQ234" s="416">
        <f t="shared" ca="1" si="398"/>
        <v>1150</v>
      </c>
      <c r="ER234" s="372">
        <f t="shared" ca="1" si="451"/>
        <v>-1150</v>
      </c>
      <c r="ES234" s="242">
        <v>93</v>
      </c>
      <c r="ET234" s="29">
        <f t="shared" si="399"/>
        <v>0</v>
      </c>
      <c r="EU234" s="29">
        <f t="shared" ca="1" si="430"/>
        <v>86103.931831275491</v>
      </c>
      <c r="EV234" s="29">
        <f t="shared" ca="1" si="359"/>
        <v>89.691595657578645</v>
      </c>
      <c r="EW234" s="29"/>
      <c r="EX234" s="24">
        <v>92</v>
      </c>
      <c r="EY234" s="243">
        <f t="shared" ca="1" si="441"/>
        <v>1150</v>
      </c>
      <c r="EZ234" s="243">
        <f t="shared" ca="1" si="435"/>
        <v>122276.63772090044</v>
      </c>
      <c r="FA234" s="243">
        <f t="shared" ca="1" si="400"/>
        <v>127.37149762593798</v>
      </c>
      <c r="FB234" s="33"/>
      <c r="FK234" s="482"/>
      <c r="FL234" s="242">
        <v>92</v>
      </c>
      <c r="FM234" s="331">
        <f t="shared" ca="1" si="401"/>
        <v>1150</v>
      </c>
      <c r="FN234" s="600">
        <f t="shared" ca="1" si="452"/>
        <v>104.1015</v>
      </c>
      <c r="FO234" s="331">
        <f t="shared" ca="1" si="402"/>
        <v>1045.8985</v>
      </c>
      <c r="FP234" s="597">
        <f t="shared" ca="1" si="403"/>
        <v>478.33499190670472</v>
      </c>
      <c r="FQ234" s="488">
        <f t="shared" ca="1" si="404"/>
        <v>567.56350809329524</v>
      </c>
      <c r="FR234" s="331">
        <f t="shared" si="405"/>
        <v>0</v>
      </c>
      <c r="FS234" s="331">
        <f t="shared" si="406"/>
        <v>0</v>
      </c>
      <c r="FT234" s="596">
        <f t="shared" ca="1" si="407"/>
        <v>163433.005145634</v>
      </c>
      <c r="FU234" s="420">
        <f t="shared" ca="1" si="360"/>
        <v>0</v>
      </c>
      <c r="FV234" s="416">
        <f t="shared" ca="1" si="408"/>
        <v>1150</v>
      </c>
      <c r="FW234" s="372">
        <f t="shared" ca="1" si="453"/>
        <v>-1150</v>
      </c>
      <c r="FX234" s="242">
        <v>93</v>
      </c>
      <c r="FY234" s="29">
        <f t="shared" si="409"/>
        <v>0</v>
      </c>
      <c r="FZ234" s="29">
        <f t="shared" ca="1" si="431"/>
        <v>86103.931831275491</v>
      </c>
      <c r="GA234" s="29">
        <f t="shared" ca="1" si="361"/>
        <v>89.691595657578645</v>
      </c>
      <c r="GB234" s="29"/>
      <c r="GC234" s="24">
        <v>92</v>
      </c>
      <c r="GD234" s="243">
        <f t="shared" ca="1" si="442"/>
        <v>1150</v>
      </c>
      <c r="GE234" s="243">
        <f t="shared" ca="1" si="436"/>
        <v>122241.4426649777</v>
      </c>
      <c r="GF234" s="243">
        <f t="shared" ca="1" si="410"/>
        <v>127.33483610935178</v>
      </c>
      <c r="GG234" s="33"/>
      <c r="GP234" s="482"/>
      <c r="GQ234" s="242">
        <v>92</v>
      </c>
      <c r="GR234" s="331">
        <f t="shared" ca="1" si="362"/>
        <v>1150</v>
      </c>
      <c r="GS234" s="600">
        <f t="shared" ca="1" si="454"/>
        <v>106.9885</v>
      </c>
      <c r="GT234" s="331">
        <f t="shared" ca="1" si="363"/>
        <v>1043.0115000000001</v>
      </c>
      <c r="GU234" s="591">
        <f t="shared" ca="1" si="411"/>
        <v>500.95465252425112</v>
      </c>
      <c r="GV234" s="488">
        <f t="shared" ca="1" si="443"/>
        <v>542.05684747574901</v>
      </c>
      <c r="GW234" s="331">
        <f t="shared" si="444"/>
        <v>0</v>
      </c>
      <c r="GX234" s="331">
        <f t="shared" si="445"/>
        <v>0</v>
      </c>
      <c r="GY234" s="593">
        <f t="shared" ca="1" si="446"/>
        <v>171213.82401798177</v>
      </c>
      <c r="GZ234" s="420">
        <f t="shared" ca="1" si="364"/>
        <v>0</v>
      </c>
      <c r="HA234" s="416">
        <f t="shared" ca="1" si="412"/>
        <v>1150</v>
      </c>
      <c r="HB234" s="372">
        <f t="shared" ca="1" si="455"/>
        <v>-1150</v>
      </c>
      <c r="HC234" s="242">
        <v>93</v>
      </c>
      <c r="HD234" s="29">
        <f t="shared" si="413"/>
        <v>0</v>
      </c>
      <c r="HE234" s="29">
        <f t="shared" ca="1" si="432"/>
        <v>79862.671267308251</v>
      </c>
      <c r="HF234" s="29">
        <f t="shared" ca="1" si="365"/>
        <v>83.190282570112757</v>
      </c>
      <c r="HG234" s="29"/>
      <c r="HH234" s="24">
        <v>92</v>
      </c>
      <c r="HI234" s="243">
        <f t="shared" ca="1" si="456"/>
        <v>1150</v>
      </c>
      <c r="HJ234" s="243">
        <f t="shared" ca="1" si="437"/>
        <v>121113.66608809018</v>
      </c>
      <c r="HK234" s="243">
        <f t="shared" ca="1" si="414"/>
        <v>126.16006884176061</v>
      </c>
      <c r="HL234" s="33"/>
    </row>
    <row r="235" spans="3:220" ht="15" customHeight="1" x14ac:dyDescent="0.25">
      <c r="C235" s="242">
        <v>93</v>
      </c>
      <c r="D235" s="243">
        <f t="shared" si="337"/>
        <v>1155.6736805955547</v>
      </c>
      <c r="E235" s="865">
        <f t="shared" si="415"/>
        <v>100</v>
      </c>
      <c r="F235" s="866"/>
      <c r="G235" s="243">
        <f t="shared" si="338"/>
        <v>1055.6736805955547</v>
      </c>
      <c r="H235" s="859">
        <f t="shared" si="339"/>
        <v>527.32625906383123</v>
      </c>
      <c r="I235" s="860"/>
      <c r="J235" s="243">
        <f t="shared" si="340"/>
        <v>528.34742153172351</v>
      </c>
      <c r="K235" s="859">
        <f t="shared" si="366"/>
        <v>157669.53029761766</v>
      </c>
      <c r="L235" s="860"/>
      <c r="M235" s="860"/>
      <c r="N235" s="861"/>
      <c r="O235" s="248">
        <f t="shared" si="367"/>
        <v>157669.53029761766</v>
      </c>
      <c r="P235" s="248">
        <f t="shared" si="335"/>
        <v>0</v>
      </c>
      <c r="Q235" s="248">
        <f t="shared" si="341"/>
        <v>0</v>
      </c>
      <c r="R235" s="1015" t="str">
        <f t="shared" si="336"/>
        <v/>
      </c>
      <c r="S235" s="1015"/>
      <c r="U235">
        <v>93</v>
      </c>
      <c r="W235" s="278"/>
      <c r="X235" s="278"/>
      <c r="Y235" s="854"/>
      <c r="Z235" s="855"/>
      <c r="AA235" s="279"/>
      <c r="AQ235" s="482"/>
      <c r="AR235" s="242">
        <v>93</v>
      </c>
      <c r="AS235" s="331">
        <f t="shared" ca="1" si="342"/>
        <v>1231.970682334292</v>
      </c>
      <c r="AT235" s="566">
        <f t="shared" ca="1" si="368"/>
        <v>103.62049999999999</v>
      </c>
      <c r="AU235" s="331">
        <f t="shared" ca="1" si="343"/>
        <v>1128.350182334292</v>
      </c>
      <c r="AV235" s="329">
        <f t="shared" ca="1" si="344"/>
        <v>444.75042669778651</v>
      </c>
      <c r="AW235" s="331">
        <f t="shared" ca="1" si="345"/>
        <v>683.59975563650551</v>
      </c>
      <c r="AX235" s="331">
        <f t="shared" si="369"/>
        <v>0</v>
      </c>
      <c r="AY235" s="331">
        <f t="shared" si="418"/>
        <v>0</v>
      </c>
      <c r="AZ235" s="350">
        <f t="shared" ca="1" si="346"/>
        <v>151802.26082646172</v>
      </c>
      <c r="BA235" s="420">
        <f t="shared" ca="1" si="347"/>
        <v>0</v>
      </c>
      <c r="BB235" s="416">
        <f t="shared" ca="1" si="370"/>
        <v>1231.970682334292</v>
      </c>
      <c r="BC235" s="372">
        <f t="shared" ca="1" si="447"/>
        <v>-1231.970682334292</v>
      </c>
      <c r="BD235" s="242">
        <v>94</v>
      </c>
      <c r="BE235" s="29">
        <f t="shared" si="348"/>
        <v>0</v>
      </c>
      <c r="BF235" s="29">
        <f t="shared" ca="1" si="371"/>
        <v>86103.931831275491</v>
      </c>
      <c r="BG235" s="29">
        <f t="shared" ca="1" si="349"/>
        <v>89.691595657578645</v>
      </c>
      <c r="BH235" s="29"/>
      <c r="BI235" s="24">
        <v>93</v>
      </c>
      <c r="BJ235" s="243">
        <f t="shared" ca="1" si="438"/>
        <v>1231.970682334292</v>
      </c>
      <c r="BK235" s="243">
        <f t="shared" ca="1" si="416"/>
        <v>131361.9718891299</v>
      </c>
      <c r="BL235" s="243">
        <f t="shared" ca="1" si="372"/>
        <v>136.83538738451031</v>
      </c>
      <c r="BM235" s="33"/>
      <c r="BO235" s="278"/>
      <c r="BP235" s="278"/>
      <c r="BQ235" s="278"/>
      <c r="BR235" s="278"/>
      <c r="BS235" s="278"/>
      <c r="BT235" s="278"/>
      <c r="BU235" s="278"/>
      <c r="BV235" s="725"/>
      <c r="BW235" s="679">
        <v>93</v>
      </c>
      <c r="BX235" s="489">
        <f t="shared" ca="1" si="373"/>
        <v>1445.5025028809234</v>
      </c>
      <c r="BY235" s="489">
        <f t="shared" ca="1" si="350"/>
        <v>104.1015</v>
      </c>
      <c r="BZ235" s="489">
        <f t="shared" ca="1" si="351"/>
        <v>1341.4010028809234</v>
      </c>
      <c r="CA235" s="489">
        <f t="shared" ca="1" si="374"/>
        <v>385.87985671569294</v>
      </c>
      <c r="CB235" s="489">
        <f t="shared" ca="1" si="375"/>
        <v>955.52114616523045</v>
      </c>
      <c r="CC235" s="489">
        <f t="shared" si="376"/>
        <v>0</v>
      </c>
      <c r="CD235" s="489">
        <f t="shared" si="377"/>
        <v>0</v>
      </c>
      <c r="CE235" s="647">
        <f t="shared" ca="1" si="378"/>
        <v>131346.14401350089</v>
      </c>
      <c r="CF235" s="700">
        <f t="shared" ca="1" si="417"/>
        <v>0</v>
      </c>
      <c r="CG235" s="701">
        <f t="shared" ca="1" si="379"/>
        <v>1445.5025028809234</v>
      </c>
      <c r="CH235" s="710">
        <f t="shared" ca="1" si="448"/>
        <v>-1445.5025028809234</v>
      </c>
      <c r="CI235" s="679">
        <v>94</v>
      </c>
      <c r="CJ235" s="29">
        <f t="shared" si="352"/>
        <v>0</v>
      </c>
      <c r="CK235" s="29">
        <f t="shared" ca="1" si="429"/>
        <v>86103.931831275491</v>
      </c>
      <c r="CL235" s="29">
        <f t="shared" ca="1" si="353"/>
        <v>89.691595657578645</v>
      </c>
      <c r="CM235" s="29"/>
      <c r="CN235" s="29">
        <v>93</v>
      </c>
      <c r="CO235" s="29">
        <f t="shared" ca="1" si="439"/>
        <v>1445.5025028809234</v>
      </c>
      <c r="CP235" s="29">
        <f t="shared" ca="1" si="433"/>
        <v>151998.14741760367</v>
      </c>
      <c r="CQ235" s="29">
        <f t="shared" ca="1" si="380"/>
        <v>158.33140356000385</v>
      </c>
      <c r="CR235" s="292"/>
      <c r="DA235" s="482"/>
      <c r="DB235" s="242">
        <v>93</v>
      </c>
      <c r="DC235" s="488">
        <f t="shared" ca="1" si="381"/>
        <v>1462.4506963735107</v>
      </c>
      <c r="DD235" s="489">
        <f t="shared" ca="1" si="354"/>
        <v>106.9885</v>
      </c>
      <c r="DE235" s="488">
        <f t="shared" ca="1" si="382"/>
        <v>1355.4621963735108</v>
      </c>
      <c r="DF235" s="489">
        <f t="shared" ca="1" si="383"/>
        <v>403.36620091107312</v>
      </c>
      <c r="DG235" s="488">
        <f t="shared" ca="1" si="384"/>
        <v>952.09599546243771</v>
      </c>
      <c r="DH235" s="488">
        <f t="shared" si="385"/>
        <v>0</v>
      </c>
      <c r="DI235" s="488">
        <f t="shared" si="386"/>
        <v>0</v>
      </c>
      <c r="DJ235" s="523">
        <f t="shared" ca="1" si="387"/>
        <v>137344.88717404834</v>
      </c>
      <c r="DK235" s="420">
        <f t="shared" ca="1" si="355"/>
        <v>0</v>
      </c>
      <c r="DL235" s="416">
        <f t="shared" ca="1" si="388"/>
        <v>1462.4506963735107</v>
      </c>
      <c r="DM235" s="372">
        <f t="shared" ca="1" si="449"/>
        <v>-1462.4506963735107</v>
      </c>
      <c r="DN235" s="242">
        <v>94</v>
      </c>
      <c r="DO235" s="29">
        <f t="shared" si="356"/>
        <v>0</v>
      </c>
      <c r="DP235" s="29">
        <f t="shared" ca="1" si="419"/>
        <v>79862.671267308251</v>
      </c>
      <c r="DQ235" s="29">
        <f t="shared" ca="1" si="357"/>
        <v>83.190282570112757</v>
      </c>
      <c r="DR235" s="29"/>
      <c r="DS235" s="24">
        <v>93</v>
      </c>
      <c r="DT235" s="243">
        <f t="shared" ca="1" si="440"/>
        <v>1462.4506963735107</v>
      </c>
      <c r="DU235" s="243">
        <f t="shared" ca="1" si="434"/>
        <v>152511.07426151968</v>
      </c>
      <c r="DV235" s="243">
        <f t="shared" ca="1" si="390"/>
        <v>158.86570235574968</v>
      </c>
      <c r="DW235" s="33"/>
      <c r="EF235" s="482"/>
      <c r="EG235" s="242">
        <v>93</v>
      </c>
      <c r="EH235" s="331">
        <f t="shared" ca="1" si="391"/>
        <v>1150</v>
      </c>
      <c r="EI235" s="599">
        <f t="shared" ca="1" si="450"/>
        <v>103.62049999999999</v>
      </c>
      <c r="EJ235" s="331">
        <f t="shared" ca="1" si="392"/>
        <v>1046.3795</v>
      </c>
      <c r="EK235" s="594">
        <f t="shared" ca="1" si="393"/>
        <v>469.93774898533644</v>
      </c>
      <c r="EL235" s="488">
        <f t="shared" ca="1" si="394"/>
        <v>576.44175101466362</v>
      </c>
      <c r="EM235" s="331">
        <f t="shared" si="395"/>
        <v>0</v>
      </c>
      <c r="EN235" s="331">
        <f t="shared" si="396"/>
        <v>0</v>
      </c>
      <c r="EO235" s="595">
        <f t="shared" ca="1" si="397"/>
        <v>160545.07218681494</v>
      </c>
      <c r="EP235" s="420">
        <f t="shared" ca="1" si="358"/>
        <v>0</v>
      </c>
      <c r="EQ235" s="416">
        <f t="shared" ca="1" si="398"/>
        <v>1150</v>
      </c>
      <c r="ER235" s="372">
        <f t="shared" ca="1" si="451"/>
        <v>-1150</v>
      </c>
      <c r="ES235" s="242">
        <v>94</v>
      </c>
      <c r="ET235" s="29">
        <f t="shared" si="399"/>
        <v>0</v>
      </c>
      <c r="EU235" s="29">
        <f t="shared" ca="1" si="430"/>
        <v>86103.931831275491</v>
      </c>
      <c r="EV235" s="29">
        <f t="shared" ca="1" si="359"/>
        <v>89.691595657578645</v>
      </c>
      <c r="EW235" s="29"/>
      <c r="EX235" s="24">
        <v>93</v>
      </c>
      <c r="EY235" s="243">
        <f t="shared" ca="1" si="441"/>
        <v>1150</v>
      </c>
      <c r="EZ235" s="243">
        <f t="shared" ca="1" si="435"/>
        <v>123426.63772090044</v>
      </c>
      <c r="FA235" s="243">
        <f t="shared" ca="1" si="400"/>
        <v>128.56941429260465</v>
      </c>
      <c r="FB235" s="33"/>
      <c r="FK235" s="482"/>
      <c r="FL235" s="242">
        <v>93</v>
      </c>
      <c r="FM235" s="331">
        <f t="shared" ca="1" si="401"/>
        <v>1150</v>
      </c>
      <c r="FN235" s="600">
        <f t="shared" ca="1" si="452"/>
        <v>104.1015</v>
      </c>
      <c r="FO235" s="331">
        <f t="shared" ca="1" si="402"/>
        <v>1045.8985</v>
      </c>
      <c r="FP235" s="597">
        <f t="shared" ca="1" si="403"/>
        <v>476.6795983414325</v>
      </c>
      <c r="FQ235" s="488">
        <f t="shared" ca="1" si="404"/>
        <v>569.21890165856757</v>
      </c>
      <c r="FR235" s="331">
        <f t="shared" si="405"/>
        <v>0</v>
      </c>
      <c r="FS235" s="331">
        <f t="shared" si="406"/>
        <v>0</v>
      </c>
      <c r="FT235" s="596">
        <f t="shared" ca="1" si="407"/>
        <v>162863.78624397542</v>
      </c>
      <c r="FU235" s="420">
        <f t="shared" ca="1" si="360"/>
        <v>0</v>
      </c>
      <c r="FV235" s="416">
        <f t="shared" ca="1" si="408"/>
        <v>1150</v>
      </c>
      <c r="FW235" s="372">
        <f t="shared" ca="1" si="453"/>
        <v>-1150</v>
      </c>
      <c r="FX235" s="242">
        <v>94</v>
      </c>
      <c r="FY235" s="29">
        <f t="shared" si="409"/>
        <v>0</v>
      </c>
      <c r="FZ235" s="29">
        <f t="shared" ca="1" si="431"/>
        <v>86103.931831275491</v>
      </c>
      <c r="GA235" s="29">
        <f t="shared" ca="1" si="361"/>
        <v>89.691595657578645</v>
      </c>
      <c r="GB235" s="29"/>
      <c r="GC235" s="24">
        <v>93</v>
      </c>
      <c r="GD235" s="243">
        <f t="shared" ca="1" si="442"/>
        <v>1150</v>
      </c>
      <c r="GE235" s="243">
        <f t="shared" ca="1" si="436"/>
        <v>123391.4426649777</v>
      </c>
      <c r="GF235" s="243">
        <f t="shared" ca="1" si="410"/>
        <v>128.53275277601844</v>
      </c>
      <c r="GG235" s="33"/>
      <c r="GP235" s="482"/>
      <c r="GQ235" s="242">
        <v>93</v>
      </c>
      <c r="GR235" s="331">
        <f t="shared" ca="1" si="362"/>
        <v>1150</v>
      </c>
      <c r="GS235" s="600">
        <f t="shared" ca="1" si="454"/>
        <v>106.9885</v>
      </c>
      <c r="GT235" s="331">
        <f t="shared" ca="1" si="363"/>
        <v>1043.0115000000001</v>
      </c>
      <c r="GU235" s="591">
        <f t="shared" ca="1" si="411"/>
        <v>499.37365338578019</v>
      </c>
      <c r="GV235" s="488">
        <f t="shared" ca="1" si="443"/>
        <v>543.63784661421982</v>
      </c>
      <c r="GW235" s="331">
        <f t="shared" si="444"/>
        <v>0</v>
      </c>
      <c r="GX235" s="331">
        <f t="shared" si="445"/>
        <v>0</v>
      </c>
      <c r="GY235" s="593">
        <f t="shared" ca="1" si="446"/>
        <v>170670.18617136753</v>
      </c>
      <c r="GZ235" s="420">
        <f t="shared" ca="1" si="364"/>
        <v>0</v>
      </c>
      <c r="HA235" s="416">
        <f t="shared" ca="1" si="412"/>
        <v>1150</v>
      </c>
      <c r="HB235" s="372">
        <f t="shared" ca="1" si="455"/>
        <v>-1150</v>
      </c>
      <c r="HC235" s="242">
        <v>94</v>
      </c>
      <c r="HD235" s="29">
        <f t="shared" si="413"/>
        <v>0</v>
      </c>
      <c r="HE235" s="29">
        <f t="shared" ca="1" si="432"/>
        <v>79862.671267308251</v>
      </c>
      <c r="HF235" s="29">
        <f t="shared" ca="1" si="365"/>
        <v>83.190282570112757</v>
      </c>
      <c r="HG235" s="29"/>
      <c r="HH235" s="24">
        <v>93</v>
      </c>
      <c r="HI235" s="243">
        <f t="shared" ca="1" si="456"/>
        <v>1150</v>
      </c>
      <c r="HJ235" s="243">
        <f t="shared" ca="1" si="437"/>
        <v>122263.66608809018</v>
      </c>
      <c r="HK235" s="243">
        <f t="shared" ca="1" si="414"/>
        <v>127.35798550842726</v>
      </c>
      <c r="HL235" s="33"/>
    </row>
    <row r="236" spans="3:220" ht="15" customHeight="1" x14ac:dyDescent="0.25">
      <c r="C236" s="242">
        <v>94</v>
      </c>
      <c r="D236" s="243">
        <f t="shared" si="337"/>
        <v>1155.6736805955547</v>
      </c>
      <c r="E236" s="865">
        <f t="shared" si="415"/>
        <v>100</v>
      </c>
      <c r="F236" s="866"/>
      <c r="G236" s="243">
        <f t="shared" si="338"/>
        <v>1055.6736805955547</v>
      </c>
      <c r="H236" s="859">
        <f t="shared" si="339"/>
        <v>525.56510099205889</v>
      </c>
      <c r="I236" s="860"/>
      <c r="J236" s="243">
        <f t="shared" si="340"/>
        <v>530.10857960349585</v>
      </c>
      <c r="K236" s="859">
        <f t="shared" si="366"/>
        <v>157139.42171801417</v>
      </c>
      <c r="L236" s="860"/>
      <c r="M236" s="860"/>
      <c r="N236" s="861"/>
      <c r="O236" s="248">
        <f t="shared" si="367"/>
        <v>157139.42171801417</v>
      </c>
      <c r="P236" s="248">
        <f t="shared" si="335"/>
        <v>0</v>
      </c>
      <c r="Q236" s="248">
        <f t="shared" si="341"/>
        <v>0</v>
      </c>
      <c r="R236" s="1015" t="str">
        <f t="shared" si="336"/>
        <v/>
      </c>
      <c r="S236" s="1015"/>
      <c r="U236">
        <v>94</v>
      </c>
      <c r="W236" s="278"/>
      <c r="X236" s="278"/>
      <c r="Y236" s="854"/>
      <c r="Z236" s="855"/>
      <c r="AA236" s="279"/>
      <c r="AQ236" s="482"/>
      <c r="AR236" s="242">
        <v>94</v>
      </c>
      <c r="AS236" s="331">
        <f t="shared" ca="1" si="342"/>
        <v>1231.970682334292</v>
      </c>
      <c r="AT236" s="566">
        <f t="shared" ca="1" si="368"/>
        <v>103.62049999999999</v>
      </c>
      <c r="AU236" s="331">
        <f t="shared" ca="1" si="343"/>
        <v>1128.350182334292</v>
      </c>
      <c r="AV236" s="329">
        <f t="shared" ca="1" si="344"/>
        <v>442.75659407718007</v>
      </c>
      <c r="AW236" s="331">
        <f t="shared" ca="1" si="345"/>
        <v>685.59358825711183</v>
      </c>
      <c r="AX236" s="331">
        <f t="shared" si="369"/>
        <v>0</v>
      </c>
      <c r="AY236" s="331">
        <f t="shared" si="418"/>
        <v>0</v>
      </c>
      <c r="AZ236" s="350">
        <f t="shared" ca="1" si="346"/>
        <v>151116.66723820459</v>
      </c>
      <c r="BA236" s="420">
        <f t="shared" ca="1" si="347"/>
        <v>0</v>
      </c>
      <c r="BB236" s="416">
        <f t="shared" ca="1" si="370"/>
        <v>1231.970682334292</v>
      </c>
      <c r="BC236" s="372">
        <f t="shared" ca="1" si="447"/>
        <v>-1231.970682334292</v>
      </c>
      <c r="BD236" s="242">
        <v>95</v>
      </c>
      <c r="BE236" s="29">
        <f t="shared" si="348"/>
        <v>0</v>
      </c>
      <c r="BF236" s="29">
        <f t="shared" ca="1" si="371"/>
        <v>86103.931831275491</v>
      </c>
      <c r="BG236" s="29">
        <f t="shared" ca="1" si="349"/>
        <v>89.691595657578645</v>
      </c>
      <c r="BH236" s="29"/>
      <c r="BI236" s="24">
        <v>94</v>
      </c>
      <c r="BJ236" s="243">
        <f t="shared" ca="1" si="438"/>
        <v>1231.970682334292</v>
      </c>
      <c r="BK236" s="243">
        <f t="shared" ca="1" si="416"/>
        <v>132593.9425714642</v>
      </c>
      <c r="BL236" s="243">
        <f t="shared" ca="1" si="372"/>
        <v>138.11869017860855</v>
      </c>
      <c r="BM236" s="33"/>
      <c r="BO236" s="278"/>
      <c r="BP236" s="278"/>
      <c r="BQ236" s="278"/>
      <c r="BR236" s="278"/>
      <c r="BS236" s="278"/>
      <c r="BT236" s="278"/>
      <c r="BU236" s="278"/>
      <c r="BV236" s="725"/>
      <c r="BW236" s="679">
        <v>94</v>
      </c>
      <c r="BX236" s="489">
        <f t="shared" ca="1" si="373"/>
        <v>1445.5025028809234</v>
      </c>
      <c r="BY236" s="489">
        <f t="shared" ca="1" si="350"/>
        <v>104.1015</v>
      </c>
      <c r="BZ236" s="489">
        <f t="shared" ca="1" si="351"/>
        <v>1341.4010028809234</v>
      </c>
      <c r="CA236" s="489">
        <f t="shared" ca="1" si="374"/>
        <v>383.09292003937759</v>
      </c>
      <c r="CB236" s="489">
        <f t="shared" ca="1" si="375"/>
        <v>958.30808284154591</v>
      </c>
      <c r="CC236" s="489">
        <f t="shared" si="376"/>
        <v>0</v>
      </c>
      <c r="CD236" s="489">
        <f t="shared" si="377"/>
        <v>0</v>
      </c>
      <c r="CE236" s="647">
        <f t="shared" ca="1" si="378"/>
        <v>130387.83593065935</v>
      </c>
      <c r="CF236" s="700">
        <f t="shared" ca="1" si="417"/>
        <v>0</v>
      </c>
      <c r="CG236" s="701">
        <f t="shared" ca="1" si="379"/>
        <v>1445.5025028809234</v>
      </c>
      <c r="CH236" s="710">
        <f t="shared" ca="1" si="448"/>
        <v>-1445.5025028809234</v>
      </c>
      <c r="CI236" s="679">
        <v>95</v>
      </c>
      <c r="CJ236" s="29">
        <f t="shared" si="352"/>
        <v>0</v>
      </c>
      <c r="CK236" s="29">
        <f t="shared" ca="1" si="429"/>
        <v>86103.931831275491</v>
      </c>
      <c r="CL236" s="29">
        <f t="shared" ca="1" si="353"/>
        <v>89.691595657578645</v>
      </c>
      <c r="CM236" s="29"/>
      <c r="CN236" s="29">
        <v>94</v>
      </c>
      <c r="CO236" s="29">
        <f t="shared" ca="1" si="439"/>
        <v>1445.5025028809234</v>
      </c>
      <c r="CP236" s="29">
        <f t="shared" ca="1" si="433"/>
        <v>153443.6499204846</v>
      </c>
      <c r="CQ236" s="29">
        <f t="shared" ca="1" si="380"/>
        <v>159.83713533383812</v>
      </c>
      <c r="CR236" s="292"/>
      <c r="DA236" s="482"/>
      <c r="DB236" s="242">
        <v>94</v>
      </c>
      <c r="DC236" s="488">
        <f t="shared" ca="1" si="381"/>
        <v>1462.4506963735107</v>
      </c>
      <c r="DD236" s="489">
        <f t="shared" ca="1" si="354"/>
        <v>106.9885</v>
      </c>
      <c r="DE236" s="488">
        <f t="shared" ca="1" si="382"/>
        <v>1355.4621963735108</v>
      </c>
      <c r="DF236" s="489">
        <f t="shared" ca="1" si="383"/>
        <v>400.58925425764102</v>
      </c>
      <c r="DG236" s="488">
        <f t="shared" ca="1" si="384"/>
        <v>954.87294211586982</v>
      </c>
      <c r="DH236" s="488">
        <f t="shared" si="385"/>
        <v>0</v>
      </c>
      <c r="DI236" s="488">
        <f t="shared" si="386"/>
        <v>0</v>
      </c>
      <c r="DJ236" s="523">
        <f t="shared" ca="1" si="387"/>
        <v>136390.01423193247</v>
      </c>
      <c r="DK236" s="420">
        <f t="shared" ca="1" si="355"/>
        <v>0</v>
      </c>
      <c r="DL236" s="416">
        <f t="shared" ca="1" si="388"/>
        <v>1462.4506963735107</v>
      </c>
      <c r="DM236" s="372">
        <f t="shared" ca="1" si="449"/>
        <v>-1462.4506963735107</v>
      </c>
      <c r="DN236" s="242">
        <v>95</v>
      </c>
      <c r="DO236" s="29">
        <f t="shared" si="356"/>
        <v>0</v>
      </c>
      <c r="DP236" s="29">
        <f t="shared" ca="1" si="419"/>
        <v>79862.671267308251</v>
      </c>
      <c r="DQ236" s="29">
        <f t="shared" ca="1" si="357"/>
        <v>83.190282570112757</v>
      </c>
      <c r="DR236" s="29"/>
      <c r="DS236" s="24">
        <v>94</v>
      </c>
      <c r="DT236" s="243">
        <f t="shared" ca="1" si="440"/>
        <v>1462.4506963735107</v>
      </c>
      <c r="DU236" s="243">
        <f t="shared" ca="1" si="434"/>
        <v>153973.52495789318</v>
      </c>
      <c r="DV236" s="243">
        <f t="shared" ca="1" si="390"/>
        <v>160.3890884978054</v>
      </c>
      <c r="DW236" s="33"/>
      <c r="EF236" s="482"/>
      <c r="EG236" s="242">
        <v>94</v>
      </c>
      <c r="EH236" s="331">
        <f t="shared" ca="1" si="391"/>
        <v>1150</v>
      </c>
      <c r="EI236" s="599">
        <f t="shared" ca="1" si="450"/>
        <v>103.62049999999999</v>
      </c>
      <c r="EJ236" s="331">
        <f t="shared" ca="1" si="392"/>
        <v>1046.3795</v>
      </c>
      <c r="EK236" s="594">
        <f t="shared" ca="1" si="393"/>
        <v>468.25646054487697</v>
      </c>
      <c r="EL236" s="488">
        <f t="shared" ca="1" si="394"/>
        <v>578.12303945512303</v>
      </c>
      <c r="EM236" s="331">
        <f t="shared" si="395"/>
        <v>0</v>
      </c>
      <c r="EN236" s="331">
        <f t="shared" si="396"/>
        <v>0</v>
      </c>
      <c r="EO236" s="595">
        <f t="shared" ca="1" si="397"/>
        <v>159966.94914735982</v>
      </c>
      <c r="EP236" s="420">
        <f t="shared" ca="1" si="358"/>
        <v>0</v>
      </c>
      <c r="EQ236" s="416">
        <f t="shared" ca="1" si="398"/>
        <v>1150</v>
      </c>
      <c r="ER236" s="372">
        <f t="shared" ca="1" si="451"/>
        <v>-1150</v>
      </c>
      <c r="ES236" s="242">
        <v>95</v>
      </c>
      <c r="ET236" s="29">
        <f t="shared" si="399"/>
        <v>0</v>
      </c>
      <c r="EU236" s="29">
        <f t="shared" ca="1" si="430"/>
        <v>86103.931831275491</v>
      </c>
      <c r="EV236" s="29">
        <f t="shared" ca="1" si="359"/>
        <v>89.691595657578645</v>
      </c>
      <c r="EW236" s="29"/>
      <c r="EX236" s="24">
        <v>94</v>
      </c>
      <c r="EY236" s="243">
        <f t="shared" ca="1" si="441"/>
        <v>1150</v>
      </c>
      <c r="EZ236" s="243">
        <f t="shared" ca="1" si="435"/>
        <v>124576.63772090044</v>
      </c>
      <c r="FA236" s="243">
        <f t="shared" ca="1" si="400"/>
        <v>129.76733095927131</v>
      </c>
      <c r="FB236" s="33"/>
      <c r="FK236" s="482"/>
      <c r="FL236" s="242">
        <v>94</v>
      </c>
      <c r="FM236" s="331">
        <f t="shared" ca="1" si="401"/>
        <v>1150</v>
      </c>
      <c r="FN236" s="600">
        <f t="shared" ca="1" si="452"/>
        <v>104.1015</v>
      </c>
      <c r="FO236" s="331">
        <f t="shared" ca="1" si="402"/>
        <v>1045.8985</v>
      </c>
      <c r="FP236" s="597">
        <f t="shared" ca="1" si="403"/>
        <v>475.01937654492832</v>
      </c>
      <c r="FQ236" s="488">
        <f t="shared" ca="1" si="404"/>
        <v>570.87912345507175</v>
      </c>
      <c r="FR236" s="331">
        <f t="shared" si="405"/>
        <v>0</v>
      </c>
      <c r="FS236" s="331">
        <f t="shared" si="406"/>
        <v>0</v>
      </c>
      <c r="FT236" s="596">
        <f t="shared" ca="1" si="407"/>
        <v>162292.90712052037</v>
      </c>
      <c r="FU236" s="420">
        <f t="shared" ca="1" si="360"/>
        <v>0</v>
      </c>
      <c r="FV236" s="416">
        <f t="shared" ca="1" si="408"/>
        <v>1150</v>
      </c>
      <c r="FW236" s="372">
        <f t="shared" ca="1" si="453"/>
        <v>-1150</v>
      </c>
      <c r="FX236" s="242">
        <v>95</v>
      </c>
      <c r="FY236" s="29">
        <f t="shared" si="409"/>
        <v>0</v>
      </c>
      <c r="FZ236" s="29">
        <f t="shared" ca="1" si="431"/>
        <v>86103.931831275491</v>
      </c>
      <c r="GA236" s="29">
        <f t="shared" ca="1" si="361"/>
        <v>89.691595657578645</v>
      </c>
      <c r="GB236" s="29"/>
      <c r="GC236" s="24">
        <v>94</v>
      </c>
      <c r="GD236" s="243">
        <f t="shared" ca="1" si="442"/>
        <v>1150</v>
      </c>
      <c r="GE236" s="243">
        <f t="shared" ca="1" si="436"/>
        <v>124541.4426649777</v>
      </c>
      <c r="GF236" s="243">
        <f t="shared" ca="1" si="410"/>
        <v>129.73066944268513</v>
      </c>
      <c r="GG236" s="33"/>
      <c r="GP236" s="482"/>
      <c r="GQ236" s="242">
        <v>94</v>
      </c>
      <c r="GR236" s="331">
        <f t="shared" ca="1" si="362"/>
        <v>1150</v>
      </c>
      <c r="GS236" s="600">
        <f t="shared" ca="1" si="454"/>
        <v>106.9885</v>
      </c>
      <c r="GT236" s="331">
        <f t="shared" ca="1" si="363"/>
        <v>1043.0115000000001</v>
      </c>
      <c r="GU236" s="591">
        <f t="shared" ca="1" si="411"/>
        <v>497.78804299982198</v>
      </c>
      <c r="GV236" s="488">
        <f t="shared" ca="1" si="443"/>
        <v>545.22345700017809</v>
      </c>
      <c r="GW236" s="331">
        <f t="shared" si="444"/>
        <v>0</v>
      </c>
      <c r="GX236" s="331">
        <f t="shared" si="445"/>
        <v>0</v>
      </c>
      <c r="GY236" s="593">
        <f t="shared" ca="1" si="446"/>
        <v>170124.96271436734</v>
      </c>
      <c r="GZ236" s="420">
        <f t="shared" ca="1" si="364"/>
        <v>0</v>
      </c>
      <c r="HA236" s="416">
        <f t="shared" ca="1" si="412"/>
        <v>1150</v>
      </c>
      <c r="HB236" s="372">
        <f t="shared" ca="1" si="455"/>
        <v>-1150</v>
      </c>
      <c r="HC236" s="242">
        <v>95</v>
      </c>
      <c r="HD236" s="29">
        <f t="shared" si="413"/>
        <v>0</v>
      </c>
      <c r="HE236" s="29">
        <f t="shared" ca="1" si="432"/>
        <v>79862.671267308251</v>
      </c>
      <c r="HF236" s="29">
        <f t="shared" ca="1" si="365"/>
        <v>83.190282570112757</v>
      </c>
      <c r="HG236" s="29"/>
      <c r="HH236" s="24">
        <v>94</v>
      </c>
      <c r="HI236" s="243">
        <f t="shared" ca="1" si="456"/>
        <v>1150</v>
      </c>
      <c r="HJ236" s="243">
        <f t="shared" ca="1" si="437"/>
        <v>123413.66608809018</v>
      </c>
      <c r="HK236" s="243">
        <f t="shared" ca="1" si="414"/>
        <v>128.55590217509393</v>
      </c>
      <c r="HL236" s="33"/>
    </row>
    <row r="237" spans="3:220" ht="15" customHeight="1" x14ac:dyDescent="0.25">
      <c r="C237" s="242">
        <v>95</v>
      </c>
      <c r="D237" s="243">
        <f t="shared" si="337"/>
        <v>1155.6736805955547</v>
      </c>
      <c r="E237" s="865">
        <f t="shared" si="415"/>
        <v>100</v>
      </c>
      <c r="F237" s="866"/>
      <c r="G237" s="243">
        <f t="shared" si="338"/>
        <v>1055.6736805955547</v>
      </c>
      <c r="H237" s="859">
        <f t="shared" si="339"/>
        <v>523.79807239338061</v>
      </c>
      <c r="I237" s="860"/>
      <c r="J237" s="243">
        <f t="shared" si="340"/>
        <v>531.87560820217413</v>
      </c>
      <c r="K237" s="859">
        <f t="shared" si="366"/>
        <v>156607.54610981198</v>
      </c>
      <c r="L237" s="860"/>
      <c r="M237" s="860"/>
      <c r="N237" s="861"/>
      <c r="O237" s="248">
        <f t="shared" si="367"/>
        <v>156607.54610981198</v>
      </c>
      <c r="P237" s="248">
        <f t="shared" si="335"/>
        <v>0</v>
      </c>
      <c r="Q237" s="248">
        <f t="shared" si="341"/>
        <v>0</v>
      </c>
      <c r="R237" s="1015" t="str">
        <f t="shared" si="336"/>
        <v/>
      </c>
      <c r="S237" s="1015"/>
      <c r="U237">
        <v>95</v>
      </c>
      <c r="W237" s="278"/>
      <c r="X237" s="278"/>
      <c r="Y237" s="854"/>
      <c r="Z237" s="855"/>
      <c r="AA237" s="279"/>
      <c r="AQ237" s="482"/>
      <c r="AR237" s="242">
        <v>95</v>
      </c>
      <c r="AS237" s="331">
        <f t="shared" ca="1" si="342"/>
        <v>1231.970682334292</v>
      </c>
      <c r="AT237" s="566">
        <f t="shared" ca="1" si="368"/>
        <v>103.62049999999999</v>
      </c>
      <c r="AU237" s="331">
        <f t="shared" ca="1" si="343"/>
        <v>1128.350182334292</v>
      </c>
      <c r="AV237" s="329">
        <f t="shared" ca="1" si="344"/>
        <v>440.75694611143012</v>
      </c>
      <c r="AW237" s="331">
        <f t="shared" ca="1" si="345"/>
        <v>687.59323622286183</v>
      </c>
      <c r="AX237" s="331">
        <f t="shared" si="369"/>
        <v>0</v>
      </c>
      <c r="AY237" s="331">
        <f t="shared" si="418"/>
        <v>0</v>
      </c>
      <c r="AZ237" s="350">
        <f t="shared" ca="1" si="346"/>
        <v>150429.07400198173</v>
      </c>
      <c r="BA237" s="420">
        <f t="shared" ca="1" si="347"/>
        <v>0</v>
      </c>
      <c r="BB237" s="416">
        <f t="shared" ca="1" si="370"/>
        <v>1231.970682334292</v>
      </c>
      <c r="BC237" s="372">
        <f t="shared" ca="1" si="447"/>
        <v>-1231.970682334292</v>
      </c>
      <c r="BD237" s="443">
        <v>96</v>
      </c>
      <c r="BE237" s="444">
        <f t="shared" si="348"/>
        <v>0</v>
      </c>
      <c r="BF237" s="444">
        <f t="shared" ca="1" si="371"/>
        <v>86103.931831275491</v>
      </c>
      <c r="BG237" s="444">
        <f t="shared" ca="1" si="349"/>
        <v>89.691595657578645</v>
      </c>
      <c r="BH237" s="444">
        <f ca="1">IF(BD237&gt;$BE$140,0,SUM(BG226:BG237))</f>
        <v>1076.2991478909437</v>
      </c>
      <c r="BI237" s="24">
        <v>95</v>
      </c>
      <c r="BJ237" s="243">
        <f t="shared" ca="1" si="438"/>
        <v>1231.970682334292</v>
      </c>
      <c r="BK237" s="243">
        <f t="shared" ca="1" si="416"/>
        <v>133825.9132537985</v>
      </c>
      <c r="BL237" s="243">
        <f t="shared" ca="1" si="372"/>
        <v>139.40199297270678</v>
      </c>
      <c r="BM237" s="33"/>
      <c r="BO237" s="278"/>
      <c r="BP237" s="278"/>
      <c r="BQ237" s="278"/>
      <c r="BR237" s="278"/>
      <c r="BS237" s="278"/>
      <c r="BT237" s="278"/>
      <c r="BU237" s="278"/>
      <c r="BV237" s="725"/>
      <c r="BW237" s="679">
        <v>95</v>
      </c>
      <c r="BX237" s="489">
        <f t="shared" ca="1" si="373"/>
        <v>1445.5025028809234</v>
      </c>
      <c r="BY237" s="489">
        <f t="shared" ca="1" si="350"/>
        <v>104.1015</v>
      </c>
      <c r="BZ237" s="489">
        <f t="shared" ca="1" si="351"/>
        <v>1341.4010028809234</v>
      </c>
      <c r="CA237" s="489">
        <f t="shared" ca="1" si="374"/>
        <v>380.29785479775643</v>
      </c>
      <c r="CB237" s="489">
        <f t="shared" ca="1" si="375"/>
        <v>961.10314808316707</v>
      </c>
      <c r="CC237" s="489">
        <f t="shared" si="376"/>
        <v>0</v>
      </c>
      <c r="CD237" s="489">
        <f t="shared" si="377"/>
        <v>0</v>
      </c>
      <c r="CE237" s="647">
        <f t="shared" ca="1" si="378"/>
        <v>129426.73278257617</v>
      </c>
      <c r="CF237" s="700">
        <f t="shared" ca="1" si="417"/>
        <v>0</v>
      </c>
      <c r="CG237" s="701">
        <f t="shared" ca="1" si="379"/>
        <v>1445.5025028809234</v>
      </c>
      <c r="CH237" s="710">
        <f t="shared" ca="1" si="448"/>
        <v>-1445.5025028809234</v>
      </c>
      <c r="CI237" s="703">
        <v>96</v>
      </c>
      <c r="CJ237" s="444">
        <f t="shared" si="352"/>
        <v>0</v>
      </c>
      <c r="CK237" s="444">
        <f t="shared" ca="1" si="429"/>
        <v>86103.931831275491</v>
      </c>
      <c r="CL237" s="444">
        <f t="shared" ca="1" si="353"/>
        <v>89.691595657578645</v>
      </c>
      <c r="CM237" s="444">
        <f ca="1">IF(CI237&gt;$CJ$140,0,SUM(CL226:CL237))</f>
        <v>1076.2991478909437</v>
      </c>
      <c r="CN237" s="29">
        <v>95</v>
      </c>
      <c r="CO237" s="29">
        <f t="shared" ca="1" si="439"/>
        <v>1445.5025028809234</v>
      </c>
      <c r="CP237" s="29">
        <f t="shared" ca="1" si="433"/>
        <v>154889.15242336554</v>
      </c>
      <c r="CQ237" s="29">
        <f t="shared" ca="1" si="380"/>
        <v>161.34286710767245</v>
      </c>
      <c r="CR237" s="292"/>
      <c r="DA237" s="482"/>
      <c r="DB237" s="242">
        <v>95</v>
      </c>
      <c r="DC237" s="488">
        <f t="shared" ca="1" si="381"/>
        <v>1462.4506963735107</v>
      </c>
      <c r="DD237" s="489">
        <f t="shared" ca="1" si="354"/>
        <v>106.9885</v>
      </c>
      <c r="DE237" s="488">
        <f t="shared" ca="1" si="382"/>
        <v>1355.4621963735108</v>
      </c>
      <c r="DF237" s="489">
        <f t="shared" ca="1" si="383"/>
        <v>397.80420817646973</v>
      </c>
      <c r="DG237" s="488">
        <f t="shared" ca="1" si="384"/>
        <v>957.65798819704105</v>
      </c>
      <c r="DH237" s="488">
        <f t="shared" si="385"/>
        <v>0</v>
      </c>
      <c r="DI237" s="488">
        <f t="shared" si="386"/>
        <v>0</v>
      </c>
      <c r="DJ237" s="523">
        <f t="shared" ca="1" si="387"/>
        <v>135432.35624373541</v>
      </c>
      <c r="DK237" s="420">
        <f t="shared" ca="1" si="355"/>
        <v>0</v>
      </c>
      <c r="DL237" s="416">
        <f t="shared" ca="1" si="388"/>
        <v>1462.4506963735107</v>
      </c>
      <c r="DM237" s="372">
        <f t="shared" ca="1" si="449"/>
        <v>-1462.4506963735107</v>
      </c>
      <c r="DN237" s="443">
        <v>96</v>
      </c>
      <c r="DO237" s="444">
        <f t="shared" si="356"/>
        <v>0</v>
      </c>
      <c r="DP237" s="444">
        <f t="shared" ca="1" si="419"/>
        <v>79862.671267308251</v>
      </c>
      <c r="DQ237" s="444">
        <f t="shared" ca="1" si="357"/>
        <v>83.190282570112757</v>
      </c>
      <c r="DR237" s="444">
        <f ca="1">IF(DN237&gt;$DO$140,0,SUM(DQ226:DQ237))</f>
        <v>998.28339084135325</v>
      </c>
      <c r="DS237" s="24">
        <v>95</v>
      </c>
      <c r="DT237" s="243">
        <f t="shared" ca="1" si="440"/>
        <v>1462.4506963735107</v>
      </c>
      <c r="DU237" s="243">
        <f t="shared" ca="1" si="434"/>
        <v>155435.97565426669</v>
      </c>
      <c r="DV237" s="243">
        <f t="shared" ca="1" si="390"/>
        <v>161.91247463986113</v>
      </c>
      <c r="DW237" s="33"/>
      <c r="EF237" s="482"/>
      <c r="EG237" s="242">
        <v>95</v>
      </c>
      <c r="EH237" s="331">
        <f t="shared" ca="1" si="391"/>
        <v>1150</v>
      </c>
      <c r="EI237" s="599">
        <f t="shared" ca="1" si="450"/>
        <v>103.62049999999999</v>
      </c>
      <c r="EJ237" s="331">
        <f t="shared" ca="1" si="392"/>
        <v>1046.3795</v>
      </c>
      <c r="EK237" s="594">
        <f t="shared" ca="1" si="393"/>
        <v>466.57026834646621</v>
      </c>
      <c r="EL237" s="488">
        <f t="shared" ca="1" si="394"/>
        <v>579.80923165353374</v>
      </c>
      <c r="EM237" s="331">
        <f t="shared" si="395"/>
        <v>0</v>
      </c>
      <c r="EN237" s="331">
        <f t="shared" si="396"/>
        <v>0</v>
      </c>
      <c r="EO237" s="595">
        <f t="shared" ca="1" si="397"/>
        <v>159387.13991570627</v>
      </c>
      <c r="EP237" s="420">
        <f t="shared" ca="1" si="358"/>
        <v>0</v>
      </c>
      <c r="EQ237" s="416">
        <f t="shared" ca="1" si="398"/>
        <v>1150</v>
      </c>
      <c r="ER237" s="372">
        <f t="shared" ca="1" si="451"/>
        <v>-1150</v>
      </c>
      <c r="ES237" s="443">
        <v>96</v>
      </c>
      <c r="ET237" s="444">
        <f t="shared" si="399"/>
        <v>0</v>
      </c>
      <c r="EU237" s="444">
        <f t="shared" ca="1" si="430"/>
        <v>86103.931831275491</v>
      </c>
      <c r="EV237" s="444">
        <f t="shared" ca="1" si="359"/>
        <v>89.691595657578645</v>
      </c>
      <c r="EW237" s="444">
        <f ca="1">IF(ES237&gt;$ET$140,0,SUM(EV226:EV237))</f>
        <v>1076.2991478909437</v>
      </c>
      <c r="EX237" s="24">
        <v>95</v>
      </c>
      <c r="EY237" s="243">
        <f t="shared" ca="1" si="441"/>
        <v>1150</v>
      </c>
      <c r="EZ237" s="243">
        <f t="shared" ca="1" si="435"/>
        <v>125726.63772090044</v>
      </c>
      <c r="FA237" s="243">
        <f t="shared" ca="1" si="400"/>
        <v>130.96524762593796</v>
      </c>
      <c r="FB237" s="33"/>
      <c r="FK237" s="482"/>
      <c r="FL237" s="242">
        <v>95</v>
      </c>
      <c r="FM237" s="331">
        <f t="shared" ca="1" si="401"/>
        <v>1150</v>
      </c>
      <c r="FN237" s="600">
        <f t="shared" ca="1" si="452"/>
        <v>104.1015</v>
      </c>
      <c r="FO237" s="331">
        <f t="shared" ca="1" si="402"/>
        <v>1045.8985</v>
      </c>
      <c r="FP237" s="597">
        <f t="shared" ca="1" si="403"/>
        <v>473.35431243485112</v>
      </c>
      <c r="FQ237" s="488">
        <f t="shared" ca="1" si="404"/>
        <v>572.54418756514883</v>
      </c>
      <c r="FR237" s="331">
        <f t="shared" si="405"/>
        <v>0</v>
      </c>
      <c r="FS237" s="331">
        <f t="shared" si="406"/>
        <v>0</v>
      </c>
      <c r="FT237" s="596">
        <f t="shared" ca="1" si="407"/>
        <v>161720.36293295521</v>
      </c>
      <c r="FU237" s="420">
        <f t="shared" ca="1" si="360"/>
        <v>0</v>
      </c>
      <c r="FV237" s="416">
        <f t="shared" ca="1" si="408"/>
        <v>1150</v>
      </c>
      <c r="FW237" s="372">
        <f t="shared" ca="1" si="453"/>
        <v>-1150</v>
      </c>
      <c r="FX237" s="443">
        <v>96</v>
      </c>
      <c r="FY237" s="444">
        <f t="shared" si="409"/>
        <v>0</v>
      </c>
      <c r="FZ237" s="444">
        <f t="shared" ca="1" si="431"/>
        <v>86103.931831275491</v>
      </c>
      <c r="GA237" s="444">
        <f t="shared" ca="1" si="361"/>
        <v>89.691595657578645</v>
      </c>
      <c r="GB237" s="444">
        <f ca="1">IF(FX237&gt;$FY$140,0,SUM(GA226:GA237))</f>
        <v>1076.2991478909437</v>
      </c>
      <c r="GC237" s="24">
        <v>95</v>
      </c>
      <c r="GD237" s="243">
        <f t="shared" ca="1" si="442"/>
        <v>1150</v>
      </c>
      <c r="GE237" s="243">
        <f t="shared" ca="1" si="436"/>
        <v>125691.4426649777</v>
      </c>
      <c r="GF237" s="243">
        <f t="shared" ca="1" si="410"/>
        <v>130.92858610935178</v>
      </c>
      <c r="GG237" s="33"/>
      <c r="GP237" s="482"/>
      <c r="GQ237" s="242">
        <v>95</v>
      </c>
      <c r="GR237" s="331">
        <f t="shared" ca="1" si="362"/>
        <v>1150</v>
      </c>
      <c r="GS237" s="600">
        <f t="shared" ca="1" si="454"/>
        <v>106.9885</v>
      </c>
      <c r="GT237" s="331">
        <f t="shared" ca="1" si="363"/>
        <v>1043.0115000000001</v>
      </c>
      <c r="GU237" s="591">
        <f t="shared" ca="1" si="411"/>
        <v>496.19780791690482</v>
      </c>
      <c r="GV237" s="488">
        <f t="shared" ca="1" si="443"/>
        <v>546.81369208309525</v>
      </c>
      <c r="GW237" s="331">
        <f t="shared" si="444"/>
        <v>0</v>
      </c>
      <c r="GX237" s="331">
        <f t="shared" si="445"/>
        <v>0</v>
      </c>
      <c r="GY237" s="593">
        <f t="shared" ca="1" si="446"/>
        <v>169578.14902228425</v>
      </c>
      <c r="GZ237" s="420">
        <f t="shared" ca="1" si="364"/>
        <v>0</v>
      </c>
      <c r="HA237" s="416">
        <f t="shared" ca="1" si="412"/>
        <v>1150</v>
      </c>
      <c r="HB237" s="372">
        <f t="shared" ca="1" si="455"/>
        <v>-1150</v>
      </c>
      <c r="HC237" s="443">
        <v>96</v>
      </c>
      <c r="HD237" s="444">
        <f t="shared" si="413"/>
        <v>0</v>
      </c>
      <c r="HE237" s="444">
        <f t="shared" ca="1" si="432"/>
        <v>79862.671267308251</v>
      </c>
      <c r="HF237" s="444">
        <f t="shared" ca="1" si="365"/>
        <v>83.190282570112757</v>
      </c>
      <c r="HG237" s="444">
        <f ca="1">IF(HC237&gt;$HD$140,0,SUM(HF226:HF237))</f>
        <v>998.28339084135325</v>
      </c>
      <c r="HH237" s="24">
        <v>95</v>
      </c>
      <c r="HI237" s="243">
        <f t="shared" ca="1" si="456"/>
        <v>1150</v>
      </c>
      <c r="HJ237" s="243">
        <f t="shared" ca="1" si="437"/>
        <v>124563.66608809018</v>
      </c>
      <c r="HK237" s="243">
        <f t="shared" ca="1" si="414"/>
        <v>129.75381884176059</v>
      </c>
      <c r="HL237" s="33"/>
    </row>
    <row r="238" spans="3:220" ht="15" customHeight="1" x14ac:dyDescent="0.25">
      <c r="C238" s="242">
        <v>96</v>
      </c>
      <c r="D238" s="243">
        <f t="shared" si="337"/>
        <v>1155.6736805955547</v>
      </c>
      <c r="E238" s="865">
        <f t="shared" si="415"/>
        <v>100</v>
      </c>
      <c r="F238" s="866"/>
      <c r="G238" s="243">
        <f t="shared" si="338"/>
        <v>1055.6736805955547</v>
      </c>
      <c r="H238" s="859">
        <f t="shared" si="339"/>
        <v>522.02515369937328</v>
      </c>
      <c r="I238" s="860"/>
      <c r="J238" s="243">
        <f t="shared" si="340"/>
        <v>533.64852689618147</v>
      </c>
      <c r="K238" s="859">
        <f t="shared" si="366"/>
        <v>156073.89758291582</v>
      </c>
      <c r="L238" s="860"/>
      <c r="M238" s="860"/>
      <c r="N238" s="861"/>
      <c r="O238" s="248">
        <f t="shared" si="367"/>
        <v>156073.89758291582</v>
      </c>
      <c r="P238" s="248">
        <f t="shared" si="335"/>
        <v>0</v>
      </c>
      <c r="Q238" s="248">
        <f t="shared" si="341"/>
        <v>0</v>
      </c>
      <c r="R238" s="1015" t="str">
        <f t="shared" si="336"/>
        <v/>
      </c>
      <c r="S238" s="1015"/>
      <c r="U238">
        <v>96</v>
      </c>
      <c r="W238" s="278"/>
      <c r="X238" s="278"/>
      <c r="Y238" s="854"/>
      <c r="Z238" s="855"/>
      <c r="AA238" s="279"/>
      <c r="AQ238" s="482"/>
      <c r="AR238" s="242">
        <v>96</v>
      </c>
      <c r="AS238" s="331">
        <f t="shared" ca="1" si="342"/>
        <v>1231.970682334292</v>
      </c>
      <c r="AT238" s="566">
        <f t="shared" ca="1" si="368"/>
        <v>103.62049999999999</v>
      </c>
      <c r="AU238" s="331">
        <f t="shared" ca="1" si="343"/>
        <v>1128.350182334292</v>
      </c>
      <c r="AV238" s="329">
        <f t="shared" ca="1" si="344"/>
        <v>438.75146583911345</v>
      </c>
      <c r="AW238" s="331">
        <f t="shared" ca="1" si="345"/>
        <v>689.59871649517845</v>
      </c>
      <c r="AX238" s="331">
        <f t="shared" si="369"/>
        <v>0</v>
      </c>
      <c r="AY238" s="331">
        <f t="shared" si="418"/>
        <v>0</v>
      </c>
      <c r="AZ238" s="350">
        <f t="shared" ca="1" si="346"/>
        <v>149739.47528548655</v>
      </c>
      <c r="BA238" s="420">
        <f t="shared" ca="1" si="347"/>
        <v>0</v>
      </c>
      <c r="BB238" s="416">
        <f t="shared" ca="1" si="370"/>
        <v>1231.970682334292</v>
      </c>
      <c r="BC238" s="372">
        <f t="shared" ca="1" si="447"/>
        <v>-1231.970682334292</v>
      </c>
      <c r="BD238" s="242">
        <v>97</v>
      </c>
      <c r="BE238" s="29">
        <f t="shared" si="348"/>
        <v>0</v>
      </c>
      <c r="BF238" s="445">
        <f ca="1">(IF(BD238&gt;$BE$140,0,BF237+BE238))+BH237</f>
        <v>87180.23097916643</v>
      </c>
      <c r="BG238" s="29">
        <f t="shared" ca="1" si="349"/>
        <v>90.812740603298366</v>
      </c>
      <c r="BH238" s="29"/>
      <c r="BI238" s="433">
        <v>96</v>
      </c>
      <c r="BJ238" s="428">
        <f t="shared" ca="1" si="438"/>
        <v>1231.970682334292</v>
      </c>
      <c r="BK238" s="428">
        <f t="shared" ca="1" si="416"/>
        <v>135057.8839361328</v>
      </c>
      <c r="BL238" s="428">
        <f t="shared" ca="1" si="372"/>
        <v>140.68529576680501</v>
      </c>
      <c r="BM238" s="446">
        <f ca="1">IF(BI238&gt;$BA$140,0,SUM(BL227:BL238))</f>
        <v>1603.5255647911774</v>
      </c>
      <c r="BO238" s="278"/>
      <c r="BP238" s="278"/>
      <c r="BQ238" s="278"/>
      <c r="BR238" s="278"/>
      <c r="BS238" s="278"/>
      <c r="BT238" s="278"/>
      <c r="BU238" s="278"/>
      <c r="BV238" s="725"/>
      <c r="BW238" s="679">
        <v>96</v>
      </c>
      <c r="BX238" s="489">
        <f t="shared" ca="1" si="373"/>
        <v>1445.5025028809234</v>
      </c>
      <c r="BY238" s="489">
        <f t="shared" ca="1" si="350"/>
        <v>104.1015</v>
      </c>
      <c r="BZ238" s="489">
        <f t="shared" ca="1" si="351"/>
        <v>1341.4010028809234</v>
      </c>
      <c r="CA238" s="489">
        <f t="shared" ca="1" si="374"/>
        <v>377.49463728251385</v>
      </c>
      <c r="CB238" s="489">
        <f t="shared" ca="1" si="375"/>
        <v>963.90636559840959</v>
      </c>
      <c r="CC238" s="489">
        <f t="shared" si="376"/>
        <v>0</v>
      </c>
      <c r="CD238" s="489">
        <f t="shared" si="377"/>
        <v>0</v>
      </c>
      <c r="CE238" s="647">
        <f t="shared" ca="1" si="378"/>
        <v>128462.82641697777</v>
      </c>
      <c r="CF238" s="700">
        <f t="shared" ca="1" si="417"/>
        <v>0</v>
      </c>
      <c r="CG238" s="701">
        <f t="shared" ca="1" si="379"/>
        <v>1445.5025028809234</v>
      </c>
      <c r="CH238" s="710">
        <f t="shared" ca="1" si="448"/>
        <v>-1445.5025028809234</v>
      </c>
      <c r="CI238" s="679">
        <v>97</v>
      </c>
      <c r="CJ238" s="29">
        <f t="shared" si="352"/>
        <v>0</v>
      </c>
      <c r="CK238" s="445">
        <f ca="1">(IF(CI238&gt;$CJ$140,0,CK237+CJ238))+CM237</f>
        <v>87180.23097916643</v>
      </c>
      <c r="CL238" s="29">
        <f t="shared" ca="1" si="353"/>
        <v>90.812740603298366</v>
      </c>
      <c r="CM238" s="29"/>
      <c r="CN238" s="432">
        <v>96</v>
      </c>
      <c r="CO238" s="432">
        <f t="shared" ca="1" si="439"/>
        <v>1445.5025028809234</v>
      </c>
      <c r="CP238" s="432">
        <f t="shared" ca="1" si="433"/>
        <v>156334.65492624647</v>
      </c>
      <c r="CQ238" s="432">
        <f t="shared" ca="1" si="380"/>
        <v>162.84859888150675</v>
      </c>
      <c r="CR238" s="296">
        <f ca="1">IF(CN238&gt;$CF$140,0,SUM(CQ227:CQ238))</f>
        <v>1854.8048895050169</v>
      </c>
      <c r="DA238" s="482"/>
      <c r="DB238" s="242">
        <v>96</v>
      </c>
      <c r="DC238" s="488">
        <f t="shared" ca="1" si="381"/>
        <v>1462.4506963735107</v>
      </c>
      <c r="DD238" s="489">
        <f t="shared" ca="1" si="354"/>
        <v>106.9885</v>
      </c>
      <c r="DE238" s="488">
        <f t="shared" ca="1" si="382"/>
        <v>1355.4621963735108</v>
      </c>
      <c r="DF238" s="489">
        <f t="shared" ca="1" si="383"/>
        <v>395.01103904422831</v>
      </c>
      <c r="DG238" s="488">
        <f t="shared" ca="1" si="384"/>
        <v>960.45115732928252</v>
      </c>
      <c r="DH238" s="488">
        <f t="shared" si="385"/>
        <v>0</v>
      </c>
      <c r="DI238" s="488">
        <f t="shared" si="386"/>
        <v>0</v>
      </c>
      <c r="DJ238" s="523">
        <f t="shared" ca="1" si="387"/>
        <v>134471.90508640613</v>
      </c>
      <c r="DK238" s="420">
        <f t="shared" ca="1" si="355"/>
        <v>0</v>
      </c>
      <c r="DL238" s="416">
        <f t="shared" ca="1" si="388"/>
        <v>1462.4506963735107</v>
      </c>
      <c r="DM238" s="372">
        <f t="shared" ca="1" si="449"/>
        <v>-1462.4506963735107</v>
      </c>
      <c r="DN238" s="242">
        <v>97</v>
      </c>
      <c r="DO238" s="29">
        <f t="shared" si="356"/>
        <v>0</v>
      </c>
      <c r="DP238" s="445">
        <f ca="1">(IF(DN238&gt;$DO$140,0,DP237+DO238))+DR237</f>
        <v>80860.954658149611</v>
      </c>
      <c r="DQ238" s="29">
        <f t="shared" ca="1" si="357"/>
        <v>84.23016110223918</v>
      </c>
      <c r="DR238" s="29"/>
      <c r="DS238" s="433">
        <v>96</v>
      </c>
      <c r="DT238" s="428">
        <f t="shared" ca="1" si="440"/>
        <v>1462.4506963735107</v>
      </c>
      <c r="DU238" s="428">
        <f t="shared" ca="1" si="434"/>
        <v>156898.42635064019</v>
      </c>
      <c r="DV238" s="428">
        <f t="shared" ca="1" si="390"/>
        <v>163.43586078191689</v>
      </c>
      <c r="DW238" s="446">
        <f ca="1">IF(DS238&gt;$DK$140,0,SUM(DV227:DV238))</f>
        <v>1860.6868440073242</v>
      </c>
      <c r="EF238" s="482"/>
      <c r="EG238" s="242">
        <v>96</v>
      </c>
      <c r="EH238" s="331">
        <f t="shared" ca="1" si="391"/>
        <v>1150</v>
      </c>
      <c r="EI238" s="599">
        <f t="shared" ca="1" si="450"/>
        <v>103.62049999999999</v>
      </c>
      <c r="EJ238" s="331">
        <f t="shared" ca="1" si="392"/>
        <v>1046.3795</v>
      </c>
      <c r="EK238" s="594">
        <f t="shared" ca="1" si="393"/>
        <v>464.8791580874767</v>
      </c>
      <c r="EL238" s="488">
        <f t="shared" ca="1" si="394"/>
        <v>581.50034191252325</v>
      </c>
      <c r="EM238" s="331">
        <f t="shared" si="395"/>
        <v>0</v>
      </c>
      <c r="EN238" s="331">
        <f t="shared" si="396"/>
        <v>0</v>
      </c>
      <c r="EO238" s="595">
        <f t="shared" ca="1" si="397"/>
        <v>158805.63957379374</v>
      </c>
      <c r="EP238" s="420">
        <f t="shared" ca="1" si="358"/>
        <v>0</v>
      </c>
      <c r="EQ238" s="416">
        <f t="shared" ca="1" si="398"/>
        <v>1150</v>
      </c>
      <c r="ER238" s="372">
        <f t="shared" ca="1" si="451"/>
        <v>-1150</v>
      </c>
      <c r="ES238" s="242">
        <v>97</v>
      </c>
      <c r="ET238" s="29">
        <f t="shared" si="399"/>
        <v>0</v>
      </c>
      <c r="EU238" s="445">
        <f ca="1">(IF(ES238&gt;$ET$140,0,EU237+ET238))+EW237</f>
        <v>87180.23097916643</v>
      </c>
      <c r="EV238" s="29">
        <f t="shared" ca="1" si="359"/>
        <v>90.812740603298366</v>
      </c>
      <c r="EW238" s="29"/>
      <c r="EX238" s="433">
        <v>96</v>
      </c>
      <c r="EY238" s="428">
        <f t="shared" ca="1" si="441"/>
        <v>1150</v>
      </c>
      <c r="EZ238" s="428">
        <f t="shared" ca="1" si="435"/>
        <v>126876.63772090044</v>
      </c>
      <c r="FA238" s="428">
        <f t="shared" ca="1" si="400"/>
        <v>132.16316429260465</v>
      </c>
      <c r="FB238" s="446">
        <f ca="1">IF(EX238&gt;$EP$140,0,SUM(FA227:FA238))</f>
        <v>1506.8954715112559</v>
      </c>
      <c r="FK238" s="482"/>
      <c r="FL238" s="242">
        <v>96</v>
      </c>
      <c r="FM238" s="331">
        <f t="shared" ca="1" si="401"/>
        <v>1150</v>
      </c>
      <c r="FN238" s="600">
        <f t="shared" ca="1" si="452"/>
        <v>104.1015</v>
      </c>
      <c r="FO238" s="331">
        <f t="shared" ca="1" si="402"/>
        <v>1045.8985</v>
      </c>
      <c r="FP238" s="597">
        <f t="shared" ca="1" si="403"/>
        <v>471.68439188778603</v>
      </c>
      <c r="FQ238" s="488">
        <f t="shared" ca="1" si="404"/>
        <v>574.21410811221403</v>
      </c>
      <c r="FR238" s="331">
        <f t="shared" si="405"/>
        <v>0</v>
      </c>
      <c r="FS238" s="331">
        <f t="shared" si="406"/>
        <v>0</v>
      </c>
      <c r="FT238" s="596">
        <f t="shared" ca="1" si="407"/>
        <v>161146.148824843</v>
      </c>
      <c r="FU238" s="420">
        <f t="shared" ca="1" si="360"/>
        <v>0</v>
      </c>
      <c r="FV238" s="416">
        <f t="shared" ca="1" si="408"/>
        <v>1150</v>
      </c>
      <c r="FW238" s="372">
        <f t="shared" ca="1" si="453"/>
        <v>-1150</v>
      </c>
      <c r="FX238" s="242">
        <v>97</v>
      </c>
      <c r="FY238" s="29">
        <f t="shared" si="409"/>
        <v>0</v>
      </c>
      <c r="FZ238" s="445">
        <f ca="1">(IF(FX238&gt;$FY$140,0,FZ237+FY238))+GB237</f>
        <v>87180.23097916643</v>
      </c>
      <c r="GA238" s="29">
        <f t="shared" ca="1" si="361"/>
        <v>90.812740603298366</v>
      </c>
      <c r="GB238" s="29"/>
      <c r="GC238" s="433">
        <v>96</v>
      </c>
      <c r="GD238" s="428">
        <f t="shared" ca="1" si="442"/>
        <v>1150</v>
      </c>
      <c r="GE238" s="428">
        <f t="shared" ca="1" si="436"/>
        <v>126841.4426649777</v>
      </c>
      <c r="GF238" s="428">
        <f t="shared" ca="1" si="410"/>
        <v>132.12650277601844</v>
      </c>
      <c r="GG238" s="446">
        <f ca="1">IF(GC238&gt;$FU$140,0,SUM(GF227:GF238))</f>
        <v>1506.4555333122214</v>
      </c>
      <c r="GP238" s="482"/>
      <c r="GQ238" s="242">
        <v>96</v>
      </c>
      <c r="GR238" s="331">
        <f t="shared" ca="1" si="362"/>
        <v>1150</v>
      </c>
      <c r="GS238" s="600">
        <f t="shared" ca="1" si="454"/>
        <v>106.9885</v>
      </c>
      <c r="GT238" s="331">
        <f t="shared" ca="1" si="363"/>
        <v>1043.0115000000001</v>
      </c>
      <c r="GU238" s="591">
        <f t="shared" ca="1" si="411"/>
        <v>494.60293464832915</v>
      </c>
      <c r="GV238" s="488">
        <f t="shared" ca="1" si="443"/>
        <v>548.40856535167086</v>
      </c>
      <c r="GW238" s="331">
        <f t="shared" si="444"/>
        <v>0</v>
      </c>
      <c r="GX238" s="331">
        <f t="shared" si="445"/>
        <v>0</v>
      </c>
      <c r="GY238" s="593">
        <f t="shared" ca="1" si="446"/>
        <v>169029.74045693257</v>
      </c>
      <c r="GZ238" s="420">
        <f t="shared" ca="1" si="364"/>
        <v>0</v>
      </c>
      <c r="HA238" s="416">
        <f t="shared" ca="1" si="412"/>
        <v>1150</v>
      </c>
      <c r="HB238" s="372">
        <f t="shared" ca="1" si="455"/>
        <v>-1150</v>
      </c>
      <c r="HC238" s="242">
        <v>97</v>
      </c>
      <c r="HD238" s="29">
        <f t="shared" si="413"/>
        <v>0</v>
      </c>
      <c r="HE238" s="445">
        <f ca="1">(IF(HC238&gt;$HD$140,0,HE237+HD238))+HG237</f>
        <v>80860.954658149611</v>
      </c>
      <c r="HF238" s="29">
        <f t="shared" ca="1" si="365"/>
        <v>84.23016110223918</v>
      </c>
      <c r="HG238" s="29"/>
      <c r="HH238" s="433">
        <v>96</v>
      </c>
      <c r="HI238" s="428">
        <f t="shared" ca="1" si="456"/>
        <v>1150</v>
      </c>
      <c r="HJ238" s="428">
        <f t="shared" ca="1" si="437"/>
        <v>125713.66608809018</v>
      </c>
      <c r="HK238" s="428">
        <f t="shared" ca="1" si="414"/>
        <v>130.95173550842728</v>
      </c>
      <c r="HL238" s="446">
        <f ca="1">IF(HH238&gt;$GZ$140,0,SUM(HK227:HK238))</f>
        <v>1492.3583261011272</v>
      </c>
    </row>
    <row r="239" spans="3:220" ht="15" customHeight="1" x14ac:dyDescent="0.25">
      <c r="C239" s="242">
        <v>97</v>
      </c>
      <c r="D239" s="243">
        <f t="shared" si="337"/>
        <v>1155.6736805955547</v>
      </c>
      <c r="E239" s="865">
        <f t="shared" si="415"/>
        <v>100</v>
      </c>
      <c r="F239" s="866"/>
      <c r="G239" s="243">
        <f t="shared" si="338"/>
        <v>1055.6736805955547</v>
      </c>
      <c r="H239" s="859">
        <f t="shared" si="339"/>
        <v>520.24632527638607</v>
      </c>
      <c r="I239" s="860"/>
      <c r="J239" s="243">
        <f t="shared" si="340"/>
        <v>535.42735531916867</v>
      </c>
      <c r="K239" s="859">
        <f t="shared" si="366"/>
        <v>155538.47022759664</v>
      </c>
      <c r="L239" s="860"/>
      <c r="M239" s="860"/>
      <c r="N239" s="861"/>
      <c r="O239" s="248">
        <f t="shared" si="367"/>
        <v>155538.47022759664</v>
      </c>
      <c r="P239" s="248">
        <f t="shared" si="335"/>
        <v>0</v>
      </c>
      <c r="Q239" s="248">
        <f t="shared" si="341"/>
        <v>0</v>
      </c>
      <c r="R239" s="1015" t="str">
        <f t="shared" si="336"/>
        <v/>
      </c>
      <c r="S239" s="1015"/>
      <c r="U239">
        <v>97</v>
      </c>
      <c r="W239" s="278"/>
      <c r="X239" s="278"/>
      <c r="Y239" s="854"/>
      <c r="Z239" s="855"/>
      <c r="AA239" s="279"/>
      <c r="AQ239" s="482"/>
      <c r="AR239" s="242">
        <v>97</v>
      </c>
      <c r="AS239" s="331">
        <f t="shared" ca="1" si="342"/>
        <v>1231.970682334292</v>
      </c>
      <c r="AT239" s="566">
        <f t="shared" ca="1" si="368"/>
        <v>103.62049999999999</v>
      </c>
      <c r="AU239" s="331">
        <f t="shared" ca="1" si="343"/>
        <v>1128.350182334292</v>
      </c>
      <c r="AV239" s="329">
        <f t="shared" ca="1" si="344"/>
        <v>436.74013624933582</v>
      </c>
      <c r="AW239" s="331">
        <f t="shared" ca="1" si="345"/>
        <v>691.61004608495614</v>
      </c>
      <c r="AX239" s="331">
        <f t="shared" si="369"/>
        <v>0</v>
      </c>
      <c r="AY239" s="331">
        <f t="shared" si="418"/>
        <v>0</v>
      </c>
      <c r="AZ239" s="350">
        <f t="shared" ca="1" si="346"/>
        <v>149047.86523940158</v>
      </c>
      <c r="BA239" s="420">
        <f t="shared" ca="1" si="347"/>
        <v>0</v>
      </c>
      <c r="BB239" s="416">
        <f t="shared" ca="1" si="370"/>
        <v>1231.970682334292</v>
      </c>
      <c r="BC239" s="372">
        <f t="shared" ca="1" si="447"/>
        <v>-1231.970682334292</v>
      </c>
      <c r="BD239" s="242">
        <v>98</v>
      </c>
      <c r="BE239" s="29">
        <f t="shared" si="348"/>
        <v>0</v>
      </c>
      <c r="BF239" s="29">
        <f t="shared" ca="1" si="371"/>
        <v>87180.23097916643</v>
      </c>
      <c r="BG239" s="29">
        <f t="shared" ca="1" si="349"/>
        <v>90.812740603298366</v>
      </c>
      <c r="BH239" s="29"/>
      <c r="BI239" s="24">
        <v>97</v>
      </c>
      <c r="BJ239" s="243">
        <f t="shared" ca="1" si="438"/>
        <v>1231.970682334292</v>
      </c>
      <c r="BK239" s="447">
        <f ca="1">IF(BI239&gt;$BA$140,0,BK238+BJ239)+BM238</f>
        <v>137893.38018325827</v>
      </c>
      <c r="BL239" s="243">
        <f t="shared" ca="1" si="372"/>
        <v>143.63893769089404</v>
      </c>
      <c r="BM239" s="33"/>
      <c r="BO239" s="278"/>
      <c r="BP239" s="278"/>
      <c r="BQ239" s="278"/>
      <c r="BR239" s="278"/>
      <c r="BS239" s="278"/>
      <c r="BT239" s="278"/>
      <c r="BU239" s="278"/>
      <c r="BV239" s="725"/>
      <c r="BW239" s="679">
        <v>97</v>
      </c>
      <c r="BX239" s="489">
        <f t="shared" ca="1" si="373"/>
        <v>1445.5025028809234</v>
      </c>
      <c r="BY239" s="489">
        <f t="shared" ca="1" si="350"/>
        <v>104.1015</v>
      </c>
      <c r="BZ239" s="489">
        <f t="shared" ca="1" si="351"/>
        <v>1341.4010028809234</v>
      </c>
      <c r="CA239" s="489">
        <f t="shared" ca="1" si="374"/>
        <v>374.68324371618519</v>
      </c>
      <c r="CB239" s="489">
        <f t="shared" ca="1" si="375"/>
        <v>966.71775916473825</v>
      </c>
      <c r="CC239" s="489">
        <f t="shared" si="376"/>
        <v>0</v>
      </c>
      <c r="CD239" s="489">
        <f t="shared" si="377"/>
        <v>0</v>
      </c>
      <c r="CE239" s="647">
        <f t="shared" ca="1" si="378"/>
        <v>127496.10865781303</v>
      </c>
      <c r="CF239" s="700">
        <f t="shared" ca="1" si="417"/>
        <v>0</v>
      </c>
      <c r="CG239" s="701">
        <f t="shared" ca="1" si="379"/>
        <v>1445.5025028809234</v>
      </c>
      <c r="CH239" s="710">
        <f t="shared" ca="1" si="448"/>
        <v>-1445.5025028809234</v>
      </c>
      <c r="CI239" s="679">
        <v>98</v>
      </c>
      <c r="CJ239" s="29">
        <f t="shared" si="352"/>
        <v>0</v>
      </c>
      <c r="CK239" s="29">
        <f ca="1">IF(CI239&gt;$CJ$140,0,CK238+CJ239)</f>
        <v>87180.23097916643</v>
      </c>
      <c r="CL239" s="29">
        <f t="shared" ca="1" si="353"/>
        <v>90.812740603298366</v>
      </c>
      <c r="CM239" s="29"/>
      <c r="CN239" s="29">
        <v>97</v>
      </c>
      <c r="CO239" s="29">
        <f t="shared" ca="1" si="439"/>
        <v>1445.5025028809234</v>
      </c>
      <c r="CP239" s="704">
        <f ca="1">IF(CN239&gt;$CF$140,0,CP238+CO239)+CR238</f>
        <v>159634.96231863243</v>
      </c>
      <c r="CQ239" s="29">
        <f t="shared" ca="1" si="380"/>
        <v>166.2864190819088</v>
      </c>
      <c r="CR239" s="292"/>
      <c r="DA239" s="482"/>
      <c r="DB239" s="242">
        <v>97</v>
      </c>
      <c r="DC239" s="488">
        <f t="shared" ca="1" si="381"/>
        <v>1462.4506963735107</v>
      </c>
      <c r="DD239" s="489">
        <f t="shared" ca="1" si="354"/>
        <v>106.9885</v>
      </c>
      <c r="DE239" s="488">
        <f t="shared" ca="1" si="382"/>
        <v>1355.4621963735108</v>
      </c>
      <c r="DF239" s="489">
        <f t="shared" ca="1" si="383"/>
        <v>392.2097231686846</v>
      </c>
      <c r="DG239" s="488">
        <f t="shared" ca="1" si="384"/>
        <v>963.25247320482617</v>
      </c>
      <c r="DH239" s="488">
        <f t="shared" si="385"/>
        <v>0</v>
      </c>
      <c r="DI239" s="488">
        <f t="shared" si="386"/>
        <v>0</v>
      </c>
      <c r="DJ239" s="523">
        <f t="shared" ca="1" si="387"/>
        <v>133508.6526132013</v>
      </c>
      <c r="DK239" s="420">
        <f t="shared" ca="1" si="355"/>
        <v>0</v>
      </c>
      <c r="DL239" s="416">
        <f t="shared" ca="1" si="388"/>
        <v>1462.4506963735107</v>
      </c>
      <c r="DM239" s="372">
        <f t="shared" ca="1" si="449"/>
        <v>-1462.4506963735107</v>
      </c>
      <c r="DN239" s="242">
        <v>98</v>
      </c>
      <c r="DO239" s="29">
        <f t="shared" si="356"/>
        <v>0</v>
      </c>
      <c r="DP239" s="29">
        <f t="shared" ca="1" si="419"/>
        <v>80860.954658149611</v>
      </c>
      <c r="DQ239" s="29">
        <f t="shared" ca="1" si="357"/>
        <v>84.23016110223918</v>
      </c>
      <c r="DR239" s="29"/>
      <c r="DS239" s="24">
        <v>97</v>
      </c>
      <c r="DT239" s="243">
        <f t="shared" ca="1" si="440"/>
        <v>1462.4506963735107</v>
      </c>
      <c r="DU239" s="447">
        <f ca="1">IF(DS239&gt;$DK$140,0,DU238+DT239)+DW238</f>
        <v>160221.56389102101</v>
      </c>
      <c r="DV239" s="243">
        <f t="shared" ca="1" si="390"/>
        <v>166.89746238648021</v>
      </c>
      <c r="DW239" s="33"/>
      <c r="EF239" s="482"/>
      <c r="EG239" s="242">
        <v>97</v>
      </c>
      <c r="EH239" s="331">
        <f t="shared" ca="1" si="391"/>
        <v>1150</v>
      </c>
      <c r="EI239" s="599">
        <f t="shared" ca="1" si="450"/>
        <v>103.62049999999999</v>
      </c>
      <c r="EJ239" s="331">
        <f t="shared" ca="1" si="392"/>
        <v>1046.3795</v>
      </c>
      <c r="EK239" s="594">
        <f t="shared" ca="1" si="393"/>
        <v>463.18311542356514</v>
      </c>
      <c r="EL239" s="488">
        <f t="shared" ca="1" si="394"/>
        <v>583.19638457643487</v>
      </c>
      <c r="EM239" s="331">
        <f t="shared" si="395"/>
        <v>0</v>
      </c>
      <c r="EN239" s="331">
        <f t="shared" si="396"/>
        <v>0</v>
      </c>
      <c r="EO239" s="595">
        <f t="shared" ca="1" si="397"/>
        <v>158222.4431892173</v>
      </c>
      <c r="EP239" s="420">
        <f t="shared" ca="1" si="358"/>
        <v>0</v>
      </c>
      <c r="EQ239" s="416">
        <f t="shared" ca="1" si="398"/>
        <v>1150</v>
      </c>
      <c r="ER239" s="372">
        <f t="shared" ca="1" si="451"/>
        <v>-1150</v>
      </c>
      <c r="ES239" s="242">
        <v>98</v>
      </c>
      <c r="ET239" s="29">
        <f t="shared" si="399"/>
        <v>0</v>
      </c>
      <c r="EU239" s="29">
        <f ca="1">IF(ES239&gt;$ET$140,0,EU238+ET239)</f>
        <v>87180.23097916643</v>
      </c>
      <c r="EV239" s="29">
        <f t="shared" ca="1" si="359"/>
        <v>90.812740603298366</v>
      </c>
      <c r="EW239" s="29"/>
      <c r="EX239" s="24">
        <v>97</v>
      </c>
      <c r="EY239" s="243">
        <f t="shared" ca="1" si="441"/>
        <v>1150</v>
      </c>
      <c r="EZ239" s="447">
        <f ca="1">IF(EX239&gt;$EP$140,0,EZ238+EY239)+FB238</f>
        <v>129533.53319241171</v>
      </c>
      <c r="FA239" s="243">
        <f t="shared" ca="1" si="400"/>
        <v>134.93076374209554</v>
      </c>
      <c r="FB239" s="33"/>
      <c r="FK239" s="482"/>
      <c r="FL239" s="242">
        <v>97</v>
      </c>
      <c r="FM239" s="331">
        <f t="shared" ca="1" si="401"/>
        <v>1150</v>
      </c>
      <c r="FN239" s="600">
        <f t="shared" ca="1" si="452"/>
        <v>104.1015</v>
      </c>
      <c r="FO239" s="331">
        <f t="shared" ca="1" si="402"/>
        <v>1045.8985</v>
      </c>
      <c r="FP239" s="597">
        <f t="shared" ca="1" si="403"/>
        <v>470.00960073912546</v>
      </c>
      <c r="FQ239" s="488">
        <f t="shared" ca="1" si="404"/>
        <v>575.8888992608745</v>
      </c>
      <c r="FR239" s="331">
        <f t="shared" si="405"/>
        <v>0</v>
      </c>
      <c r="FS239" s="331">
        <f t="shared" si="406"/>
        <v>0</v>
      </c>
      <c r="FT239" s="596">
        <f t="shared" ca="1" si="407"/>
        <v>160570.25992558213</v>
      </c>
      <c r="FU239" s="420">
        <f t="shared" ca="1" si="360"/>
        <v>0</v>
      </c>
      <c r="FV239" s="416">
        <f t="shared" ca="1" si="408"/>
        <v>1150</v>
      </c>
      <c r="FW239" s="372">
        <f t="shared" ca="1" si="453"/>
        <v>-1150</v>
      </c>
      <c r="FX239" s="242">
        <v>98</v>
      </c>
      <c r="FY239" s="29">
        <f t="shared" si="409"/>
        <v>0</v>
      </c>
      <c r="FZ239" s="29">
        <f ca="1">IF(FX239&gt;$FY$140,0,FZ238+FY239)</f>
        <v>87180.23097916643</v>
      </c>
      <c r="GA239" s="29">
        <f t="shared" ca="1" si="361"/>
        <v>90.812740603298366</v>
      </c>
      <c r="GB239" s="29"/>
      <c r="GC239" s="24">
        <v>97</v>
      </c>
      <c r="GD239" s="243">
        <f t="shared" ca="1" si="442"/>
        <v>1150</v>
      </c>
      <c r="GE239" s="447">
        <f ca="1">IF(GC239&gt;$FU$140,0,GE238+GD239)+GG238</f>
        <v>129497.89819828993</v>
      </c>
      <c r="GF239" s="243">
        <f t="shared" ca="1" si="410"/>
        <v>134.89364395655201</v>
      </c>
      <c r="GG239" s="33"/>
      <c r="GP239" s="482"/>
      <c r="GQ239" s="242">
        <v>97</v>
      </c>
      <c r="GR239" s="331">
        <f t="shared" ca="1" si="362"/>
        <v>1150</v>
      </c>
      <c r="GS239" s="600">
        <f t="shared" ca="1" si="454"/>
        <v>106.9885</v>
      </c>
      <c r="GT239" s="331">
        <f t="shared" ca="1" si="363"/>
        <v>1043.0115000000001</v>
      </c>
      <c r="GU239" s="591">
        <f t="shared" ca="1" si="411"/>
        <v>493.00340966605336</v>
      </c>
      <c r="GV239" s="488">
        <f t="shared" ca="1" si="443"/>
        <v>550.00809033394671</v>
      </c>
      <c r="GW239" s="331">
        <f t="shared" si="444"/>
        <v>0</v>
      </c>
      <c r="GX239" s="331">
        <f t="shared" si="445"/>
        <v>0</v>
      </c>
      <c r="GY239" s="593">
        <f t="shared" ca="1" si="446"/>
        <v>168479.73236659862</v>
      </c>
      <c r="GZ239" s="420">
        <f t="shared" ca="1" si="364"/>
        <v>0</v>
      </c>
      <c r="HA239" s="416">
        <f t="shared" ca="1" si="412"/>
        <v>1150</v>
      </c>
      <c r="HB239" s="372">
        <f t="shared" ca="1" si="455"/>
        <v>-1150</v>
      </c>
      <c r="HC239" s="242">
        <v>98</v>
      </c>
      <c r="HD239" s="29">
        <f t="shared" si="413"/>
        <v>0</v>
      </c>
      <c r="HE239" s="29">
        <f ca="1">IF(HC239&gt;$HD$140,0,HE238+HD239)</f>
        <v>80860.954658149611</v>
      </c>
      <c r="HF239" s="29">
        <f t="shared" ca="1" si="365"/>
        <v>84.23016110223918</v>
      </c>
      <c r="HG239" s="29"/>
      <c r="HH239" s="24">
        <v>97</v>
      </c>
      <c r="HI239" s="243">
        <f t="shared" ca="1" si="456"/>
        <v>1150</v>
      </c>
      <c r="HJ239" s="447">
        <f ca="1">IF(HH239&gt;$GZ$140,0,HJ238+HI239)+HL238</f>
        <v>128356.0244141913</v>
      </c>
      <c r="HK239" s="243">
        <f t="shared" ca="1" si="414"/>
        <v>133.70419209811595</v>
      </c>
      <c r="HL239" s="33"/>
    </row>
    <row r="240" spans="3:220" ht="15" customHeight="1" x14ac:dyDescent="0.25">
      <c r="C240" s="242">
        <v>98</v>
      </c>
      <c r="D240" s="243">
        <f t="shared" si="337"/>
        <v>1155.6736805955547</v>
      </c>
      <c r="E240" s="865">
        <f t="shared" si="415"/>
        <v>100</v>
      </c>
      <c r="F240" s="866"/>
      <c r="G240" s="243">
        <f t="shared" si="338"/>
        <v>1055.6736805955547</v>
      </c>
      <c r="H240" s="859">
        <f t="shared" si="339"/>
        <v>518.46156742532219</v>
      </c>
      <c r="I240" s="860"/>
      <c r="J240" s="243">
        <f t="shared" si="340"/>
        <v>537.21211317023256</v>
      </c>
      <c r="K240" s="859">
        <f t="shared" si="366"/>
        <v>155001.2581144264</v>
      </c>
      <c r="L240" s="860"/>
      <c r="M240" s="860"/>
      <c r="N240" s="861"/>
      <c r="O240" s="248">
        <f t="shared" si="367"/>
        <v>155001.2581144264</v>
      </c>
      <c r="P240" s="248">
        <f t="shared" si="335"/>
        <v>0</v>
      </c>
      <c r="Q240" s="248">
        <f t="shared" si="341"/>
        <v>0</v>
      </c>
      <c r="R240" s="1015" t="str">
        <f t="shared" si="336"/>
        <v/>
      </c>
      <c r="S240" s="1015"/>
      <c r="U240">
        <v>98</v>
      </c>
      <c r="W240" s="278"/>
      <c r="X240" s="278"/>
      <c r="Y240" s="854"/>
      <c r="Z240" s="855"/>
      <c r="AA240" s="279"/>
      <c r="AQ240" s="482"/>
      <c r="AR240" s="242">
        <v>98</v>
      </c>
      <c r="AS240" s="331">
        <f t="shared" ca="1" si="342"/>
        <v>1231.970682334292</v>
      </c>
      <c r="AT240" s="566">
        <f t="shared" ca="1" si="368"/>
        <v>103.62049999999999</v>
      </c>
      <c r="AU240" s="331">
        <f t="shared" ca="1" si="343"/>
        <v>1128.350182334292</v>
      </c>
      <c r="AV240" s="329">
        <f t="shared" ca="1" si="344"/>
        <v>434.72294028158802</v>
      </c>
      <c r="AW240" s="331">
        <f t="shared" ca="1" si="345"/>
        <v>693.62724205270388</v>
      </c>
      <c r="AX240" s="331">
        <f t="shared" si="369"/>
        <v>0</v>
      </c>
      <c r="AY240" s="331">
        <f t="shared" si="418"/>
        <v>0</v>
      </c>
      <c r="AZ240" s="350">
        <f t="shared" ca="1" si="346"/>
        <v>148354.23799734889</v>
      </c>
      <c r="BA240" s="420">
        <f t="shared" ca="1" si="347"/>
        <v>0</v>
      </c>
      <c r="BB240" s="416">
        <f t="shared" ca="1" si="370"/>
        <v>1231.970682334292</v>
      </c>
      <c r="BC240" s="372">
        <f t="shared" ca="1" si="447"/>
        <v>-1231.970682334292</v>
      </c>
      <c r="BD240" s="242">
        <v>99</v>
      </c>
      <c r="BE240" s="29">
        <f t="shared" si="348"/>
        <v>0</v>
      </c>
      <c r="BF240" s="29">
        <f t="shared" ca="1" si="371"/>
        <v>87180.23097916643</v>
      </c>
      <c r="BG240" s="29">
        <f t="shared" ca="1" si="349"/>
        <v>90.812740603298366</v>
      </c>
      <c r="BH240" s="29"/>
      <c r="BI240" s="24">
        <v>98</v>
      </c>
      <c r="BJ240" s="243">
        <f t="shared" ca="1" si="438"/>
        <v>1231.970682334292</v>
      </c>
      <c r="BK240" s="243">
        <f t="shared" ca="1" si="416"/>
        <v>139125.35086559257</v>
      </c>
      <c r="BL240" s="243">
        <f t="shared" ca="1" si="372"/>
        <v>144.92224048499227</v>
      </c>
      <c r="BM240" s="33"/>
      <c r="BO240" s="278"/>
      <c r="BP240" s="278"/>
      <c r="BQ240" s="278"/>
      <c r="BR240" s="278"/>
      <c r="BS240" s="278"/>
      <c r="BT240" s="278"/>
      <c r="BU240" s="278"/>
      <c r="BV240" s="725"/>
      <c r="BW240" s="679">
        <v>98</v>
      </c>
      <c r="BX240" s="489">
        <f t="shared" ca="1" si="373"/>
        <v>1445.5025028809234</v>
      </c>
      <c r="BY240" s="489">
        <f t="shared" ca="1" si="350"/>
        <v>104.1015</v>
      </c>
      <c r="BZ240" s="489">
        <f t="shared" ca="1" si="351"/>
        <v>1341.4010028809234</v>
      </c>
      <c r="CA240" s="489">
        <f t="shared" ca="1" si="374"/>
        <v>371.86365025195477</v>
      </c>
      <c r="CB240" s="489">
        <f t="shared" ca="1" si="375"/>
        <v>969.53735262896862</v>
      </c>
      <c r="CC240" s="489">
        <f t="shared" si="376"/>
        <v>0</v>
      </c>
      <c r="CD240" s="489">
        <f t="shared" si="377"/>
        <v>0</v>
      </c>
      <c r="CE240" s="647">
        <f t="shared" ca="1" si="378"/>
        <v>126526.57130518407</v>
      </c>
      <c r="CF240" s="700">
        <f t="shared" ca="1" si="417"/>
        <v>0</v>
      </c>
      <c r="CG240" s="701">
        <f t="shared" ca="1" si="379"/>
        <v>1445.5025028809234</v>
      </c>
      <c r="CH240" s="710">
        <f t="shared" ca="1" si="448"/>
        <v>-1445.5025028809234</v>
      </c>
      <c r="CI240" s="679">
        <v>99</v>
      </c>
      <c r="CJ240" s="29">
        <f t="shared" si="352"/>
        <v>0</v>
      </c>
      <c r="CK240" s="29">
        <f t="shared" ref="CK240:CK249" ca="1" si="457">IF(CI240&gt;$CJ$140,0,CK239+CJ240)</f>
        <v>87180.23097916643</v>
      </c>
      <c r="CL240" s="29">
        <f t="shared" ca="1" si="353"/>
        <v>90.812740603298366</v>
      </c>
      <c r="CM240" s="29"/>
      <c r="CN240" s="29">
        <v>98</v>
      </c>
      <c r="CO240" s="29">
        <f t="shared" ca="1" si="439"/>
        <v>1445.5025028809234</v>
      </c>
      <c r="CP240" s="29">
        <f ca="1">IF(CN240&gt;$CF$140,0,CP239+CO240)</f>
        <v>161080.46482151336</v>
      </c>
      <c r="CQ240" s="29">
        <f t="shared" ca="1" si="380"/>
        <v>167.7921508557431</v>
      </c>
      <c r="CR240" s="292"/>
      <c r="DA240" s="482"/>
      <c r="DB240" s="242">
        <v>98</v>
      </c>
      <c r="DC240" s="488">
        <f t="shared" ca="1" si="381"/>
        <v>1462.4506963735107</v>
      </c>
      <c r="DD240" s="489">
        <f t="shared" ca="1" si="354"/>
        <v>106.9885</v>
      </c>
      <c r="DE240" s="488">
        <f t="shared" ca="1" si="382"/>
        <v>1355.4621963735108</v>
      </c>
      <c r="DF240" s="489">
        <f t="shared" ca="1" si="383"/>
        <v>389.40023678850383</v>
      </c>
      <c r="DG240" s="488">
        <f t="shared" ca="1" si="384"/>
        <v>966.06195958500689</v>
      </c>
      <c r="DH240" s="488">
        <f t="shared" si="385"/>
        <v>0</v>
      </c>
      <c r="DI240" s="488">
        <f t="shared" si="386"/>
        <v>0</v>
      </c>
      <c r="DJ240" s="523">
        <f t="shared" ca="1" si="387"/>
        <v>132542.59065361629</v>
      </c>
      <c r="DK240" s="420">
        <f t="shared" ca="1" si="355"/>
        <v>0</v>
      </c>
      <c r="DL240" s="416">
        <f t="shared" ca="1" si="388"/>
        <v>1462.4506963735107</v>
      </c>
      <c r="DM240" s="372">
        <f t="shared" ca="1" si="449"/>
        <v>-1462.4506963735107</v>
      </c>
      <c r="DN240" s="242">
        <v>99</v>
      </c>
      <c r="DO240" s="29">
        <f t="shared" si="356"/>
        <v>0</v>
      </c>
      <c r="DP240" s="29">
        <f t="shared" ca="1" si="419"/>
        <v>80860.954658149611</v>
      </c>
      <c r="DQ240" s="29">
        <f t="shared" ca="1" si="357"/>
        <v>84.23016110223918</v>
      </c>
      <c r="DR240" s="29"/>
      <c r="DS240" s="24">
        <v>98</v>
      </c>
      <c r="DT240" s="243">
        <f t="shared" ca="1" si="440"/>
        <v>1462.4506963735107</v>
      </c>
      <c r="DU240" s="243">
        <f ca="1">IF(DS240&gt;$DK$140,0,DU239+DT240)</f>
        <v>161684.01458739451</v>
      </c>
      <c r="DV240" s="243">
        <f t="shared" ca="1" si="390"/>
        <v>168.42084852853597</v>
      </c>
      <c r="DW240" s="33"/>
      <c r="EF240" s="482"/>
      <c r="EG240" s="242">
        <v>98</v>
      </c>
      <c r="EH240" s="331">
        <f t="shared" ca="1" si="391"/>
        <v>1150</v>
      </c>
      <c r="EI240" s="599">
        <f t="shared" ca="1" si="450"/>
        <v>103.62049999999999</v>
      </c>
      <c r="EJ240" s="331">
        <f t="shared" ca="1" si="392"/>
        <v>1046.3795</v>
      </c>
      <c r="EK240" s="594">
        <f t="shared" ca="1" si="393"/>
        <v>461.48212596855052</v>
      </c>
      <c r="EL240" s="488">
        <f t="shared" ca="1" si="394"/>
        <v>584.89737403144954</v>
      </c>
      <c r="EM240" s="331">
        <f t="shared" si="395"/>
        <v>0</v>
      </c>
      <c r="EN240" s="331">
        <f t="shared" si="396"/>
        <v>0</v>
      </c>
      <c r="EO240" s="595">
        <f t="shared" ca="1" si="397"/>
        <v>157637.54581518585</v>
      </c>
      <c r="EP240" s="420">
        <f t="shared" ca="1" si="358"/>
        <v>0</v>
      </c>
      <c r="EQ240" s="416">
        <f t="shared" ca="1" si="398"/>
        <v>1150</v>
      </c>
      <c r="ER240" s="372">
        <f t="shared" ca="1" si="451"/>
        <v>-1150</v>
      </c>
      <c r="ES240" s="242">
        <v>99</v>
      </c>
      <c r="ET240" s="29">
        <f t="shared" si="399"/>
        <v>0</v>
      </c>
      <c r="EU240" s="29">
        <f t="shared" ref="EU240:EU249" ca="1" si="458">IF(ES240&gt;$ET$140,0,EU239+ET240)</f>
        <v>87180.23097916643</v>
      </c>
      <c r="EV240" s="29">
        <f t="shared" ca="1" si="359"/>
        <v>90.812740603298366</v>
      </c>
      <c r="EW240" s="29"/>
      <c r="EX240" s="24">
        <v>98</v>
      </c>
      <c r="EY240" s="243">
        <f t="shared" ca="1" si="441"/>
        <v>1150</v>
      </c>
      <c r="EZ240" s="243">
        <f ca="1">IF(EX240&gt;$EP$140,0,EZ239+EY240)</f>
        <v>130683.53319241171</v>
      </c>
      <c r="FA240" s="243">
        <f t="shared" ca="1" si="400"/>
        <v>136.12868040876219</v>
      </c>
      <c r="FB240" s="33"/>
      <c r="FK240" s="482"/>
      <c r="FL240" s="242">
        <v>98</v>
      </c>
      <c r="FM240" s="331">
        <f t="shared" ca="1" si="401"/>
        <v>1150</v>
      </c>
      <c r="FN240" s="600">
        <f t="shared" ca="1" si="452"/>
        <v>104.1015</v>
      </c>
      <c r="FO240" s="331">
        <f t="shared" ca="1" si="402"/>
        <v>1045.8985</v>
      </c>
      <c r="FP240" s="597">
        <f t="shared" ca="1" si="403"/>
        <v>468.3299247829479</v>
      </c>
      <c r="FQ240" s="488">
        <f t="shared" ca="1" si="404"/>
        <v>577.56857521705206</v>
      </c>
      <c r="FR240" s="331">
        <f t="shared" si="405"/>
        <v>0</v>
      </c>
      <c r="FS240" s="331">
        <f t="shared" si="406"/>
        <v>0</v>
      </c>
      <c r="FT240" s="596">
        <f t="shared" ca="1" si="407"/>
        <v>159992.69135036509</v>
      </c>
      <c r="FU240" s="420">
        <f t="shared" ca="1" si="360"/>
        <v>0</v>
      </c>
      <c r="FV240" s="416">
        <f t="shared" ca="1" si="408"/>
        <v>1150</v>
      </c>
      <c r="FW240" s="372">
        <f t="shared" ca="1" si="453"/>
        <v>-1150</v>
      </c>
      <c r="FX240" s="242">
        <v>99</v>
      </c>
      <c r="FY240" s="29">
        <f t="shared" si="409"/>
        <v>0</v>
      </c>
      <c r="FZ240" s="29">
        <f t="shared" ref="FZ240:FZ249" ca="1" si="459">IF(FX240&gt;$FY$140,0,FZ239+FY240)</f>
        <v>87180.23097916643</v>
      </c>
      <c r="GA240" s="29">
        <f t="shared" ca="1" si="361"/>
        <v>90.812740603298366</v>
      </c>
      <c r="GB240" s="29"/>
      <c r="GC240" s="24">
        <v>98</v>
      </c>
      <c r="GD240" s="243">
        <f t="shared" ca="1" si="442"/>
        <v>1150</v>
      </c>
      <c r="GE240" s="243">
        <f ca="1">IF(GC240&gt;$FU$140,0,GE239+GD240)</f>
        <v>130647.89819828993</v>
      </c>
      <c r="GF240" s="243">
        <f t="shared" ca="1" si="410"/>
        <v>136.09156062321867</v>
      </c>
      <c r="GG240" s="33"/>
      <c r="GP240" s="482"/>
      <c r="GQ240" s="242">
        <v>98</v>
      </c>
      <c r="GR240" s="331">
        <f t="shared" ca="1" si="362"/>
        <v>1150</v>
      </c>
      <c r="GS240" s="600">
        <f t="shared" ca="1" si="454"/>
        <v>106.9885</v>
      </c>
      <c r="GT240" s="331">
        <f t="shared" ca="1" si="363"/>
        <v>1043.0115000000001</v>
      </c>
      <c r="GU240" s="591">
        <f t="shared" ca="1" si="411"/>
        <v>491.39921940257932</v>
      </c>
      <c r="GV240" s="488">
        <f t="shared" ca="1" si="443"/>
        <v>551.61228059742075</v>
      </c>
      <c r="GW240" s="331">
        <f t="shared" si="444"/>
        <v>0</v>
      </c>
      <c r="GX240" s="331">
        <f t="shared" si="445"/>
        <v>0</v>
      </c>
      <c r="GY240" s="593">
        <f t="shared" ca="1" si="446"/>
        <v>167928.1200860012</v>
      </c>
      <c r="GZ240" s="420">
        <f t="shared" ca="1" si="364"/>
        <v>0</v>
      </c>
      <c r="HA240" s="416">
        <f t="shared" ca="1" si="412"/>
        <v>1150</v>
      </c>
      <c r="HB240" s="372">
        <f t="shared" ca="1" si="455"/>
        <v>-1150</v>
      </c>
      <c r="HC240" s="242">
        <v>99</v>
      </c>
      <c r="HD240" s="29">
        <f t="shared" si="413"/>
        <v>0</v>
      </c>
      <c r="HE240" s="29">
        <f t="shared" ref="HE240:HE249" ca="1" si="460">IF(HC240&gt;$HD$140,0,HE239+HD240)</f>
        <v>80860.954658149611</v>
      </c>
      <c r="HF240" s="29">
        <f t="shared" ca="1" si="365"/>
        <v>84.23016110223918</v>
      </c>
      <c r="HG240" s="29"/>
      <c r="HH240" s="24">
        <v>98</v>
      </c>
      <c r="HI240" s="243">
        <f t="shared" ca="1" si="456"/>
        <v>1150</v>
      </c>
      <c r="HJ240" s="243">
        <f ca="1">IF(HH240&gt;$GZ$140,0,HJ239+HI240)</f>
        <v>129506.0244141913</v>
      </c>
      <c r="HK240" s="243">
        <f t="shared" ca="1" si="414"/>
        <v>134.90210876478261</v>
      </c>
      <c r="HL240" s="33"/>
    </row>
    <row r="241" spans="3:220" ht="15" customHeight="1" x14ac:dyDescent="0.25">
      <c r="C241" s="242">
        <v>99</v>
      </c>
      <c r="D241" s="243">
        <f t="shared" si="337"/>
        <v>1155.6736805955547</v>
      </c>
      <c r="E241" s="865">
        <f t="shared" si="415"/>
        <v>100</v>
      </c>
      <c r="F241" s="866"/>
      <c r="G241" s="243">
        <f t="shared" si="338"/>
        <v>1055.6736805955547</v>
      </c>
      <c r="H241" s="859">
        <f t="shared" si="339"/>
        <v>516.67086038142133</v>
      </c>
      <c r="I241" s="860"/>
      <c r="J241" s="243">
        <f t="shared" si="340"/>
        <v>539.00282021413341</v>
      </c>
      <c r="K241" s="859">
        <f t="shared" si="366"/>
        <v>154462.25529421226</v>
      </c>
      <c r="L241" s="860"/>
      <c r="M241" s="860"/>
      <c r="N241" s="861"/>
      <c r="O241" s="248">
        <f t="shared" si="367"/>
        <v>154462.25529421226</v>
      </c>
      <c r="P241" s="248">
        <f t="shared" si="335"/>
        <v>0</v>
      </c>
      <c r="Q241" s="248">
        <f t="shared" si="341"/>
        <v>0</v>
      </c>
      <c r="R241" s="1015" t="str">
        <f t="shared" si="336"/>
        <v/>
      </c>
      <c r="S241" s="1015"/>
      <c r="U241">
        <v>99</v>
      </c>
      <c r="W241" s="278"/>
      <c r="X241" s="278"/>
      <c r="Y241" s="854"/>
      <c r="Z241" s="855"/>
      <c r="AA241" s="279"/>
      <c r="AQ241" s="482"/>
      <c r="AR241" s="242">
        <v>99</v>
      </c>
      <c r="AS241" s="331">
        <f t="shared" ca="1" si="342"/>
        <v>1231.970682334292</v>
      </c>
      <c r="AT241" s="566">
        <f t="shared" ca="1" si="368"/>
        <v>103.62049999999999</v>
      </c>
      <c r="AU241" s="331">
        <f t="shared" ca="1" si="343"/>
        <v>1128.350182334292</v>
      </c>
      <c r="AV241" s="329">
        <f t="shared" ca="1" si="344"/>
        <v>432.69986082560098</v>
      </c>
      <c r="AW241" s="331">
        <f t="shared" ca="1" si="345"/>
        <v>695.65032150869092</v>
      </c>
      <c r="AX241" s="331">
        <f t="shared" si="369"/>
        <v>0</v>
      </c>
      <c r="AY241" s="331">
        <f t="shared" si="418"/>
        <v>0</v>
      </c>
      <c r="AZ241" s="350">
        <f t="shared" ca="1" si="346"/>
        <v>147658.58767584019</v>
      </c>
      <c r="BA241" s="420">
        <f t="shared" ca="1" si="347"/>
        <v>0</v>
      </c>
      <c r="BB241" s="416">
        <f t="shared" ca="1" si="370"/>
        <v>1231.970682334292</v>
      </c>
      <c r="BC241" s="372">
        <f t="shared" ca="1" si="447"/>
        <v>-1231.970682334292</v>
      </c>
      <c r="BD241" s="242">
        <v>100</v>
      </c>
      <c r="BE241" s="29">
        <f t="shared" si="348"/>
        <v>0</v>
      </c>
      <c r="BF241" s="29">
        <f t="shared" ca="1" si="371"/>
        <v>87180.23097916643</v>
      </c>
      <c r="BG241" s="29">
        <f t="shared" ca="1" si="349"/>
        <v>90.812740603298366</v>
      </c>
      <c r="BH241" s="29"/>
      <c r="BI241" s="24">
        <v>99</v>
      </c>
      <c r="BJ241" s="243">
        <f t="shared" ca="1" si="438"/>
        <v>1231.970682334292</v>
      </c>
      <c r="BK241" s="243">
        <f t="shared" ca="1" si="416"/>
        <v>140357.32154792687</v>
      </c>
      <c r="BL241" s="243">
        <f t="shared" ca="1" si="372"/>
        <v>146.20554327909051</v>
      </c>
      <c r="BM241" s="33"/>
      <c r="BO241" s="278"/>
      <c r="BP241" s="278"/>
      <c r="BQ241" s="278"/>
      <c r="BR241" s="278"/>
      <c r="BS241" s="278"/>
      <c r="BT241" s="278"/>
      <c r="BU241" s="278"/>
      <c r="BV241" s="725"/>
      <c r="BW241" s="679">
        <v>99</v>
      </c>
      <c r="BX241" s="489">
        <f t="shared" ca="1" si="373"/>
        <v>1445.5025028809234</v>
      </c>
      <c r="BY241" s="489">
        <f t="shared" ca="1" si="350"/>
        <v>104.1015</v>
      </c>
      <c r="BZ241" s="489">
        <f t="shared" ca="1" si="351"/>
        <v>1341.4010028809234</v>
      </c>
      <c r="CA241" s="489">
        <f t="shared" ca="1" si="374"/>
        <v>369.03583297345358</v>
      </c>
      <c r="CB241" s="489">
        <f t="shared" ca="1" si="375"/>
        <v>972.36516990746986</v>
      </c>
      <c r="CC241" s="489">
        <f t="shared" si="376"/>
        <v>0</v>
      </c>
      <c r="CD241" s="489">
        <f t="shared" si="377"/>
        <v>0</v>
      </c>
      <c r="CE241" s="647">
        <f t="shared" ca="1" si="378"/>
        <v>125554.2061352766</v>
      </c>
      <c r="CF241" s="700">
        <f t="shared" ca="1" si="417"/>
        <v>0</v>
      </c>
      <c r="CG241" s="701">
        <f t="shared" ca="1" si="379"/>
        <v>1445.5025028809234</v>
      </c>
      <c r="CH241" s="710">
        <f t="shared" ca="1" si="448"/>
        <v>-1445.5025028809234</v>
      </c>
      <c r="CI241" s="679">
        <v>100</v>
      </c>
      <c r="CJ241" s="29">
        <f t="shared" si="352"/>
        <v>0</v>
      </c>
      <c r="CK241" s="29">
        <f t="shared" ca="1" si="457"/>
        <v>87180.23097916643</v>
      </c>
      <c r="CL241" s="29">
        <f t="shared" ca="1" si="353"/>
        <v>90.812740603298366</v>
      </c>
      <c r="CM241" s="29"/>
      <c r="CN241" s="29">
        <v>99</v>
      </c>
      <c r="CO241" s="29">
        <f t="shared" ca="1" si="439"/>
        <v>1445.5025028809234</v>
      </c>
      <c r="CP241" s="29">
        <f t="shared" ref="CP241:CP250" ca="1" si="461">IF(CN241&gt;$CF$140,0,CP240+CO241)</f>
        <v>162525.9673243943</v>
      </c>
      <c r="CQ241" s="29">
        <f t="shared" ca="1" si="380"/>
        <v>169.2978826295774</v>
      </c>
      <c r="CR241" s="292"/>
      <c r="DA241" s="482"/>
      <c r="DB241" s="242">
        <v>99</v>
      </c>
      <c r="DC241" s="488">
        <f t="shared" ca="1" si="381"/>
        <v>1462.4506963735107</v>
      </c>
      <c r="DD241" s="489">
        <f t="shared" ca="1" si="354"/>
        <v>106.9885</v>
      </c>
      <c r="DE241" s="488">
        <f t="shared" ca="1" si="382"/>
        <v>1355.4621963735108</v>
      </c>
      <c r="DF241" s="489">
        <f t="shared" ca="1" si="383"/>
        <v>386.58255607304756</v>
      </c>
      <c r="DG241" s="488">
        <f t="shared" ca="1" si="384"/>
        <v>968.87964030046328</v>
      </c>
      <c r="DH241" s="488">
        <f t="shared" si="385"/>
        <v>0</v>
      </c>
      <c r="DI241" s="488">
        <f t="shared" si="386"/>
        <v>0</v>
      </c>
      <c r="DJ241" s="523">
        <f t="shared" ca="1" si="387"/>
        <v>131573.71101331583</v>
      </c>
      <c r="DK241" s="420">
        <f t="shared" ca="1" si="355"/>
        <v>0</v>
      </c>
      <c r="DL241" s="416">
        <f t="shared" ca="1" si="388"/>
        <v>1462.4506963735107</v>
      </c>
      <c r="DM241" s="372">
        <f t="shared" ca="1" si="449"/>
        <v>-1462.4506963735107</v>
      </c>
      <c r="DN241" s="242">
        <v>100</v>
      </c>
      <c r="DO241" s="29">
        <f t="shared" si="356"/>
        <v>0</v>
      </c>
      <c r="DP241" s="29">
        <f t="shared" ca="1" si="419"/>
        <v>80860.954658149611</v>
      </c>
      <c r="DQ241" s="29">
        <f t="shared" ca="1" si="357"/>
        <v>84.23016110223918</v>
      </c>
      <c r="DR241" s="29"/>
      <c r="DS241" s="24">
        <v>99</v>
      </c>
      <c r="DT241" s="243">
        <f t="shared" ca="1" si="440"/>
        <v>1462.4506963735107</v>
      </c>
      <c r="DU241" s="243">
        <f t="shared" ref="DU241:DU250" ca="1" si="462">IF(DS241&gt;$DK$140,0,DU240+DT241)</f>
        <v>163146.46528376802</v>
      </c>
      <c r="DV241" s="243">
        <f t="shared" ca="1" si="390"/>
        <v>169.9442346705917</v>
      </c>
      <c r="DW241" s="33"/>
      <c r="EF241" s="482"/>
      <c r="EG241" s="242">
        <v>99</v>
      </c>
      <c r="EH241" s="331">
        <f t="shared" ca="1" si="391"/>
        <v>1150</v>
      </c>
      <c r="EI241" s="599">
        <f t="shared" ca="1" si="450"/>
        <v>103.62049999999999</v>
      </c>
      <c r="EJ241" s="331">
        <f t="shared" ca="1" si="392"/>
        <v>1046.3795</v>
      </c>
      <c r="EK241" s="594">
        <f t="shared" ca="1" si="393"/>
        <v>459.77617529429205</v>
      </c>
      <c r="EL241" s="488">
        <f t="shared" ca="1" si="394"/>
        <v>586.60332470570802</v>
      </c>
      <c r="EM241" s="331">
        <f t="shared" si="395"/>
        <v>0</v>
      </c>
      <c r="EN241" s="331">
        <f t="shared" si="396"/>
        <v>0</v>
      </c>
      <c r="EO241" s="595">
        <f t="shared" ca="1" si="397"/>
        <v>157050.94249048014</v>
      </c>
      <c r="EP241" s="420">
        <f t="shared" ca="1" si="358"/>
        <v>0</v>
      </c>
      <c r="EQ241" s="416">
        <f t="shared" ca="1" si="398"/>
        <v>1150</v>
      </c>
      <c r="ER241" s="372">
        <f t="shared" ca="1" si="451"/>
        <v>-1150</v>
      </c>
      <c r="ES241" s="242">
        <v>100</v>
      </c>
      <c r="ET241" s="29">
        <f t="shared" si="399"/>
        <v>0</v>
      </c>
      <c r="EU241" s="29">
        <f t="shared" ca="1" si="458"/>
        <v>87180.23097916643</v>
      </c>
      <c r="EV241" s="29">
        <f t="shared" ca="1" si="359"/>
        <v>90.812740603298366</v>
      </c>
      <c r="EW241" s="29"/>
      <c r="EX241" s="24">
        <v>99</v>
      </c>
      <c r="EY241" s="243">
        <f t="shared" ca="1" si="441"/>
        <v>1150</v>
      </c>
      <c r="EZ241" s="243">
        <f t="shared" ref="EZ241:EZ250" ca="1" si="463">IF(EX241&gt;$EP$140,0,EZ240+EY241)</f>
        <v>131833.53319241171</v>
      </c>
      <c r="FA241" s="243">
        <f t="shared" ca="1" si="400"/>
        <v>137.32659707542885</v>
      </c>
      <c r="FB241" s="33"/>
      <c r="FK241" s="482"/>
      <c r="FL241" s="242">
        <v>99</v>
      </c>
      <c r="FM241" s="331">
        <f t="shared" ca="1" si="401"/>
        <v>1150</v>
      </c>
      <c r="FN241" s="600">
        <f t="shared" ca="1" si="452"/>
        <v>104.1015</v>
      </c>
      <c r="FO241" s="331">
        <f t="shared" ca="1" si="402"/>
        <v>1045.8985</v>
      </c>
      <c r="FP241" s="597">
        <f t="shared" ca="1" si="403"/>
        <v>466.64534977189822</v>
      </c>
      <c r="FQ241" s="488">
        <f t="shared" ca="1" si="404"/>
        <v>579.25315022810173</v>
      </c>
      <c r="FR241" s="331">
        <f t="shared" si="405"/>
        <v>0</v>
      </c>
      <c r="FS241" s="331">
        <f t="shared" si="406"/>
        <v>0</v>
      </c>
      <c r="FT241" s="596">
        <f t="shared" ca="1" si="407"/>
        <v>159413.438200137</v>
      </c>
      <c r="FU241" s="420">
        <f t="shared" ca="1" si="360"/>
        <v>0</v>
      </c>
      <c r="FV241" s="416">
        <f t="shared" ca="1" si="408"/>
        <v>1150</v>
      </c>
      <c r="FW241" s="372">
        <f t="shared" ca="1" si="453"/>
        <v>-1150</v>
      </c>
      <c r="FX241" s="242">
        <v>100</v>
      </c>
      <c r="FY241" s="29">
        <f t="shared" si="409"/>
        <v>0</v>
      </c>
      <c r="FZ241" s="29">
        <f t="shared" ca="1" si="459"/>
        <v>87180.23097916643</v>
      </c>
      <c r="GA241" s="29">
        <f t="shared" ca="1" si="361"/>
        <v>90.812740603298366</v>
      </c>
      <c r="GB241" s="29"/>
      <c r="GC241" s="24">
        <v>99</v>
      </c>
      <c r="GD241" s="243">
        <f t="shared" ca="1" si="442"/>
        <v>1150</v>
      </c>
      <c r="GE241" s="243">
        <f t="shared" ref="GE241:GE250" ca="1" si="464">IF(GC241&gt;$FU$140,0,GE240+GD241)</f>
        <v>131797.89819828991</v>
      </c>
      <c r="GF241" s="243">
        <f t="shared" ca="1" si="410"/>
        <v>137.28947728988533</v>
      </c>
      <c r="GG241" s="33"/>
      <c r="GP241" s="482"/>
      <c r="GQ241" s="242">
        <v>99</v>
      </c>
      <c r="GR241" s="331">
        <f t="shared" ca="1" si="362"/>
        <v>1150</v>
      </c>
      <c r="GS241" s="600">
        <f t="shared" ca="1" si="454"/>
        <v>106.9885</v>
      </c>
      <c r="GT241" s="331">
        <f t="shared" ca="1" si="363"/>
        <v>1043.0115000000001</v>
      </c>
      <c r="GU241" s="591">
        <f t="shared" ca="1" si="411"/>
        <v>489.79035025083687</v>
      </c>
      <c r="GV241" s="488">
        <f t="shared" ca="1" si="443"/>
        <v>553.22114974916326</v>
      </c>
      <c r="GW241" s="331">
        <f t="shared" si="444"/>
        <v>0</v>
      </c>
      <c r="GX241" s="331">
        <f t="shared" si="445"/>
        <v>0</v>
      </c>
      <c r="GY241" s="593">
        <f t="shared" ca="1" si="446"/>
        <v>167374.89893625205</v>
      </c>
      <c r="GZ241" s="420">
        <f t="shared" ca="1" si="364"/>
        <v>0</v>
      </c>
      <c r="HA241" s="416">
        <f t="shared" ca="1" si="412"/>
        <v>1150</v>
      </c>
      <c r="HB241" s="372">
        <f t="shared" ca="1" si="455"/>
        <v>-1150</v>
      </c>
      <c r="HC241" s="242">
        <v>100</v>
      </c>
      <c r="HD241" s="29">
        <f t="shared" si="413"/>
        <v>0</v>
      </c>
      <c r="HE241" s="29">
        <f t="shared" ca="1" si="460"/>
        <v>80860.954658149611</v>
      </c>
      <c r="HF241" s="29">
        <f t="shared" ca="1" si="365"/>
        <v>84.23016110223918</v>
      </c>
      <c r="HG241" s="29"/>
      <c r="HH241" s="24">
        <v>99</v>
      </c>
      <c r="HI241" s="243">
        <f t="shared" ca="1" si="456"/>
        <v>1150</v>
      </c>
      <c r="HJ241" s="243">
        <f t="shared" ref="HJ241:HJ250" ca="1" si="465">IF(HH241&gt;$GZ$140,0,HJ240+HI241)</f>
        <v>130656.0244141913</v>
      </c>
      <c r="HK241" s="243">
        <f t="shared" ca="1" si="414"/>
        <v>136.10002543144927</v>
      </c>
      <c r="HL241" s="33"/>
    </row>
    <row r="242" spans="3:220" ht="15" customHeight="1" x14ac:dyDescent="0.25">
      <c r="C242" s="242">
        <v>100</v>
      </c>
      <c r="D242" s="243">
        <f t="shared" si="337"/>
        <v>1155.6736805955547</v>
      </c>
      <c r="E242" s="865">
        <f t="shared" si="415"/>
        <v>100</v>
      </c>
      <c r="F242" s="866"/>
      <c r="G242" s="243">
        <f t="shared" si="338"/>
        <v>1055.6736805955547</v>
      </c>
      <c r="H242" s="859">
        <f t="shared" si="339"/>
        <v>514.87418431404092</v>
      </c>
      <c r="I242" s="860"/>
      <c r="J242" s="243">
        <f t="shared" si="340"/>
        <v>540.79949628151383</v>
      </c>
      <c r="K242" s="859">
        <f t="shared" si="366"/>
        <v>153921.45579793074</v>
      </c>
      <c r="L242" s="860"/>
      <c r="M242" s="860"/>
      <c r="N242" s="861"/>
      <c r="O242" s="248">
        <f t="shared" si="367"/>
        <v>153921.45579793074</v>
      </c>
      <c r="P242" s="248">
        <f t="shared" si="335"/>
        <v>153921.45579793074</v>
      </c>
      <c r="Q242" s="248">
        <f t="shared" si="341"/>
        <v>0</v>
      </c>
      <c r="R242" s="1015" t="str">
        <f t="shared" si="336"/>
        <v/>
      </c>
      <c r="S242" s="1015"/>
      <c r="U242">
        <v>100</v>
      </c>
      <c r="W242" s="278"/>
      <c r="X242" s="278"/>
      <c r="Y242" s="854"/>
      <c r="Z242" s="855"/>
      <c r="AA242" s="279"/>
      <c r="AQ242" s="482"/>
      <c r="AR242" s="242">
        <v>100</v>
      </c>
      <c r="AS242" s="331">
        <f t="shared" ca="1" si="342"/>
        <v>1231.970682334292</v>
      </c>
      <c r="AT242" s="566">
        <f t="shared" ca="1" si="368"/>
        <v>103.62049999999999</v>
      </c>
      <c r="AU242" s="331">
        <f t="shared" ca="1" si="343"/>
        <v>1128.350182334292</v>
      </c>
      <c r="AV242" s="329">
        <f t="shared" ca="1" si="344"/>
        <v>430.6708807212006</v>
      </c>
      <c r="AW242" s="331">
        <f t="shared" ca="1" si="345"/>
        <v>697.67930161309141</v>
      </c>
      <c r="AX242" s="331">
        <f t="shared" si="369"/>
        <v>0</v>
      </c>
      <c r="AY242" s="331">
        <f t="shared" si="418"/>
        <v>0</v>
      </c>
      <c r="AZ242" s="350">
        <f t="shared" ca="1" si="346"/>
        <v>146960.90837422709</v>
      </c>
      <c r="BA242" s="420">
        <f t="shared" ca="1" si="347"/>
        <v>0</v>
      </c>
      <c r="BB242" s="416">
        <f t="shared" ca="1" si="370"/>
        <v>1231.970682334292</v>
      </c>
      <c r="BC242" s="372">
        <f t="shared" ca="1" si="447"/>
        <v>-1231.970682334292</v>
      </c>
      <c r="BD242" s="242">
        <v>101</v>
      </c>
      <c r="BE242" s="29">
        <f t="shared" si="348"/>
        <v>0</v>
      </c>
      <c r="BF242" s="29">
        <f t="shared" ca="1" si="371"/>
        <v>87180.23097916643</v>
      </c>
      <c r="BG242" s="29">
        <f t="shared" ca="1" si="349"/>
        <v>90.812740603298366</v>
      </c>
      <c r="BH242" s="29"/>
      <c r="BI242" s="24">
        <v>100</v>
      </c>
      <c r="BJ242" s="243">
        <f t="shared" ca="1" si="438"/>
        <v>1231.970682334292</v>
      </c>
      <c r="BK242" s="243">
        <f t="shared" ca="1" si="416"/>
        <v>141589.29223026117</v>
      </c>
      <c r="BL242" s="243">
        <f t="shared" ca="1" si="372"/>
        <v>147.48884607318874</v>
      </c>
      <c r="BM242" s="33"/>
      <c r="BO242" s="278"/>
      <c r="BP242" s="278"/>
      <c r="BQ242" s="278"/>
      <c r="BR242" s="278"/>
      <c r="BS242" s="278"/>
      <c r="BT242" s="278"/>
      <c r="BU242" s="278"/>
      <c r="BV242" s="725"/>
      <c r="BW242" s="679">
        <v>100</v>
      </c>
      <c r="BX242" s="489">
        <f t="shared" ca="1" si="373"/>
        <v>1445.5025028809234</v>
      </c>
      <c r="BY242" s="489">
        <f t="shared" ca="1" si="350"/>
        <v>104.1015</v>
      </c>
      <c r="BZ242" s="489">
        <f t="shared" ca="1" si="351"/>
        <v>1341.4010028809234</v>
      </c>
      <c r="CA242" s="489">
        <f t="shared" ca="1" si="374"/>
        <v>366.19976789455677</v>
      </c>
      <c r="CB242" s="489">
        <f t="shared" ca="1" si="375"/>
        <v>975.20123498636667</v>
      </c>
      <c r="CC242" s="489">
        <f t="shared" si="376"/>
        <v>0</v>
      </c>
      <c r="CD242" s="489">
        <f t="shared" si="377"/>
        <v>0</v>
      </c>
      <c r="CE242" s="647">
        <f t="shared" ca="1" si="378"/>
        <v>124579.00490029024</v>
      </c>
      <c r="CF242" s="700">
        <f t="shared" ca="1" si="417"/>
        <v>0</v>
      </c>
      <c r="CG242" s="701">
        <f t="shared" ca="1" si="379"/>
        <v>1445.5025028809234</v>
      </c>
      <c r="CH242" s="710">
        <f t="shared" ca="1" si="448"/>
        <v>-1445.5025028809234</v>
      </c>
      <c r="CI242" s="679">
        <v>101</v>
      </c>
      <c r="CJ242" s="29">
        <f t="shared" si="352"/>
        <v>0</v>
      </c>
      <c r="CK242" s="29">
        <f t="shared" ca="1" si="457"/>
        <v>87180.23097916643</v>
      </c>
      <c r="CL242" s="29">
        <f t="shared" ca="1" si="353"/>
        <v>90.812740603298366</v>
      </c>
      <c r="CM242" s="29"/>
      <c r="CN242" s="29">
        <v>100</v>
      </c>
      <c r="CO242" s="29">
        <f t="shared" ca="1" si="439"/>
        <v>1445.5025028809234</v>
      </c>
      <c r="CP242" s="29">
        <f t="shared" ca="1" si="461"/>
        <v>163971.46982727523</v>
      </c>
      <c r="CQ242" s="29">
        <f t="shared" ca="1" si="380"/>
        <v>170.80361440341173</v>
      </c>
      <c r="CR242" s="292"/>
      <c r="DA242" s="482"/>
      <c r="DB242" s="242">
        <v>100</v>
      </c>
      <c r="DC242" s="488">
        <f t="shared" ca="1" si="381"/>
        <v>1462.4506963735107</v>
      </c>
      <c r="DD242" s="489">
        <f t="shared" ca="1" si="354"/>
        <v>106.9885</v>
      </c>
      <c r="DE242" s="488">
        <f t="shared" ca="1" si="382"/>
        <v>1355.4621963735108</v>
      </c>
      <c r="DF242" s="489">
        <f t="shared" ca="1" si="383"/>
        <v>383.75665712217119</v>
      </c>
      <c r="DG242" s="488">
        <f t="shared" ca="1" si="384"/>
        <v>971.70553925133959</v>
      </c>
      <c r="DH242" s="488">
        <f t="shared" si="385"/>
        <v>0</v>
      </c>
      <c r="DI242" s="488">
        <f t="shared" si="386"/>
        <v>0</v>
      </c>
      <c r="DJ242" s="523">
        <f t="shared" ca="1" si="387"/>
        <v>130602.00547406448</v>
      </c>
      <c r="DK242" s="420">
        <f t="shared" ca="1" si="355"/>
        <v>0</v>
      </c>
      <c r="DL242" s="416">
        <f t="shared" ca="1" si="388"/>
        <v>1462.4506963735107</v>
      </c>
      <c r="DM242" s="372">
        <f t="shared" ca="1" si="449"/>
        <v>-1462.4506963735107</v>
      </c>
      <c r="DN242" s="242">
        <v>101</v>
      </c>
      <c r="DO242" s="29">
        <f t="shared" si="356"/>
        <v>0</v>
      </c>
      <c r="DP242" s="29">
        <f t="shared" ca="1" si="419"/>
        <v>80860.954658149611</v>
      </c>
      <c r="DQ242" s="29">
        <f t="shared" ca="1" si="357"/>
        <v>84.23016110223918</v>
      </c>
      <c r="DR242" s="29"/>
      <c r="DS242" s="24">
        <v>100</v>
      </c>
      <c r="DT242" s="243">
        <f t="shared" ca="1" si="440"/>
        <v>1462.4506963735107</v>
      </c>
      <c r="DU242" s="243">
        <f t="shared" ca="1" si="462"/>
        <v>164608.91598014152</v>
      </c>
      <c r="DV242" s="243">
        <f t="shared" ca="1" si="390"/>
        <v>171.46762081264743</v>
      </c>
      <c r="DW242" s="33"/>
      <c r="EF242" s="482"/>
      <c r="EG242" s="242">
        <v>100</v>
      </c>
      <c r="EH242" s="331">
        <f t="shared" ca="1" si="391"/>
        <v>1150</v>
      </c>
      <c r="EI242" s="599">
        <f t="shared" ca="1" si="450"/>
        <v>103.62049999999999</v>
      </c>
      <c r="EJ242" s="331">
        <f t="shared" ca="1" si="392"/>
        <v>1046.3795</v>
      </c>
      <c r="EK242" s="594">
        <f t="shared" ca="1" si="393"/>
        <v>458.06524893056712</v>
      </c>
      <c r="EL242" s="488">
        <f t="shared" ca="1" si="394"/>
        <v>588.31425106943288</v>
      </c>
      <c r="EM242" s="331">
        <f t="shared" si="395"/>
        <v>0</v>
      </c>
      <c r="EN242" s="331">
        <f t="shared" si="396"/>
        <v>0</v>
      </c>
      <c r="EO242" s="595">
        <f t="shared" ca="1" si="397"/>
        <v>156462.6282394107</v>
      </c>
      <c r="EP242" s="420">
        <f t="shared" ca="1" si="358"/>
        <v>0</v>
      </c>
      <c r="EQ242" s="416">
        <f t="shared" ca="1" si="398"/>
        <v>1150</v>
      </c>
      <c r="ER242" s="372">
        <f t="shared" ca="1" si="451"/>
        <v>-1150</v>
      </c>
      <c r="ES242" s="242">
        <v>101</v>
      </c>
      <c r="ET242" s="29">
        <f t="shared" si="399"/>
        <v>0</v>
      </c>
      <c r="EU242" s="29">
        <f t="shared" ca="1" si="458"/>
        <v>87180.23097916643</v>
      </c>
      <c r="EV242" s="29">
        <f t="shared" ca="1" si="359"/>
        <v>90.812740603298366</v>
      </c>
      <c r="EW242" s="29"/>
      <c r="EX242" s="24">
        <v>100</v>
      </c>
      <c r="EY242" s="243">
        <f t="shared" ca="1" si="441"/>
        <v>1150</v>
      </c>
      <c r="EZ242" s="243">
        <f t="shared" ca="1" si="463"/>
        <v>132983.53319241171</v>
      </c>
      <c r="FA242" s="243">
        <f t="shared" ca="1" si="400"/>
        <v>138.52451374209554</v>
      </c>
      <c r="FB242" s="33"/>
      <c r="FK242" s="482"/>
      <c r="FL242" s="242">
        <v>100</v>
      </c>
      <c r="FM242" s="331">
        <f t="shared" ca="1" si="401"/>
        <v>1150</v>
      </c>
      <c r="FN242" s="600">
        <f t="shared" ca="1" si="452"/>
        <v>104.1015</v>
      </c>
      <c r="FO242" s="331">
        <f t="shared" ca="1" si="402"/>
        <v>1045.8985</v>
      </c>
      <c r="FP242" s="597">
        <f t="shared" ca="1" si="403"/>
        <v>464.95586141706627</v>
      </c>
      <c r="FQ242" s="488">
        <f t="shared" ca="1" si="404"/>
        <v>580.9426385829338</v>
      </c>
      <c r="FR242" s="331">
        <f t="shared" si="405"/>
        <v>0</v>
      </c>
      <c r="FS242" s="331">
        <f t="shared" si="406"/>
        <v>0</v>
      </c>
      <c r="FT242" s="596">
        <f t="shared" ca="1" si="407"/>
        <v>158832.49556155407</v>
      </c>
      <c r="FU242" s="420">
        <f t="shared" ca="1" si="360"/>
        <v>0</v>
      </c>
      <c r="FV242" s="416">
        <f t="shared" ca="1" si="408"/>
        <v>1150</v>
      </c>
      <c r="FW242" s="372">
        <f t="shared" ca="1" si="453"/>
        <v>-1150</v>
      </c>
      <c r="FX242" s="242">
        <v>101</v>
      </c>
      <c r="FY242" s="29">
        <f t="shared" si="409"/>
        <v>0</v>
      </c>
      <c r="FZ242" s="29">
        <f t="shared" ca="1" si="459"/>
        <v>87180.23097916643</v>
      </c>
      <c r="GA242" s="29">
        <f t="shared" ca="1" si="361"/>
        <v>90.812740603298366</v>
      </c>
      <c r="GB242" s="29"/>
      <c r="GC242" s="24">
        <v>100</v>
      </c>
      <c r="GD242" s="243">
        <f t="shared" ca="1" si="442"/>
        <v>1150</v>
      </c>
      <c r="GE242" s="243">
        <f t="shared" ca="1" si="464"/>
        <v>132947.89819828991</v>
      </c>
      <c r="GF242" s="243">
        <f t="shared" ca="1" si="410"/>
        <v>138.48739395655198</v>
      </c>
      <c r="GG242" s="33"/>
      <c r="GP242" s="482"/>
      <c r="GQ242" s="242">
        <v>100</v>
      </c>
      <c r="GR242" s="331">
        <f t="shared" ca="1" si="362"/>
        <v>1150</v>
      </c>
      <c r="GS242" s="600">
        <f t="shared" ca="1" si="454"/>
        <v>106.9885</v>
      </c>
      <c r="GT242" s="331">
        <f t="shared" ca="1" si="363"/>
        <v>1043.0115000000001</v>
      </c>
      <c r="GU242" s="591">
        <f t="shared" ca="1" si="411"/>
        <v>488.17678856406854</v>
      </c>
      <c r="GV242" s="488">
        <f t="shared" ca="1" si="443"/>
        <v>554.83471143593147</v>
      </c>
      <c r="GW242" s="331">
        <f t="shared" si="444"/>
        <v>0</v>
      </c>
      <c r="GX242" s="331">
        <f t="shared" si="445"/>
        <v>0</v>
      </c>
      <c r="GY242" s="593">
        <f t="shared" ca="1" si="446"/>
        <v>166820.06422481613</v>
      </c>
      <c r="GZ242" s="420">
        <f t="shared" ca="1" si="364"/>
        <v>0</v>
      </c>
      <c r="HA242" s="416">
        <f t="shared" ca="1" si="412"/>
        <v>1150</v>
      </c>
      <c r="HB242" s="372">
        <f t="shared" ca="1" si="455"/>
        <v>-1150</v>
      </c>
      <c r="HC242" s="242">
        <v>101</v>
      </c>
      <c r="HD242" s="29">
        <f t="shared" si="413"/>
        <v>0</v>
      </c>
      <c r="HE242" s="29">
        <f t="shared" ca="1" si="460"/>
        <v>80860.954658149611</v>
      </c>
      <c r="HF242" s="29">
        <f t="shared" ca="1" si="365"/>
        <v>84.23016110223918</v>
      </c>
      <c r="HG242" s="29"/>
      <c r="HH242" s="24">
        <v>100</v>
      </c>
      <c r="HI242" s="243">
        <f t="shared" ca="1" si="456"/>
        <v>1150</v>
      </c>
      <c r="HJ242" s="243">
        <f t="shared" ca="1" si="465"/>
        <v>131806.02441419131</v>
      </c>
      <c r="HK242" s="243">
        <f t="shared" ca="1" si="414"/>
        <v>137.29794209811595</v>
      </c>
      <c r="HL242" s="33"/>
    </row>
    <row r="243" spans="3:220" ht="15" customHeight="1" x14ac:dyDescent="0.25">
      <c r="C243" s="242">
        <v>101</v>
      </c>
      <c r="D243" s="243">
        <f t="shared" si="337"/>
        <v>1155.6736805955547</v>
      </c>
      <c r="E243" s="865">
        <f t="shared" si="415"/>
        <v>100</v>
      </c>
      <c r="F243" s="866"/>
      <c r="G243" s="243">
        <f t="shared" si="338"/>
        <v>1055.6736805955547</v>
      </c>
      <c r="H243" s="859">
        <f t="shared" si="339"/>
        <v>513.0715193264358</v>
      </c>
      <c r="I243" s="860"/>
      <c r="J243" s="243">
        <f t="shared" si="340"/>
        <v>542.60216126911894</v>
      </c>
      <c r="K243" s="859">
        <f t="shared" si="366"/>
        <v>153378.85363666163</v>
      </c>
      <c r="L243" s="860"/>
      <c r="M243" s="860"/>
      <c r="N243" s="861"/>
      <c r="O243" s="248">
        <f t="shared" si="367"/>
        <v>153378.85363666163</v>
      </c>
      <c r="P243" s="248">
        <f t="shared" si="335"/>
        <v>0</v>
      </c>
      <c r="Q243" s="248">
        <f t="shared" si="341"/>
        <v>0</v>
      </c>
      <c r="R243" s="1015">
        <f t="shared" si="336"/>
        <v>101</v>
      </c>
      <c r="S243" s="1015"/>
      <c r="U243">
        <v>101</v>
      </c>
      <c r="W243" s="278"/>
      <c r="X243" s="278"/>
      <c r="Y243" s="854"/>
      <c r="Z243" s="855"/>
      <c r="AA243" s="279"/>
      <c r="AQ243" s="482"/>
      <c r="AR243" s="242">
        <v>101</v>
      </c>
      <c r="AS243" s="331">
        <f t="shared" ca="1" si="342"/>
        <v>1231.970682334292</v>
      </c>
      <c r="AT243" s="566">
        <f t="shared" ca="1" si="368"/>
        <v>103.62049999999999</v>
      </c>
      <c r="AU243" s="331">
        <f t="shared" ca="1" si="343"/>
        <v>1128.350182334292</v>
      </c>
      <c r="AV243" s="329">
        <f t="shared" ca="1" si="344"/>
        <v>428.63598275816236</v>
      </c>
      <c r="AW243" s="331">
        <f t="shared" ca="1" si="345"/>
        <v>699.71419957612966</v>
      </c>
      <c r="AX243" s="331">
        <f t="shared" si="369"/>
        <v>0</v>
      </c>
      <c r="AY243" s="331">
        <f t="shared" si="418"/>
        <v>0</v>
      </c>
      <c r="AZ243" s="350">
        <f t="shared" ca="1" si="346"/>
        <v>146261.19417465097</v>
      </c>
      <c r="BA243" s="420">
        <f t="shared" ca="1" si="347"/>
        <v>0</v>
      </c>
      <c r="BB243" s="416">
        <f t="shared" ca="1" si="370"/>
        <v>1231.970682334292</v>
      </c>
      <c r="BC243" s="372">
        <f t="shared" ca="1" si="447"/>
        <v>-1231.970682334292</v>
      </c>
      <c r="BD243" s="242">
        <v>102</v>
      </c>
      <c r="BE243" s="29">
        <f t="shared" si="348"/>
        <v>0</v>
      </c>
      <c r="BF243" s="29">
        <f t="shared" ca="1" si="371"/>
        <v>87180.23097916643</v>
      </c>
      <c r="BG243" s="29">
        <f t="shared" ca="1" si="349"/>
        <v>90.812740603298366</v>
      </c>
      <c r="BH243" s="29"/>
      <c r="BI243" s="24">
        <v>101</v>
      </c>
      <c r="BJ243" s="243">
        <f t="shared" ca="1" si="438"/>
        <v>1231.970682334292</v>
      </c>
      <c r="BK243" s="243">
        <f t="shared" ca="1" si="416"/>
        <v>142821.26291259547</v>
      </c>
      <c r="BL243" s="243">
        <f t="shared" ca="1" si="372"/>
        <v>148.77214886728697</v>
      </c>
      <c r="BM243" s="33"/>
      <c r="BO243" s="278"/>
      <c r="BP243" s="278"/>
      <c r="BQ243" s="278"/>
      <c r="BR243" s="278"/>
      <c r="BS243" s="278"/>
      <c r="BT243" s="278"/>
      <c r="BU243" s="278"/>
      <c r="BV243" s="725"/>
      <c r="BW243" s="679">
        <v>101</v>
      </c>
      <c r="BX243" s="489">
        <f t="shared" ca="1" si="373"/>
        <v>1445.5025028809234</v>
      </c>
      <c r="BY243" s="489">
        <f t="shared" ca="1" si="350"/>
        <v>104.1015</v>
      </c>
      <c r="BZ243" s="489">
        <f t="shared" ca="1" si="351"/>
        <v>1341.4010028809234</v>
      </c>
      <c r="CA243" s="489">
        <f t="shared" ca="1" si="374"/>
        <v>363.35543095917984</v>
      </c>
      <c r="CB243" s="489">
        <f t="shared" ca="1" si="375"/>
        <v>978.04557192174366</v>
      </c>
      <c r="CC243" s="489">
        <f t="shared" si="376"/>
        <v>0</v>
      </c>
      <c r="CD243" s="489">
        <f t="shared" si="377"/>
        <v>0</v>
      </c>
      <c r="CE243" s="647">
        <f t="shared" ca="1" si="378"/>
        <v>123600.9593283685</v>
      </c>
      <c r="CF243" s="700">
        <f t="shared" ca="1" si="417"/>
        <v>0</v>
      </c>
      <c r="CG243" s="701">
        <f t="shared" ca="1" si="379"/>
        <v>1445.5025028809234</v>
      </c>
      <c r="CH243" s="710">
        <f t="shared" ca="1" si="448"/>
        <v>-1445.5025028809234</v>
      </c>
      <c r="CI243" s="679">
        <v>102</v>
      </c>
      <c r="CJ243" s="29">
        <f t="shared" si="352"/>
        <v>0</v>
      </c>
      <c r="CK243" s="29">
        <f t="shared" ca="1" si="457"/>
        <v>87180.23097916643</v>
      </c>
      <c r="CL243" s="29">
        <f t="shared" ca="1" si="353"/>
        <v>90.812740603298366</v>
      </c>
      <c r="CM243" s="29"/>
      <c r="CN243" s="29">
        <v>101</v>
      </c>
      <c r="CO243" s="29">
        <f t="shared" ca="1" si="439"/>
        <v>1445.5025028809234</v>
      </c>
      <c r="CP243" s="29">
        <f t="shared" ca="1" si="461"/>
        <v>165416.97233015616</v>
      </c>
      <c r="CQ243" s="29">
        <f t="shared" ca="1" si="380"/>
        <v>172.309346177246</v>
      </c>
      <c r="CR243" s="292"/>
      <c r="DA243" s="482"/>
      <c r="DB243" s="242">
        <v>101</v>
      </c>
      <c r="DC243" s="488">
        <f t="shared" ca="1" si="381"/>
        <v>1462.4506963735107</v>
      </c>
      <c r="DD243" s="489">
        <f t="shared" ca="1" si="354"/>
        <v>106.9885</v>
      </c>
      <c r="DE243" s="488">
        <f t="shared" ca="1" si="382"/>
        <v>1355.4621963735108</v>
      </c>
      <c r="DF243" s="489">
        <f t="shared" ca="1" si="383"/>
        <v>380.92251596602142</v>
      </c>
      <c r="DG243" s="488">
        <f t="shared" ca="1" si="384"/>
        <v>974.53968040748941</v>
      </c>
      <c r="DH243" s="488">
        <f t="shared" si="385"/>
        <v>0</v>
      </c>
      <c r="DI243" s="488">
        <f t="shared" si="386"/>
        <v>0</v>
      </c>
      <c r="DJ243" s="523">
        <f t="shared" ca="1" si="387"/>
        <v>129627.465793657</v>
      </c>
      <c r="DK243" s="420">
        <f t="shared" ca="1" si="355"/>
        <v>0</v>
      </c>
      <c r="DL243" s="416">
        <f t="shared" ca="1" si="388"/>
        <v>1462.4506963735107</v>
      </c>
      <c r="DM243" s="372">
        <f t="shared" ca="1" si="449"/>
        <v>-1462.4506963735107</v>
      </c>
      <c r="DN243" s="242">
        <v>102</v>
      </c>
      <c r="DO243" s="29">
        <f t="shared" si="356"/>
        <v>0</v>
      </c>
      <c r="DP243" s="29">
        <f t="shared" ca="1" si="419"/>
        <v>80860.954658149611</v>
      </c>
      <c r="DQ243" s="29">
        <f t="shared" ca="1" si="357"/>
        <v>84.23016110223918</v>
      </c>
      <c r="DR243" s="29"/>
      <c r="DS243" s="24">
        <v>101</v>
      </c>
      <c r="DT243" s="243">
        <f t="shared" ca="1" si="440"/>
        <v>1462.4506963735107</v>
      </c>
      <c r="DU243" s="243">
        <f t="shared" ca="1" si="462"/>
        <v>166071.36667651503</v>
      </c>
      <c r="DV243" s="243">
        <f t="shared" ca="1" si="390"/>
        <v>172.99100695470315</v>
      </c>
      <c r="DW243" s="33"/>
      <c r="EF243" s="482"/>
      <c r="EG243" s="242">
        <v>101</v>
      </c>
      <c r="EH243" s="331">
        <f t="shared" ca="1" si="391"/>
        <v>1150</v>
      </c>
      <c r="EI243" s="599">
        <f t="shared" ca="1" si="450"/>
        <v>103.62049999999999</v>
      </c>
      <c r="EJ243" s="331">
        <f t="shared" ca="1" si="392"/>
        <v>1046.3795</v>
      </c>
      <c r="EK243" s="594">
        <f t="shared" ca="1" si="393"/>
        <v>456.34933236494794</v>
      </c>
      <c r="EL243" s="488">
        <f t="shared" ca="1" si="394"/>
        <v>590.03016763505207</v>
      </c>
      <c r="EM243" s="331">
        <f t="shared" si="395"/>
        <v>0</v>
      </c>
      <c r="EN243" s="331">
        <f t="shared" si="396"/>
        <v>0</v>
      </c>
      <c r="EO243" s="595">
        <f t="shared" ca="1" si="397"/>
        <v>155872.59807177563</v>
      </c>
      <c r="EP243" s="420">
        <f t="shared" ca="1" si="358"/>
        <v>0</v>
      </c>
      <c r="EQ243" s="416">
        <f t="shared" ca="1" si="398"/>
        <v>1150</v>
      </c>
      <c r="ER243" s="372">
        <f t="shared" ca="1" si="451"/>
        <v>-1150</v>
      </c>
      <c r="ES243" s="242">
        <v>102</v>
      </c>
      <c r="ET243" s="29">
        <f t="shared" si="399"/>
        <v>0</v>
      </c>
      <c r="EU243" s="29">
        <f t="shared" ca="1" si="458"/>
        <v>87180.23097916643</v>
      </c>
      <c r="EV243" s="29">
        <f t="shared" ca="1" si="359"/>
        <v>90.812740603298366</v>
      </c>
      <c r="EW243" s="29"/>
      <c r="EX243" s="24">
        <v>101</v>
      </c>
      <c r="EY243" s="243">
        <f t="shared" ca="1" si="441"/>
        <v>1150</v>
      </c>
      <c r="EZ243" s="243">
        <f t="shared" ca="1" si="463"/>
        <v>134133.53319241171</v>
      </c>
      <c r="FA243" s="243">
        <f t="shared" ca="1" si="400"/>
        <v>139.72243040876219</v>
      </c>
      <c r="FB243" s="33"/>
      <c r="FK243" s="482"/>
      <c r="FL243" s="242">
        <v>101</v>
      </c>
      <c r="FM243" s="331">
        <f t="shared" ca="1" si="401"/>
        <v>1150</v>
      </c>
      <c r="FN243" s="600">
        <f t="shared" ca="1" si="452"/>
        <v>104.1015</v>
      </c>
      <c r="FO243" s="331">
        <f t="shared" ca="1" si="402"/>
        <v>1045.8985</v>
      </c>
      <c r="FP243" s="597">
        <f t="shared" ca="1" si="403"/>
        <v>463.2614453878661</v>
      </c>
      <c r="FQ243" s="488">
        <f t="shared" ca="1" si="404"/>
        <v>582.63705461213385</v>
      </c>
      <c r="FR243" s="331">
        <f t="shared" si="405"/>
        <v>0</v>
      </c>
      <c r="FS243" s="331">
        <f t="shared" si="406"/>
        <v>0</v>
      </c>
      <c r="FT243" s="596">
        <f t="shared" ca="1" si="407"/>
        <v>158249.85850694194</v>
      </c>
      <c r="FU243" s="420">
        <f t="shared" ca="1" si="360"/>
        <v>0</v>
      </c>
      <c r="FV243" s="416">
        <f t="shared" ca="1" si="408"/>
        <v>1150</v>
      </c>
      <c r="FW243" s="372">
        <f t="shared" ca="1" si="453"/>
        <v>-1150</v>
      </c>
      <c r="FX243" s="242">
        <v>102</v>
      </c>
      <c r="FY243" s="29">
        <f t="shared" si="409"/>
        <v>0</v>
      </c>
      <c r="FZ243" s="29">
        <f t="shared" ca="1" si="459"/>
        <v>87180.23097916643</v>
      </c>
      <c r="GA243" s="29">
        <f t="shared" ca="1" si="361"/>
        <v>90.812740603298366</v>
      </c>
      <c r="GB243" s="29"/>
      <c r="GC243" s="24">
        <v>101</v>
      </c>
      <c r="GD243" s="243">
        <f t="shared" ca="1" si="442"/>
        <v>1150</v>
      </c>
      <c r="GE243" s="243">
        <f t="shared" ca="1" si="464"/>
        <v>134097.89819828991</v>
      </c>
      <c r="GF243" s="243">
        <f t="shared" ca="1" si="410"/>
        <v>139.68531062321867</v>
      </c>
      <c r="GG243" s="33"/>
      <c r="GP243" s="482"/>
      <c r="GQ243" s="242">
        <v>101</v>
      </c>
      <c r="GR243" s="331">
        <f t="shared" ca="1" si="362"/>
        <v>1150</v>
      </c>
      <c r="GS243" s="600">
        <f t="shared" ca="1" si="454"/>
        <v>106.9885</v>
      </c>
      <c r="GT243" s="331">
        <f t="shared" ca="1" si="363"/>
        <v>1043.0115000000001</v>
      </c>
      <c r="GU243" s="591">
        <f t="shared" ca="1" si="411"/>
        <v>486.55852065571372</v>
      </c>
      <c r="GV243" s="488">
        <f t="shared" ca="1" si="443"/>
        <v>556.4529793442864</v>
      </c>
      <c r="GW243" s="331">
        <f t="shared" si="444"/>
        <v>0</v>
      </c>
      <c r="GX243" s="331">
        <f t="shared" si="445"/>
        <v>0</v>
      </c>
      <c r="GY243" s="593">
        <f t="shared" ca="1" si="446"/>
        <v>166263.61124547184</v>
      </c>
      <c r="GZ243" s="420">
        <f t="shared" ca="1" si="364"/>
        <v>0</v>
      </c>
      <c r="HA243" s="416">
        <f t="shared" ca="1" si="412"/>
        <v>1150</v>
      </c>
      <c r="HB243" s="372">
        <f t="shared" ca="1" si="455"/>
        <v>-1150</v>
      </c>
      <c r="HC243" s="242">
        <v>102</v>
      </c>
      <c r="HD243" s="29">
        <f t="shared" si="413"/>
        <v>0</v>
      </c>
      <c r="HE243" s="29">
        <f t="shared" ca="1" si="460"/>
        <v>80860.954658149611</v>
      </c>
      <c r="HF243" s="29">
        <f t="shared" ca="1" si="365"/>
        <v>84.23016110223918</v>
      </c>
      <c r="HG243" s="29"/>
      <c r="HH243" s="24">
        <v>101</v>
      </c>
      <c r="HI243" s="243">
        <f t="shared" ca="1" si="456"/>
        <v>1150</v>
      </c>
      <c r="HJ243" s="243">
        <f t="shared" ca="1" si="465"/>
        <v>132956.02441419131</v>
      </c>
      <c r="HK243" s="243">
        <f t="shared" ca="1" si="414"/>
        <v>138.49585876478264</v>
      </c>
      <c r="HL243" s="33"/>
    </row>
    <row r="244" spans="3:220" ht="15" customHeight="1" x14ac:dyDescent="0.25">
      <c r="C244" s="242">
        <v>102</v>
      </c>
      <c r="D244" s="243">
        <f t="shared" si="337"/>
        <v>1155.6736805955547</v>
      </c>
      <c r="E244" s="865">
        <f t="shared" si="415"/>
        <v>100</v>
      </c>
      <c r="F244" s="866"/>
      <c r="G244" s="243">
        <f t="shared" si="338"/>
        <v>1055.6736805955547</v>
      </c>
      <c r="H244" s="859">
        <f t="shared" si="339"/>
        <v>511.26284545553881</v>
      </c>
      <c r="I244" s="860"/>
      <c r="J244" s="243">
        <f t="shared" si="340"/>
        <v>544.41083514001593</v>
      </c>
      <c r="K244" s="859">
        <f t="shared" si="366"/>
        <v>152834.44280152163</v>
      </c>
      <c r="L244" s="860"/>
      <c r="M244" s="860"/>
      <c r="N244" s="861"/>
      <c r="O244" s="248">
        <f t="shared" si="367"/>
        <v>152834.44280152163</v>
      </c>
      <c r="P244" s="248">
        <f t="shared" si="335"/>
        <v>0</v>
      </c>
      <c r="Q244" s="248">
        <f t="shared" si="341"/>
        <v>0</v>
      </c>
      <c r="R244" s="1015">
        <f t="shared" si="336"/>
        <v>102</v>
      </c>
      <c r="S244" s="1015"/>
      <c r="U244">
        <v>102</v>
      </c>
      <c r="W244" s="278"/>
      <c r="X244" s="278"/>
      <c r="Y244" s="854"/>
      <c r="Z244" s="855"/>
      <c r="AA244" s="279"/>
      <c r="AQ244" s="482"/>
      <c r="AR244" s="242">
        <v>102</v>
      </c>
      <c r="AS244" s="331">
        <f t="shared" ca="1" si="342"/>
        <v>1231.970682334292</v>
      </c>
      <c r="AT244" s="566">
        <f t="shared" ca="1" si="368"/>
        <v>103.62049999999999</v>
      </c>
      <c r="AU244" s="331">
        <f t="shared" ca="1" si="343"/>
        <v>1128.350182334292</v>
      </c>
      <c r="AV244" s="329">
        <f t="shared" ca="1" si="344"/>
        <v>426.59514967606538</v>
      </c>
      <c r="AW244" s="331">
        <f t="shared" ca="1" si="345"/>
        <v>701.75503265822658</v>
      </c>
      <c r="AX244" s="331">
        <f t="shared" si="369"/>
        <v>0</v>
      </c>
      <c r="AY244" s="331">
        <f t="shared" si="418"/>
        <v>0</v>
      </c>
      <c r="AZ244" s="350">
        <f t="shared" ca="1" si="346"/>
        <v>145559.43914199274</v>
      </c>
      <c r="BA244" s="420">
        <f t="shared" ca="1" si="347"/>
        <v>0</v>
      </c>
      <c r="BB244" s="416">
        <f t="shared" ca="1" si="370"/>
        <v>1231.970682334292</v>
      </c>
      <c r="BC244" s="372">
        <f t="shared" ca="1" si="447"/>
        <v>-1231.970682334292</v>
      </c>
      <c r="BD244" s="242">
        <v>103</v>
      </c>
      <c r="BE244" s="29">
        <f t="shared" si="348"/>
        <v>0</v>
      </c>
      <c r="BF244" s="29">
        <f t="shared" ca="1" si="371"/>
        <v>87180.23097916643</v>
      </c>
      <c r="BG244" s="29">
        <f t="shared" ca="1" si="349"/>
        <v>90.812740603298366</v>
      </c>
      <c r="BH244" s="29"/>
      <c r="BI244" s="24">
        <v>102</v>
      </c>
      <c r="BJ244" s="243">
        <f t="shared" ca="1" si="438"/>
        <v>1231.970682334292</v>
      </c>
      <c r="BK244" s="243">
        <f t="shared" ca="1" si="416"/>
        <v>144053.23359492977</v>
      </c>
      <c r="BL244" s="243">
        <f t="shared" ca="1" si="372"/>
        <v>150.05545166138518</v>
      </c>
      <c r="BM244" s="33"/>
      <c r="BO244" s="278"/>
      <c r="BP244" s="278"/>
      <c r="BQ244" s="278"/>
      <c r="BR244" s="278"/>
      <c r="BS244" s="278"/>
      <c r="BT244" s="278"/>
      <c r="BU244" s="278"/>
      <c r="BV244" s="725"/>
      <c r="BW244" s="679">
        <v>102</v>
      </c>
      <c r="BX244" s="489">
        <f t="shared" ca="1" si="373"/>
        <v>1445.5025028809234</v>
      </c>
      <c r="BY244" s="489">
        <f t="shared" ca="1" si="350"/>
        <v>104.1015</v>
      </c>
      <c r="BZ244" s="489">
        <f t="shared" ca="1" si="351"/>
        <v>1341.4010028809234</v>
      </c>
      <c r="CA244" s="489">
        <f t="shared" ca="1" si="374"/>
        <v>360.50279804107481</v>
      </c>
      <c r="CB244" s="489">
        <f t="shared" ca="1" si="375"/>
        <v>980.89820483984863</v>
      </c>
      <c r="CC244" s="489">
        <f t="shared" si="376"/>
        <v>0</v>
      </c>
      <c r="CD244" s="489">
        <f t="shared" si="377"/>
        <v>0</v>
      </c>
      <c r="CE244" s="647">
        <f t="shared" ca="1" si="378"/>
        <v>122620.06112352865</v>
      </c>
      <c r="CF244" s="700">
        <f t="shared" ca="1" si="417"/>
        <v>0</v>
      </c>
      <c r="CG244" s="701">
        <f t="shared" ca="1" si="379"/>
        <v>1445.5025028809234</v>
      </c>
      <c r="CH244" s="710">
        <f t="shared" ca="1" si="448"/>
        <v>-1445.5025028809234</v>
      </c>
      <c r="CI244" s="679">
        <v>103</v>
      </c>
      <c r="CJ244" s="29">
        <f t="shared" si="352"/>
        <v>0</v>
      </c>
      <c r="CK244" s="29">
        <f t="shared" ca="1" si="457"/>
        <v>87180.23097916643</v>
      </c>
      <c r="CL244" s="29">
        <f t="shared" ca="1" si="353"/>
        <v>90.812740603298366</v>
      </c>
      <c r="CM244" s="29"/>
      <c r="CN244" s="29">
        <v>102</v>
      </c>
      <c r="CO244" s="29">
        <f t="shared" ca="1" si="439"/>
        <v>1445.5025028809234</v>
      </c>
      <c r="CP244" s="29">
        <f t="shared" ca="1" si="461"/>
        <v>166862.47483303709</v>
      </c>
      <c r="CQ244" s="29">
        <f t="shared" ca="1" si="380"/>
        <v>173.8150779510803</v>
      </c>
      <c r="CR244" s="292"/>
      <c r="DA244" s="482"/>
      <c r="DB244" s="242">
        <v>102</v>
      </c>
      <c r="DC244" s="488">
        <f t="shared" ca="1" si="381"/>
        <v>1462.4506963735107</v>
      </c>
      <c r="DD244" s="489">
        <f t="shared" ca="1" si="354"/>
        <v>106.9885</v>
      </c>
      <c r="DE244" s="488">
        <f t="shared" ca="1" si="382"/>
        <v>1355.4621963735108</v>
      </c>
      <c r="DF244" s="489">
        <f t="shared" ca="1" si="383"/>
        <v>378.08010856483293</v>
      </c>
      <c r="DG244" s="488">
        <f t="shared" ca="1" si="384"/>
        <v>977.38208780867785</v>
      </c>
      <c r="DH244" s="488">
        <f t="shared" si="385"/>
        <v>0</v>
      </c>
      <c r="DI244" s="488">
        <f t="shared" si="386"/>
        <v>0</v>
      </c>
      <c r="DJ244" s="523">
        <f t="shared" ca="1" si="387"/>
        <v>128650.08370584832</v>
      </c>
      <c r="DK244" s="420">
        <f t="shared" ca="1" si="355"/>
        <v>0</v>
      </c>
      <c r="DL244" s="416">
        <f t="shared" ca="1" si="388"/>
        <v>1462.4506963735107</v>
      </c>
      <c r="DM244" s="372">
        <f t="shared" ca="1" si="449"/>
        <v>-1462.4506963735107</v>
      </c>
      <c r="DN244" s="242">
        <v>103</v>
      </c>
      <c r="DO244" s="29">
        <f t="shared" si="356"/>
        <v>0</v>
      </c>
      <c r="DP244" s="29">
        <f t="shared" ca="1" si="419"/>
        <v>80860.954658149611</v>
      </c>
      <c r="DQ244" s="29">
        <f t="shared" ca="1" si="357"/>
        <v>84.23016110223918</v>
      </c>
      <c r="DR244" s="29"/>
      <c r="DS244" s="24">
        <v>102</v>
      </c>
      <c r="DT244" s="243">
        <f t="shared" ca="1" si="440"/>
        <v>1462.4506963735107</v>
      </c>
      <c r="DU244" s="243">
        <f t="shared" ca="1" si="462"/>
        <v>167533.81737288853</v>
      </c>
      <c r="DV244" s="243">
        <f t="shared" ca="1" si="390"/>
        <v>174.51439309675891</v>
      </c>
      <c r="DW244" s="33"/>
      <c r="EF244" s="482"/>
      <c r="EG244" s="242">
        <v>102</v>
      </c>
      <c r="EH244" s="331">
        <f t="shared" ca="1" si="391"/>
        <v>1150</v>
      </c>
      <c r="EI244" s="599">
        <f t="shared" ca="1" si="450"/>
        <v>103.62049999999999</v>
      </c>
      <c r="EJ244" s="331">
        <f t="shared" ca="1" si="392"/>
        <v>1046.3795</v>
      </c>
      <c r="EK244" s="594">
        <f t="shared" ca="1" si="393"/>
        <v>454.62841104267892</v>
      </c>
      <c r="EL244" s="488">
        <f t="shared" ca="1" si="394"/>
        <v>591.75108895732114</v>
      </c>
      <c r="EM244" s="331">
        <f t="shared" si="395"/>
        <v>0</v>
      </c>
      <c r="EN244" s="331">
        <f t="shared" si="396"/>
        <v>0</v>
      </c>
      <c r="EO244" s="595">
        <f t="shared" ca="1" si="397"/>
        <v>155280.8469828183</v>
      </c>
      <c r="EP244" s="420">
        <f t="shared" ca="1" si="358"/>
        <v>0</v>
      </c>
      <c r="EQ244" s="416">
        <f t="shared" ca="1" si="398"/>
        <v>1150</v>
      </c>
      <c r="ER244" s="372">
        <f t="shared" ca="1" si="451"/>
        <v>-1150</v>
      </c>
      <c r="ES244" s="242">
        <v>103</v>
      </c>
      <c r="ET244" s="29">
        <f t="shared" si="399"/>
        <v>0</v>
      </c>
      <c r="EU244" s="29">
        <f t="shared" ca="1" si="458"/>
        <v>87180.23097916643</v>
      </c>
      <c r="EV244" s="29">
        <f t="shared" ca="1" si="359"/>
        <v>90.812740603298366</v>
      </c>
      <c r="EW244" s="29"/>
      <c r="EX244" s="24">
        <v>102</v>
      </c>
      <c r="EY244" s="243">
        <f t="shared" ca="1" si="441"/>
        <v>1150</v>
      </c>
      <c r="EZ244" s="243">
        <f t="shared" ca="1" si="463"/>
        <v>135283.53319241171</v>
      </c>
      <c r="FA244" s="243">
        <f t="shared" ca="1" si="400"/>
        <v>140.92034707542885</v>
      </c>
      <c r="FB244" s="33"/>
      <c r="FK244" s="482"/>
      <c r="FL244" s="242">
        <v>102</v>
      </c>
      <c r="FM244" s="331">
        <f t="shared" ca="1" si="401"/>
        <v>1150</v>
      </c>
      <c r="FN244" s="600">
        <f t="shared" ca="1" si="452"/>
        <v>104.1015</v>
      </c>
      <c r="FO244" s="331">
        <f t="shared" ca="1" si="402"/>
        <v>1045.8985</v>
      </c>
      <c r="FP244" s="597">
        <f t="shared" ca="1" si="403"/>
        <v>461.56208731191401</v>
      </c>
      <c r="FQ244" s="488">
        <f t="shared" ca="1" si="404"/>
        <v>584.33641268808606</v>
      </c>
      <c r="FR244" s="331">
        <f t="shared" si="405"/>
        <v>0</v>
      </c>
      <c r="FS244" s="331">
        <f t="shared" si="406"/>
        <v>0</v>
      </c>
      <c r="FT244" s="596">
        <f t="shared" ca="1" si="407"/>
        <v>157665.52209425386</v>
      </c>
      <c r="FU244" s="420">
        <f t="shared" ca="1" si="360"/>
        <v>0</v>
      </c>
      <c r="FV244" s="416">
        <f t="shared" ca="1" si="408"/>
        <v>1150</v>
      </c>
      <c r="FW244" s="372">
        <f t="shared" ca="1" si="453"/>
        <v>-1150</v>
      </c>
      <c r="FX244" s="242">
        <v>103</v>
      </c>
      <c r="FY244" s="29">
        <f t="shared" si="409"/>
        <v>0</v>
      </c>
      <c r="FZ244" s="29">
        <f t="shared" ca="1" si="459"/>
        <v>87180.23097916643</v>
      </c>
      <c r="GA244" s="29">
        <f t="shared" ca="1" si="361"/>
        <v>90.812740603298366</v>
      </c>
      <c r="GB244" s="29"/>
      <c r="GC244" s="24">
        <v>102</v>
      </c>
      <c r="GD244" s="243">
        <f t="shared" ca="1" si="442"/>
        <v>1150</v>
      </c>
      <c r="GE244" s="243">
        <f t="shared" ca="1" si="464"/>
        <v>135247.89819828991</v>
      </c>
      <c r="GF244" s="243">
        <f t="shared" ca="1" si="410"/>
        <v>140.88322728988533</v>
      </c>
      <c r="GG244" s="33"/>
      <c r="GP244" s="482"/>
      <c r="GQ244" s="242">
        <v>102</v>
      </c>
      <c r="GR244" s="331">
        <f t="shared" ca="1" si="362"/>
        <v>1150</v>
      </c>
      <c r="GS244" s="600">
        <f t="shared" ca="1" si="454"/>
        <v>106.9885</v>
      </c>
      <c r="GT244" s="331">
        <f t="shared" ca="1" si="363"/>
        <v>1043.0115000000001</v>
      </c>
      <c r="GU244" s="591">
        <f t="shared" ca="1" si="411"/>
        <v>484.93553279929296</v>
      </c>
      <c r="GV244" s="488">
        <f t="shared" ca="1" si="443"/>
        <v>558.07596720070705</v>
      </c>
      <c r="GW244" s="331">
        <f t="shared" si="444"/>
        <v>0</v>
      </c>
      <c r="GX244" s="331">
        <f t="shared" si="445"/>
        <v>0</v>
      </c>
      <c r="GY244" s="593">
        <f t="shared" ca="1" si="446"/>
        <v>165705.53527827113</v>
      </c>
      <c r="GZ244" s="420">
        <f t="shared" ca="1" si="364"/>
        <v>0</v>
      </c>
      <c r="HA244" s="416">
        <f t="shared" ca="1" si="412"/>
        <v>1150</v>
      </c>
      <c r="HB244" s="372">
        <f t="shared" ca="1" si="455"/>
        <v>-1150</v>
      </c>
      <c r="HC244" s="242">
        <v>103</v>
      </c>
      <c r="HD244" s="29">
        <f t="shared" si="413"/>
        <v>0</v>
      </c>
      <c r="HE244" s="29">
        <f t="shared" ca="1" si="460"/>
        <v>80860.954658149611</v>
      </c>
      <c r="HF244" s="29">
        <f t="shared" ca="1" si="365"/>
        <v>84.23016110223918</v>
      </c>
      <c r="HG244" s="29"/>
      <c r="HH244" s="24">
        <v>102</v>
      </c>
      <c r="HI244" s="243">
        <f t="shared" ca="1" si="456"/>
        <v>1150</v>
      </c>
      <c r="HJ244" s="243">
        <f t="shared" ca="1" si="465"/>
        <v>134106.02441419131</v>
      </c>
      <c r="HK244" s="243">
        <f t="shared" ca="1" si="414"/>
        <v>139.6937754314493</v>
      </c>
      <c r="HL244" s="33"/>
    </row>
    <row r="245" spans="3:220" ht="15" customHeight="1" x14ac:dyDescent="0.25">
      <c r="C245" s="242">
        <v>103</v>
      </c>
      <c r="D245" s="243">
        <f t="shared" si="337"/>
        <v>1155.6736805955547</v>
      </c>
      <c r="E245" s="865">
        <f t="shared" si="415"/>
        <v>100</v>
      </c>
      <c r="F245" s="866"/>
      <c r="G245" s="243">
        <f t="shared" si="338"/>
        <v>1055.6736805955547</v>
      </c>
      <c r="H245" s="859">
        <f t="shared" si="339"/>
        <v>509.44814267173871</v>
      </c>
      <c r="I245" s="860"/>
      <c r="J245" s="243">
        <f t="shared" si="340"/>
        <v>546.22553792381609</v>
      </c>
      <c r="K245" s="859">
        <f t="shared" si="366"/>
        <v>152288.21726359782</v>
      </c>
      <c r="L245" s="860"/>
      <c r="M245" s="860"/>
      <c r="N245" s="861"/>
      <c r="O245" s="248">
        <f t="shared" si="367"/>
        <v>152288.21726359782</v>
      </c>
      <c r="P245" s="248">
        <f t="shared" si="335"/>
        <v>0</v>
      </c>
      <c r="Q245" s="248">
        <f t="shared" si="341"/>
        <v>0</v>
      </c>
      <c r="R245" s="1015">
        <f t="shared" si="336"/>
        <v>103</v>
      </c>
      <c r="S245" s="1015"/>
      <c r="U245">
        <v>103</v>
      </c>
      <c r="W245" s="278"/>
      <c r="X245" s="278"/>
      <c r="Y245" s="854"/>
      <c r="Z245" s="855"/>
      <c r="AA245" s="279"/>
      <c r="AQ245" s="482"/>
      <c r="AR245" s="242">
        <v>103</v>
      </c>
      <c r="AS245" s="331">
        <f t="shared" ca="1" si="342"/>
        <v>1231.970682334292</v>
      </c>
      <c r="AT245" s="566">
        <f t="shared" ca="1" si="368"/>
        <v>103.62049999999999</v>
      </c>
      <c r="AU245" s="331">
        <f t="shared" ca="1" si="343"/>
        <v>1128.350182334292</v>
      </c>
      <c r="AV245" s="329">
        <f t="shared" ca="1" si="344"/>
        <v>424.54836416414554</v>
      </c>
      <c r="AW245" s="331">
        <f t="shared" ca="1" si="345"/>
        <v>703.80181817014636</v>
      </c>
      <c r="AX245" s="331">
        <f t="shared" si="369"/>
        <v>0</v>
      </c>
      <c r="AY245" s="331">
        <f t="shared" si="418"/>
        <v>0</v>
      </c>
      <c r="AZ245" s="350">
        <f t="shared" ca="1" si="346"/>
        <v>144855.63732382259</v>
      </c>
      <c r="BA245" s="420">
        <f t="shared" ca="1" si="347"/>
        <v>0</v>
      </c>
      <c r="BB245" s="416">
        <f t="shared" ca="1" si="370"/>
        <v>1231.970682334292</v>
      </c>
      <c r="BC245" s="372">
        <f t="shared" ca="1" si="447"/>
        <v>-1231.970682334292</v>
      </c>
      <c r="BD245" s="242">
        <v>104</v>
      </c>
      <c r="BE245" s="29">
        <f t="shared" si="348"/>
        <v>0</v>
      </c>
      <c r="BF245" s="29">
        <f t="shared" ca="1" si="371"/>
        <v>87180.23097916643</v>
      </c>
      <c r="BG245" s="29">
        <f t="shared" ca="1" si="349"/>
        <v>90.812740603298366</v>
      </c>
      <c r="BH245" s="29"/>
      <c r="BI245" s="24">
        <v>103</v>
      </c>
      <c r="BJ245" s="243">
        <f t="shared" ca="1" si="438"/>
        <v>1231.970682334292</v>
      </c>
      <c r="BK245" s="243">
        <f t="shared" ca="1" si="416"/>
        <v>145285.20427726407</v>
      </c>
      <c r="BL245" s="243">
        <f t="shared" ca="1" si="372"/>
        <v>151.33875445548341</v>
      </c>
      <c r="BM245" s="33"/>
      <c r="BO245" s="278"/>
      <c r="BP245" s="278"/>
      <c r="BQ245" s="278"/>
      <c r="BR245" s="278"/>
      <c r="BS245" s="278"/>
      <c r="BT245" s="278"/>
      <c r="BU245" s="278"/>
      <c r="BV245" s="725"/>
      <c r="BW245" s="679">
        <v>103</v>
      </c>
      <c r="BX245" s="489">
        <f t="shared" ca="1" si="373"/>
        <v>1445.5025028809234</v>
      </c>
      <c r="BY245" s="489">
        <f t="shared" ca="1" si="350"/>
        <v>104.1015</v>
      </c>
      <c r="BZ245" s="489">
        <f t="shared" ca="1" si="351"/>
        <v>1341.4010028809234</v>
      </c>
      <c r="CA245" s="489">
        <f t="shared" ca="1" si="374"/>
        <v>357.64184494362524</v>
      </c>
      <c r="CB245" s="489">
        <f t="shared" ca="1" si="375"/>
        <v>983.75915793729814</v>
      </c>
      <c r="CC245" s="489">
        <f t="shared" si="376"/>
        <v>0</v>
      </c>
      <c r="CD245" s="489">
        <f t="shared" si="377"/>
        <v>0</v>
      </c>
      <c r="CE245" s="647">
        <f t="shared" ca="1" si="378"/>
        <v>121636.30196559135</v>
      </c>
      <c r="CF245" s="700">
        <f t="shared" ca="1" si="417"/>
        <v>0</v>
      </c>
      <c r="CG245" s="701">
        <f t="shared" ca="1" si="379"/>
        <v>1445.5025028809234</v>
      </c>
      <c r="CH245" s="710">
        <f t="shared" ca="1" si="448"/>
        <v>-1445.5025028809234</v>
      </c>
      <c r="CI245" s="679">
        <v>104</v>
      </c>
      <c r="CJ245" s="29">
        <f t="shared" si="352"/>
        <v>0</v>
      </c>
      <c r="CK245" s="29">
        <f t="shared" ca="1" si="457"/>
        <v>87180.23097916643</v>
      </c>
      <c r="CL245" s="29">
        <f t="shared" ca="1" si="353"/>
        <v>90.812740603298366</v>
      </c>
      <c r="CM245" s="29"/>
      <c r="CN245" s="29">
        <v>103</v>
      </c>
      <c r="CO245" s="29">
        <f t="shared" ca="1" si="439"/>
        <v>1445.5025028809234</v>
      </c>
      <c r="CP245" s="649">
        <f t="shared" ca="1" si="461"/>
        <v>168307.97733591803</v>
      </c>
      <c r="CQ245" s="29">
        <f t="shared" ca="1" si="380"/>
        <v>175.32080972491462</v>
      </c>
      <c r="CR245" s="292"/>
      <c r="DA245" s="482"/>
      <c r="DB245" s="242">
        <v>103</v>
      </c>
      <c r="DC245" s="488">
        <f t="shared" ca="1" si="381"/>
        <v>1462.4506963735107</v>
      </c>
      <c r="DD245" s="489">
        <f t="shared" ca="1" si="354"/>
        <v>106.9885</v>
      </c>
      <c r="DE245" s="488">
        <f t="shared" ca="1" si="382"/>
        <v>1355.4621963735108</v>
      </c>
      <c r="DF245" s="489">
        <f t="shared" ca="1" si="383"/>
        <v>375.22941080872425</v>
      </c>
      <c r="DG245" s="488">
        <f t="shared" ca="1" si="384"/>
        <v>980.23278556478658</v>
      </c>
      <c r="DH245" s="488">
        <f t="shared" si="385"/>
        <v>0</v>
      </c>
      <c r="DI245" s="488">
        <f t="shared" si="386"/>
        <v>0</v>
      </c>
      <c r="DJ245" s="523">
        <f t="shared" ca="1" si="387"/>
        <v>127669.85092028353</v>
      </c>
      <c r="DK245" s="420">
        <f t="shared" ca="1" si="355"/>
        <v>0</v>
      </c>
      <c r="DL245" s="416">
        <f t="shared" ca="1" si="388"/>
        <v>1462.4506963735107</v>
      </c>
      <c r="DM245" s="372">
        <f t="shared" ca="1" si="449"/>
        <v>-1462.4506963735107</v>
      </c>
      <c r="DN245" s="242">
        <v>104</v>
      </c>
      <c r="DO245" s="29">
        <f t="shared" si="356"/>
        <v>0</v>
      </c>
      <c r="DP245" s="29">
        <f t="shared" ca="1" si="419"/>
        <v>80860.954658149611</v>
      </c>
      <c r="DQ245" s="29">
        <f t="shared" ca="1" si="357"/>
        <v>84.23016110223918</v>
      </c>
      <c r="DR245" s="29"/>
      <c r="DS245" s="24">
        <v>103</v>
      </c>
      <c r="DT245" s="243">
        <f t="shared" ca="1" si="440"/>
        <v>1462.4506963735107</v>
      </c>
      <c r="DU245" s="243">
        <f t="shared" ca="1" si="462"/>
        <v>168996.26806926203</v>
      </c>
      <c r="DV245" s="243">
        <f t="shared" ca="1" si="390"/>
        <v>176.03777923881464</v>
      </c>
      <c r="DW245" s="33"/>
      <c r="EF245" s="482"/>
      <c r="EG245" s="242">
        <v>103</v>
      </c>
      <c r="EH245" s="331">
        <f t="shared" ca="1" si="391"/>
        <v>1150</v>
      </c>
      <c r="EI245" s="599">
        <f t="shared" ca="1" si="450"/>
        <v>103.62049999999999</v>
      </c>
      <c r="EJ245" s="331">
        <f t="shared" ca="1" si="392"/>
        <v>1046.3795</v>
      </c>
      <c r="EK245" s="594">
        <f t="shared" ca="1" si="393"/>
        <v>452.90247036655342</v>
      </c>
      <c r="EL245" s="488">
        <f t="shared" ca="1" si="394"/>
        <v>593.47702963344659</v>
      </c>
      <c r="EM245" s="331">
        <f t="shared" si="395"/>
        <v>0</v>
      </c>
      <c r="EN245" s="331">
        <f t="shared" si="396"/>
        <v>0</v>
      </c>
      <c r="EO245" s="595">
        <f t="shared" ca="1" si="397"/>
        <v>154687.36995318485</v>
      </c>
      <c r="EP245" s="420">
        <f t="shared" ca="1" si="358"/>
        <v>0</v>
      </c>
      <c r="EQ245" s="416">
        <f t="shared" ca="1" si="398"/>
        <v>1150</v>
      </c>
      <c r="ER245" s="372">
        <f t="shared" ca="1" si="451"/>
        <v>-1150</v>
      </c>
      <c r="ES245" s="242">
        <v>104</v>
      </c>
      <c r="ET245" s="29">
        <f t="shared" si="399"/>
        <v>0</v>
      </c>
      <c r="EU245" s="583">
        <f t="shared" ca="1" si="458"/>
        <v>87180.23097916643</v>
      </c>
      <c r="EV245" s="29">
        <f t="shared" ca="1" si="359"/>
        <v>90.812740603298366</v>
      </c>
      <c r="EW245" s="29"/>
      <c r="EX245" s="24">
        <v>103</v>
      </c>
      <c r="EY245" s="243">
        <f t="shared" ca="1" si="441"/>
        <v>1150</v>
      </c>
      <c r="EZ245" s="243">
        <f t="shared" ca="1" si="463"/>
        <v>136433.53319241171</v>
      </c>
      <c r="FA245" s="243">
        <f t="shared" ca="1" si="400"/>
        <v>142.11826374209554</v>
      </c>
      <c r="FB245" s="33"/>
      <c r="FK245" s="482"/>
      <c r="FL245" s="242">
        <v>103</v>
      </c>
      <c r="FM245" s="331">
        <f t="shared" ca="1" si="401"/>
        <v>1150</v>
      </c>
      <c r="FN245" s="600">
        <f t="shared" ca="1" si="452"/>
        <v>104.1015</v>
      </c>
      <c r="FO245" s="331">
        <f t="shared" ca="1" si="402"/>
        <v>1045.8985</v>
      </c>
      <c r="FP245" s="597">
        <f t="shared" ca="1" si="403"/>
        <v>459.85777277490712</v>
      </c>
      <c r="FQ245" s="488">
        <f t="shared" ca="1" si="404"/>
        <v>586.04072722509295</v>
      </c>
      <c r="FR245" s="331">
        <f t="shared" si="405"/>
        <v>0</v>
      </c>
      <c r="FS245" s="331">
        <f t="shared" si="406"/>
        <v>0</v>
      </c>
      <c r="FT245" s="596">
        <f t="shared" ca="1" si="407"/>
        <v>157079.48136702875</v>
      </c>
      <c r="FU245" s="420">
        <f t="shared" ca="1" si="360"/>
        <v>0</v>
      </c>
      <c r="FV245" s="416">
        <f t="shared" ca="1" si="408"/>
        <v>1150</v>
      </c>
      <c r="FW245" s="372">
        <f t="shared" ca="1" si="453"/>
        <v>-1150</v>
      </c>
      <c r="FX245" s="242">
        <v>104</v>
      </c>
      <c r="FY245" s="29">
        <f t="shared" si="409"/>
        <v>0</v>
      </c>
      <c r="FZ245" s="586">
        <f t="shared" ca="1" si="459"/>
        <v>87180.23097916643</v>
      </c>
      <c r="GA245" s="29">
        <f t="shared" ca="1" si="361"/>
        <v>90.812740603298366</v>
      </c>
      <c r="GB245" s="29"/>
      <c r="GC245" s="24">
        <v>103</v>
      </c>
      <c r="GD245" s="243">
        <f t="shared" ca="1" si="442"/>
        <v>1150</v>
      </c>
      <c r="GE245" s="243">
        <f t="shared" ca="1" si="464"/>
        <v>136397.89819828991</v>
      </c>
      <c r="GF245" s="243">
        <f t="shared" ca="1" si="410"/>
        <v>142.08114395655198</v>
      </c>
      <c r="GG245" s="33"/>
      <c r="GP245" s="482"/>
      <c r="GQ245" s="242">
        <v>103</v>
      </c>
      <c r="GR245" s="331">
        <f t="shared" ca="1" si="362"/>
        <v>1150</v>
      </c>
      <c r="GS245" s="600">
        <f t="shared" ca="1" si="454"/>
        <v>106.9885</v>
      </c>
      <c r="GT245" s="331">
        <f t="shared" ca="1" si="363"/>
        <v>1043.0115000000001</v>
      </c>
      <c r="GU245" s="591">
        <f t="shared" ca="1" si="411"/>
        <v>483.3078112282908</v>
      </c>
      <c r="GV245" s="488">
        <f t="shared" ca="1" si="443"/>
        <v>559.70368877170927</v>
      </c>
      <c r="GW245" s="331">
        <f t="shared" si="444"/>
        <v>0</v>
      </c>
      <c r="GX245" s="331">
        <f t="shared" si="445"/>
        <v>0</v>
      </c>
      <c r="GY245" s="593">
        <f t="shared" ca="1" si="446"/>
        <v>165145.83158949943</v>
      </c>
      <c r="GZ245" s="420">
        <f t="shared" ca="1" si="364"/>
        <v>0</v>
      </c>
      <c r="HA245" s="416">
        <f t="shared" ca="1" si="412"/>
        <v>1150</v>
      </c>
      <c r="HB245" s="372">
        <f t="shared" ca="1" si="455"/>
        <v>-1150</v>
      </c>
      <c r="HC245" s="242">
        <v>104</v>
      </c>
      <c r="HD245" s="29">
        <f t="shared" si="413"/>
        <v>0</v>
      </c>
      <c r="HE245" s="29">
        <f t="shared" ca="1" si="460"/>
        <v>80860.954658149611</v>
      </c>
      <c r="HF245" s="29">
        <f t="shared" ca="1" si="365"/>
        <v>84.23016110223918</v>
      </c>
      <c r="HG245" s="29"/>
      <c r="HH245" s="24">
        <v>103</v>
      </c>
      <c r="HI245" s="243">
        <f t="shared" ca="1" si="456"/>
        <v>1150</v>
      </c>
      <c r="HJ245" s="243">
        <f t="shared" ca="1" si="465"/>
        <v>135256.02441419131</v>
      </c>
      <c r="HK245" s="243">
        <f t="shared" ca="1" si="414"/>
        <v>140.89169209811595</v>
      </c>
      <c r="HL245" s="33"/>
    </row>
    <row r="246" spans="3:220" ht="15" customHeight="1" x14ac:dyDescent="0.25">
      <c r="C246" s="242">
        <v>104</v>
      </c>
      <c r="D246" s="243">
        <f t="shared" si="337"/>
        <v>1155.6736805955547</v>
      </c>
      <c r="E246" s="865">
        <f t="shared" si="415"/>
        <v>100</v>
      </c>
      <c r="F246" s="866"/>
      <c r="G246" s="243">
        <f t="shared" si="338"/>
        <v>1055.6736805955547</v>
      </c>
      <c r="H246" s="859">
        <f t="shared" si="339"/>
        <v>507.62739087865936</v>
      </c>
      <c r="I246" s="860"/>
      <c r="J246" s="243">
        <f t="shared" si="340"/>
        <v>548.04628971689544</v>
      </c>
      <c r="K246" s="859">
        <f t="shared" si="366"/>
        <v>151740.17097388091</v>
      </c>
      <c r="L246" s="860"/>
      <c r="M246" s="860"/>
      <c r="N246" s="861"/>
      <c r="O246" s="248">
        <f t="shared" si="367"/>
        <v>151740.17097388091</v>
      </c>
      <c r="P246" s="248">
        <f t="shared" si="335"/>
        <v>0</v>
      </c>
      <c r="Q246" s="248">
        <f t="shared" si="341"/>
        <v>0</v>
      </c>
      <c r="R246" s="1015">
        <f t="shared" si="336"/>
        <v>104</v>
      </c>
      <c r="S246" s="1015"/>
      <c r="U246">
        <v>104</v>
      </c>
      <c r="W246" s="278"/>
      <c r="X246" s="278"/>
      <c r="Y246" s="854"/>
      <c r="Z246" s="855"/>
      <c r="AA246" s="279"/>
      <c r="AQ246" s="482"/>
      <c r="AR246" s="242">
        <v>104</v>
      </c>
      <c r="AS246" s="331">
        <f t="shared" ca="1" si="342"/>
        <v>1231.970682334292</v>
      </c>
      <c r="AT246" s="566">
        <f t="shared" ca="1" si="368"/>
        <v>103.62049999999999</v>
      </c>
      <c r="AU246" s="331">
        <f t="shared" ca="1" si="343"/>
        <v>1128.350182334292</v>
      </c>
      <c r="AV246" s="329">
        <f t="shared" ca="1" si="344"/>
        <v>422.49560886114926</v>
      </c>
      <c r="AW246" s="331">
        <f t="shared" ca="1" si="345"/>
        <v>705.85457347314264</v>
      </c>
      <c r="AX246" s="331">
        <f t="shared" si="369"/>
        <v>0</v>
      </c>
      <c r="AY246" s="331">
        <f t="shared" si="418"/>
        <v>0</v>
      </c>
      <c r="AZ246" s="350">
        <f t="shared" ca="1" si="346"/>
        <v>144149.78275034946</v>
      </c>
      <c r="BA246" s="420">
        <f t="shared" ca="1" si="347"/>
        <v>0</v>
      </c>
      <c r="BB246" s="416">
        <f t="shared" ca="1" si="370"/>
        <v>1231.970682334292</v>
      </c>
      <c r="BC246" s="372">
        <f t="shared" ca="1" si="447"/>
        <v>-1231.970682334292</v>
      </c>
      <c r="BD246" s="242">
        <v>105</v>
      </c>
      <c r="BE246" s="29">
        <f t="shared" si="348"/>
        <v>0</v>
      </c>
      <c r="BF246" s="29">
        <f t="shared" ca="1" si="371"/>
        <v>87180.23097916643</v>
      </c>
      <c r="BG246" s="29">
        <f t="shared" ca="1" si="349"/>
        <v>90.812740603298366</v>
      </c>
      <c r="BH246" s="29"/>
      <c r="BI246" s="24">
        <v>104</v>
      </c>
      <c r="BJ246" s="243">
        <f t="shared" ca="1" si="438"/>
        <v>1231.970682334292</v>
      </c>
      <c r="BK246" s="243">
        <f t="shared" ca="1" si="416"/>
        <v>146517.17495959837</v>
      </c>
      <c r="BL246" s="243">
        <f t="shared" ca="1" si="372"/>
        <v>152.62205724958164</v>
      </c>
      <c r="BM246" s="33"/>
      <c r="BO246" s="278"/>
      <c r="BP246" s="278"/>
      <c r="BQ246" s="278"/>
      <c r="BR246" s="278"/>
      <c r="BS246" s="278"/>
      <c r="BT246" s="278"/>
      <c r="BU246" s="278"/>
      <c r="BV246" s="725"/>
      <c r="BW246" s="679">
        <v>104</v>
      </c>
      <c r="BX246" s="489">
        <f t="shared" ca="1" si="373"/>
        <v>1445.5025028809234</v>
      </c>
      <c r="BY246" s="489">
        <f t="shared" ca="1" si="350"/>
        <v>104.1015</v>
      </c>
      <c r="BZ246" s="489">
        <f t="shared" ca="1" si="351"/>
        <v>1341.4010028809234</v>
      </c>
      <c r="CA246" s="489">
        <f t="shared" ca="1" si="374"/>
        <v>354.7725473996415</v>
      </c>
      <c r="CB246" s="489">
        <f t="shared" ca="1" si="375"/>
        <v>986.62845548128189</v>
      </c>
      <c r="CC246" s="489">
        <f t="shared" si="376"/>
        <v>0</v>
      </c>
      <c r="CD246" s="489">
        <f t="shared" si="377"/>
        <v>0</v>
      </c>
      <c r="CE246" s="647">
        <f t="shared" ca="1" si="378"/>
        <v>120649.67351011006</v>
      </c>
      <c r="CF246" s="700">
        <f t="shared" ca="1" si="417"/>
        <v>0</v>
      </c>
      <c r="CG246" s="701">
        <f t="shared" ca="1" si="379"/>
        <v>1445.5025028809234</v>
      </c>
      <c r="CH246" s="710">
        <f t="shared" ca="1" si="448"/>
        <v>-1445.5025028809234</v>
      </c>
      <c r="CI246" s="679">
        <v>105</v>
      </c>
      <c r="CJ246" s="29">
        <f t="shared" si="352"/>
        <v>0</v>
      </c>
      <c r="CK246" s="29">
        <f t="shared" ca="1" si="457"/>
        <v>87180.23097916643</v>
      </c>
      <c r="CL246" s="29">
        <f t="shared" ca="1" si="353"/>
        <v>90.812740603298366</v>
      </c>
      <c r="CM246" s="29"/>
      <c r="CN246" s="29">
        <v>104</v>
      </c>
      <c r="CO246" s="29">
        <f t="shared" ca="1" si="439"/>
        <v>1445.5025028809234</v>
      </c>
      <c r="CP246" s="29">
        <f t="shared" ca="1" si="461"/>
        <v>169753.47983879896</v>
      </c>
      <c r="CQ246" s="29">
        <f t="shared" ca="1" si="380"/>
        <v>176.82654149874892</v>
      </c>
      <c r="CR246" s="292"/>
      <c r="DA246" s="482"/>
      <c r="DB246" s="242">
        <v>104</v>
      </c>
      <c r="DC246" s="488">
        <f t="shared" ca="1" si="381"/>
        <v>1462.4506963735107</v>
      </c>
      <c r="DD246" s="489">
        <f t="shared" ca="1" si="354"/>
        <v>106.9885</v>
      </c>
      <c r="DE246" s="488">
        <f t="shared" ca="1" si="382"/>
        <v>1355.4621963735108</v>
      </c>
      <c r="DF246" s="489">
        <f t="shared" ca="1" si="383"/>
        <v>372.37039851749364</v>
      </c>
      <c r="DG246" s="488">
        <f t="shared" ca="1" si="384"/>
        <v>983.09179785601714</v>
      </c>
      <c r="DH246" s="488">
        <f t="shared" si="385"/>
        <v>0</v>
      </c>
      <c r="DI246" s="488">
        <f t="shared" si="386"/>
        <v>0</v>
      </c>
      <c r="DJ246" s="523">
        <f t="shared" ca="1" si="387"/>
        <v>126686.75912242751</v>
      </c>
      <c r="DK246" s="420">
        <f t="shared" ca="1" si="355"/>
        <v>0</v>
      </c>
      <c r="DL246" s="416">
        <f t="shared" ca="1" si="388"/>
        <v>1462.4506963735107</v>
      </c>
      <c r="DM246" s="372">
        <f t="shared" ca="1" si="449"/>
        <v>-1462.4506963735107</v>
      </c>
      <c r="DN246" s="242">
        <v>105</v>
      </c>
      <c r="DO246" s="29">
        <f t="shared" si="356"/>
        <v>0</v>
      </c>
      <c r="DP246" s="29">
        <f t="shared" ca="1" si="419"/>
        <v>80860.954658149611</v>
      </c>
      <c r="DQ246" s="29">
        <f t="shared" ca="1" si="357"/>
        <v>84.23016110223918</v>
      </c>
      <c r="DR246" s="29"/>
      <c r="DS246" s="24">
        <v>104</v>
      </c>
      <c r="DT246" s="243">
        <f t="shared" ca="1" si="440"/>
        <v>1462.4506963735107</v>
      </c>
      <c r="DU246" s="243">
        <f t="shared" ca="1" si="462"/>
        <v>170458.71876563554</v>
      </c>
      <c r="DV246" s="243">
        <f t="shared" ca="1" si="390"/>
        <v>177.56116538087034</v>
      </c>
      <c r="DW246" s="33"/>
      <c r="EF246" s="482"/>
      <c r="EG246" s="242">
        <v>104</v>
      </c>
      <c r="EH246" s="331">
        <f t="shared" ca="1" si="391"/>
        <v>1150</v>
      </c>
      <c r="EI246" s="599">
        <f t="shared" ca="1" si="450"/>
        <v>103.62049999999999</v>
      </c>
      <c r="EJ246" s="331">
        <f t="shared" ca="1" si="392"/>
        <v>1046.3795</v>
      </c>
      <c r="EK246" s="594">
        <f t="shared" ca="1" si="393"/>
        <v>451.17149569678918</v>
      </c>
      <c r="EL246" s="488">
        <f t="shared" ca="1" si="394"/>
        <v>595.20800430321083</v>
      </c>
      <c r="EM246" s="331">
        <f t="shared" si="395"/>
        <v>0</v>
      </c>
      <c r="EN246" s="331">
        <f t="shared" si="396"/>
        <v>0</v>
      </c>
      <c r="EO246" s="595">
        <f t="shared" ca="1" si="397"/>
        <v>154092.16194888164</v>
      </c>
      <c r="EP246" s="420">
        <f t="shared" ca="1" si="358"/>
        <v>0</v>
      </c>
      <c r="EQ246" s="416">
        <f t="shared" ca="1" si="398"/>
        <v>1150</v>
      </c>
      <c r="ER246" s="372">
        <f t="shared" ca="1" si="451"/>
        <v>-1150</v>
      </c>
      <c r="ES246" s="242">
        <v>105</v>
      </c>
      <c r="ET246" s="29">
        <f t="shared" si="399"/>
        <v>0</v>
      </c>
      <c r="EU246" s="29">
        <f t="shared" ca="1" si="458"/>
        <v>87180.23097916643</v>
      </c>
      <c r="EV246" s="29">
        <f t="shared" ca="1" si="359"/>
        <v>90.812740603298366</v>
      </c>
      <c r="EW246" s="29"/>
      <c r="EX246" s="24">
        <v>104</v>
      </c>
      <c r="EY246" s="243">
        <f t="shared" ca="1" si="441"/>
        <v>1150</v>
      </c>
      <c r="EZ246" s="243">
        <f t="shared" ca="1" si="463"/>
        <v>137583.53319241171</v>
      </c>
      <c r="FA246" s="243">
        <f t="shared" ca="1" si="400"/>
        <v>143.31618040876219</v>
      </c>
      <c r="FB246" s="33"/>
      <c r="FK246" s="482"/>
      <c r="FL246" s="242">
        <v>104</v>
      </c>
      <c r="FM246" s="331">
        <f t="shared" ca="1" si="401"/>
        <v>1150</v>
      </c>
      <c r="FN246" s="600">
        <f t="shared" ca="1" si="452"/>
        <v>104.1015</v>
      </c>
      <c r="FO246" s="331">
        <f t="shared" ca="1" si="402"/>
        <v>1045.8985</v>
      </c>
      <c r="FP246" s="597">
        <f t="shared" ca="1" si="403"/>
        <v>458.14848732050058</v>
      </c>
      <c r="FQ246" s="488">
        <f t="shared" ca="1" si="404"/>
        <v>587.75001267949938</v>
      </c>
      <c r="FR246" s="331">
        <f t="shared" si="405"/>
        <v>0</v>
      </c>
      <c r="FS246" s="331">
        <f t="shared" si="406"/>
        <v>0</v>
      </c>
      <c r="FT246" s="596">
        <f t="shared" ca="1" si="407"/>
        <v>156491.73135434926</v>
      </c>
      <c r="FU246" s="420">
        <f t="shared" ca="1" si="360"/>
        <v>0</v>
      </c>
      <c r="FV246" s="416">
        <f t="shared" ca="1" si="408"/>
        <v>1150</v>
      </c>
      <c r="FW246" s="372">
        <f t="shared" ca="1" si="453"/>
        <v>-1150</v>
      </c>
      <c r="FX246" s="242">
        <v>105</v>
      </c>
      <c r="FY246" s="29">
        <f t="shared" si="409"/>
        <v>0</v>
      </c>
      <c r="FZ246" s="29">
        <f t="shared" ca="1" si="459"/>
        <v>87180.23097916643</v>
      </c>
      <c r="GA246" s="29">
        <f t="shared" ca="1" si="361"/>
        <v>90.812740603298366</v>
      </c>
      <c r="GB246" s="29"/>
      <c r="GC246" s="24">
        <v>104</v>
      </c>
      <c r="GD246" s="243">
        <f t="shared" ca="1" si="442"/>
        <v>1150</v>
      </c>
      <c r="GE246" s="243">
        <f t="shared" ca="1" si="464"/>
        <v>137547.89819828991</v>
      </c>
      <c r="GF246" s="243">
        <f t="shared" ca="1" si="410"/>
        <v>143.27906062321867</v>
      </c>
      <c r="GG246" s="33"/>
      <c r="GP246" s="482"/>
      <c r="GQ246" s="242">
        <v>104</v>
      </c>
      <c r="GR246" s="331">
        <f t="shared" ca="1" si="362"/>
        <v>1150</v>
      </c>
      <c r="GS246" s="600">
        <f t="shared" ca="1" si="454"/>
        <v>106.9885</v>
      </c>
      <c r="GT246" s="331">
        <f t="shared" ca="1" si="363"/>
        <v>1043.0115000000001</v>
      </c>
      <c r="GU246" s="591">
        <f t="shared" ca="1" si="411"/>
        <v>481.67534213604</v>
      </c>
      <c r="GV246" s="488">
        <f t="shared" ca="1" si="443"/>
        <v>561.33615786396012</v>
      </c>
      <c r="GW246" s="331">
        <f t="shared" si="444"/>
        <v>0</v>
      </c>
      <c r="GX246" s="331">
        <f t="shared" si="445"/>
        <v>0</v>
      </c>
      <c r="GY246" s="593">
        <f t="shared" ca="1" si="446"/>
        <v>164584.49543163547</v>
      </c>
      <c r="GZ246" s="420">
        <f t="shared" ca="1" si="364"/>
        <v>0</v>
      </c>
      <c r="HA246" s="416">
        <f t="shared" ca="1" si="412"/>
        <v>1150</v>
      </c>
      <c r="HB246" s="372">
        <f t="shared" ca="1" si="455"/>
        <v>-1150</v>
      </c>
      <c r="HC246" s="242">
        <v>105</v>
      </c>
      <c r="HD246" s="29">
        <f t="shared" si="413"/>
        <v>0</v>
      </c>
      <c r="HE246" s="29">
        <f t="shared" ca="1" si="460"/>
        <v>80860.954658149611</v>
      </c>
      <c r="HF246" s="29">
        <f t="shared" ca="1" si="365"/>
        <v>84.23016110223918</v>
      </c>
      <c r="HG246" s="29"/>
      <c r="HH246" s="24">
        <v>104</v>
      </c>
      <c r="HI246" s="243">
        <f t="shared" ca="1" si="456"/>
        <v>1150</v>
      </c>
      <c r="HJ246" s="243">
        <f t="shared" ca="1" si="465"/>
        <v>136406.02441419131</v>
      </c>
      <c r="HK246" s="243">
        <f t="shared" ca="1" si="414"/>
        <v>142.08960876478264</v>
      </c>
      <c r="HL246" s="33"/>
    </row>
    <row r="247" spans="3:220" ht="15" customHeight="1" x14ac:dyDescent="0.25">
      <c r="C247" s="242">
        <v>105</v>
      </c>
      <c r="D247" s="243">
        <f t="shared" si="337"/>
        <v>1155.6736805955547</v>
      </c>
      <c r="E247" s="865">
        <f t="shared" si="415"/>
        <v>100</v>
      </c>
      <c r="F247" s="866"/>
      <c r="G247" s="243">
        <f t="shared" si="338"/>
        <v>1055.6736805955547</v>
      </c>
      <c r="H247" s="859">
        <f t="shared" si="339"/>
        <v>505.8005699129364</v>
      </c>
      <c r="I247" s="860"/>
      <c r="J247" s="243">
        <f t="shared" si="340"/>
        <v>549.87311068261829</v>
      </c>
      <c r="K247" s="859">
        <f t="shared" si="366"/>
        <v>151190.2978631983</v>
      </c>
      <c r="L247" s="860"/>
      <c r="M247" s="860"/>
      <c r="N247" s="861"/>
      <c r="O247" s="248">
        <f t="shared" si="367"/>
        <v>151190.2978631983</v>
      </c>
      <c r="P247" s="248">
        <f t="shared" si="335"/>
        <v>0</v>
      </c>
      <c r="Q247" s="248">
        <f t="shared" si="341"/>
        <v>0</v>
      </c>
      <c r="R247" s="1015">
        <f t="shared" si="336"/>
        <v>105</v>
      </c>
      <c r="S247" s="1015"/>
      <c r="U247">
        <v>105</v>
      </c>
      <c r="W247" s="278"/>
      <c r="X247" s="278"/>
      <c r="Y247" s="854"/>
      <c r="Z247" s="855"/>
      <c r="AA247" s="279"/>
      <c r="AQ247" s="482"/>
      <c r="AR247" s="242">
        <v>105</v>
      </c>
      <c r="AS247" s="331">
        <f t="shared" ca="1" si="342"/>
        <v>1231.970682334292</v>
      </c>
      <c r="AT247" s="566">
        <f t="shared" ca="1" si="368"/>
        <v>103.62049999999999</v>
      </c>
      <c r="AU247" s="331">
        <f t="shared" ca="1" si="343"/>
        <v>1128.350182334292</v>
      </c>
      <c r="AV247" s="329">
        <f t="shared" ca="1" si="344"/>
        <v>420.43686635518594</v>
      </c>
      <c r="AW247" s="331">
        <f t="shared" ca="1" si="345"/>
        <v>707.91331597910607</v>
      </c>
      <c r="AX247" s="331">
        <f t="shared" si="369"/>
        <v>0</v>
      </c>
      <c r="AY247" s="331">
        <f t="shared" si="418"/>
        <v>0</v>
      </c>
      <c r="AZ247" s="350">
        <f t="shared" ca="1" si="346"/>
        <v>143441.86943437037</v>
      </c>
      <c r="BA247" s="420">
        <f t="shared" ca="1" si="347"/>
        <v>0</v>
      </c>
      <c r="BB247" s="416">
        <f t="shared" ca="1" si="370"/>
        <v>1231.970682334292</v>
      </c>
      <c r="BC247" s="372">
        <f t="shared" ca="1" si="447"/>
        <v>-1231.970682334292</v>
      </c>
      <c r="BD247" s="242">
        <v>106</v>
      </c>
      <c r="BE247" s="29">
        <f t="shared" si="348"/>
        <v>0</v>
      </c>
      <c r="BF247" s="29">
        <f t="shared" ca="1" si="371"/>
        <v>87180.23097916643</v>
      </c>
      <c r="BG247" s="29">
        <f t="shared" ca="1" si="349"/>
        <v>90.812740603298366</v>
      </c>
      <c r="BH247" s="29"/>
      <c r="BI247" s="24">
        <v>105</v>
      </c>
      <c r="BJ247" s="243">
        <f t="shared" ca="1" si="438"/>
        <v>1231.970682334292</v>
      </c>
      <c r="BK247" s="243">
        <f t="shared" ca="1" si="416"/>
        <v>147749.14564193267</v>
      </c>
      <c r="BL247" s="243">
        <f t="shared" ca="1" si="372"/>
        <v>153.90536004367988</v>
      </c>
      <c r="BM247" s="33"/>
      <c r="BO247" s="278"/>
      <c r="BP247" s="278"/>
      <c r="BQ247" s="278"/>
      <c r="BR247" s="278"/>
      <c r="BS247" s="278"/>
      <c r="BT247" s="278"/>
      <c r="BU247" s="278"/>
      <c r="BV247" s="725"/>
      <c r="BW247" s="679">
        <v>105</v>
      </c>
      <c r="BX247" s="489">
        <f t="shared" ca="1" si="373"/>
        <v>1445.5025028809234</v>
      </c>
      <c r="BY247" s="489">
        <f t="shared" ca="1" si="350"/>
        <v>104.1015</v>
      </c>
      <c r="BZ247" s="489">
        <f t="shared" ca="1" si="351"/>
        <v>1341.4010028809234</v>
      </c>
      <c r="CA247" s="489">
        <f t="shared" ca="1" si="374"/>
        <v>351.89488107115443</v>
      </c>
      <c r="CB247" s="489">
        <f t="shared" ca="1" si="375"/>
        <v>989.50612180976896</v>
      </c>
      <c r="CC247" s="489">
        <f t="shared" si="376"/>
        <v>0</v>
      </c>
      <c r="CD247" s="489">
        <f t="shared" si="377"/>
        <v>0</v>
      </c>
      <c r="CE247" s="647">
        <f t="shared" ca="1" si="378"/>
        <v>119660.16738830029</v>
      </c>
      <c r="CF247" s="700">
        <f t="shared" ca="1" si="417"/>
        <v>0</v>
      </c>
      <c r="CG247" s="701">
        <f t="shared" ca="1" si="379"/>
        <v>1445.5025028809234</v>
      </c>
      <c r="CH247" s="710">
        <f t="shared" ca="1" si="448"/>
        <v>-1445.5025028809234</v>
      </c>
      <c r="CI247" s="679">
        <v>106</v>
      </c>
      <c r="CJ247" s="29">
        <f t="shared" si="352"/>
        <v>0</v>
      </c>
      <c r="CK247" s="29">
        <f t="shared" ca="1" si="457"/>
        <v>87180.23097916643</v>
      </c>
      <c r="CL247" s="29">
        <f t="shared" ca="1" si="353"/>
        <v>90.812740603298366</v>
      </c>
      <c r="CM247" s="29"/>
      <c r="CN247" s="29">
        <v>105</v>
      </c>
      <c r="CO247" s="29">
        <f t="shared" ca="1" si="439"/>
        <v>1445.5025028809234</v>
      </c>
      <c r="CP247" s="29">
        <f t="shared" ca="1" si="461"/>
        <v>171198.98234167989</v>
      </c>
      <c r="CQ247" s="29">
        <f t="shared" ca="1" si="380"/>
        <v>178.33227327258325</v>
      </c>
      <c r="CR247" s="292"/>
      <c r="DA247" s="482"/>
      <c r="DB247" s="242">
        <v>105</v>
      </c>
      <c r="DC247" s="488">
        <f t="shared" ca="1" si="381"/>
        <v>1462.4506963735107</v>
      </c>
      <c r="DD247" s="489">
        <f t="shared" ca="1" si="354"/>
        <v>106.9885</v>
      </c>
      <c r="DE247" s="488">
        <f t="shared" ca="1" si="382"/>
        <v>1355.4621963735108</v>
      </c>
      <c r="DF247" s="489">
        <f t="shared" ca="1" si="383"/>
        <v>369.50304744041364</v>
      </c>
      <c r="DG247" s="488">
        <f t="shared" ca="1" si="384"/>
        <v>985.95914893309714</v>
      </c>
      <c r="DH247" s="488">
        <f t="shared" si="385"/>
        <v>0</v>
      </c>
      <c r="DI247" s="488">
        <f t="shared" si="386"/>
        <v>0</v>
      </c>
      <c r="DJ247" s="523">
        <f t="shared" ca="1" si="387"/>
        <v>125700.79997349442</v>
      </c>
      <c r="DK247" s="420">
        <f t="shared" ca="1" si="355"/>
        <v>0</v>
      </c>
      <c r="DL247" s="416">
        <f t="shared" ca="1" si="388"/>
        <v>1462.4506963735107</v>
      </c>
      <c r="DM247" s="372">
        <f t="shared" ca="1" si="449"/>
        <v>-1462.4506963735107</v>
      </c>
      <c r="DN247" s="242">
        <v>106</v>
      </c>
      <c r="DO247" s="29">
        <f t="shared" si="356"/>
        <v>0</v>
      </c>
      <c r="DP247" s="29">
        <f t="shared" ca="1" si="419"/>
        <v>80860.954658149611</v>
      </c>
      <c r="DQ247" s="29">
        <f t="shared" ca="1" si="357"/>
        <v>84.23016110223918</v>
      </c>
      <c r="DR247" s="29"/>
      <c r="DS247" s="24">
        <v>105</v>
      </c>
      <c r="DT247" s="243">
        <f t="shared" ca="1" si="440"/>
        <v>1462.4506963735107</v>
      </c>
      <c r="DU247" s="243">
        <f t="shared" ca="1" si="462"/>
        <v>171921.16946200904</v>
      </c>
      <c r="DV247" s="243">
        <f t="shared" ca="1" si="390"/>
        <v>179.08455152292609</v>
      </c>
      <c r="DW247" s="33"/>
      <c r="EF247" s="482"/>
      <c r="EG247" s="242">
        <v>105</v>
      </c>
      <c r="EH247" s="331">
        <f t="shared" ca="1" si="391"/>
        <v>1150</v>
      </c>
      <c r="EI247" s="599">
        <f t="shared" ca="1" si="450"/>
        <v>103.62049999999999</v>
      </c>
      <c r="EJ247" s="331">
        <f t="shared" ca="1" si="392"/>
        <v>1046.3795</v>
      </c>
      <c r="EK247" s="594">
        <f t="shared" ca="1" si="393"/>
        <v>449.43547235090483</v>
      </c>
      <c r="EL247" s="488">
        <f t="shared" ca="1" si="394"/>
        <v>596.94402764909523</v>
      </c>
      <c r="EM247" s="331">
        <f t="shared" si="395"/>
        <v>0</v>
      </c>
      <c r="EN247" s="331">
        <f t="shared" si="396"/>
        <v>0</v>
      </c>
      <c r="EO247" s="595">
        <f t="shared" ca="1" si="397"/>
        <v>153495.21792123254</v>
      </c>
      <c r="EP247" s="420">
        <f t="shared" ca="1" si="358"/>
        <v>0</v>
      </c>
      <c r="EQ247" s="416">
        <f t="shared" ca="1" si="398"/>
        <v>1150</v>
      </c>
      <c r="ER247" s="372">
        <f t="shared" ca="1" si="451"/>
        <v>-1150</v>
      </c>
      <c r="ES247" s="242">
        <v>106</v>
      </c>
      <c r="ET247" s="29">
        <f t="shared" si="399"/>
        <v>0</v>
      </c>
      <c r="EU247" s="29">
        <f t="shared" ca="1" si="458"/>
        <v>87180.23097916643</v>
      </c>
      <c r="EV247" s="29">
        <f t="shared" ca="1" si="359"/>
        <v>90.812740603298366</v>
      </c>
      <c r="EW247" s="29"/>
      <c r="EX247" s="24">
        <v>105</v>
      </c>
      <c r="EY247" s="243">
        <f t="shared" ca="1" si="441"/>
        <v>1150</v>
      </c>
      <c r="EZ247" s="243">
        <f t="shared" ca="1" si="463"/>
        <v>138733.53319241171</v>
      </c>
      <c r="FA247" s="243">
        <f t="shared" ca="1" si="400"/>
        <v>144.51409707542885</v>
      </c>
      <c r="FB247" s="33"/>
      <c r="FK247" s="482"/>
      <c r="FL247" s="242">
        <v>105</v>
      </c>
      <c r="FM247" s="331">
        <f t="shared" ca="1" si="401"/>
        <v>1150</v>
      </c>
      <c r="FN247" s="600">
        <f t="shared" ca="1" si="452"/>
        <v>104.1015</v>
      </c>
      <c r="FO247" s="331">
        <f t="shared" ca="1" si="402"/>
        <v>1045.8985</v>
      </c>
      <c r="FP247" s="597">
        <f t="shared" ca="1" si="403"/>
        <v>456.43421645018543</v>
      </c>
      <c r="FQ247" s="488">
        <f t="shared" ca="1" si="404"/>
        <v>589.46428354981458</v>
      </c>
      <c r="FR247" s="331">
        <f t="shared" si="405"/>
        <v>0</v>
      </c>
      <c r="FS247" s="331">
        <f t="shared" si="406"/>
        <v>0</v>
      </c>
      <c r="FT247" s="596">
        <f t="shared" ca="1" si="407"/>
        <v>155902.26707079945</v>
      </c>
      <c r="FU247" s="420">
        <f t="shared" ca="1" si="360"/>
        <v>0</v>
      </c>
      <c r="FV247" s="416">
        <f t="shared" ca="1" si="408"/>
        <v>1150</v>
      </c>
      <c r="FW247" s="372">
        <f t="shared" ca="1" si="453"/>
        <v>-1150</v>
      </c>
      <c r="FX247" s="242">
        <v>106</v>
      </c>
      <c r="FY247" s="29">
        <f t="shared" si="409"/>
        <v>0</v>
      </c>
      <c r="FZ247" s="29">
        <f t="shared" ca="1" si="459"/>
        <v>87180.23097916643</v>
      </c>
      <c r="GA247" s="29">
        <f t="shared" ca="1" si="361"/>
        <v>90.812740603298366</v>
      </c>
      <c r="GB247" s="29"/>
      <c r="GC247" s="24">
        <v>105</v>
      </c>
      <c r="GD247" s="243">
        <f t="shared" ca="1" si="442"/>
        <v>1150</v>
      </c>
      <c r="GE247" s="243">
        <f t="shared" ca="1" si="464"/>
        <v>138697.89819828991</v>
      </c>
      <c r="GF247" s="243">
        <f t="shared" ca="1" si="410"/>
        <v>144.47697728988533</v>
      </c>
      <c r="GG247" s="33"/>
      <c r="GP247" s="482"/>
      <c r="GQ247" s="242">
        <v>105</v>
      </c>
      <c r="GR247" s="331">
        <f t="shared" ca="1" si="362"/>
        <v>1150</v>
      </c>
      <c r="GS247" s="600">
        <f t="shared" ca="1" si="454"/>
        <v>106.9885</v>
      </c>
      <c r="GT247" s="331">
        <f t="shared" ca="1" si="363"/>
        <v>1043.0115000000001</v>
      </c>
      <c r="GU247" s="591">
        <f t="shared" ca="1" si="411"/>
        <v>480.03811167560349</v>
      </c>
      <c r="GV247" s="488">
        <f t="shared" ca="1" si="443"/>
        <v>562.97338832439664</v>
      </c>
      <c r="GW247" s="331">
        <f t="shared" si="444"/>
        <v>0</v>
      </c>
      <c r="GX247" s="331">
        <f t="shared" si="445"/>
        <v>0</v>
      </c>
      <c r="GY247" s="593">
        <f t="shared" ca="1" si="446"/>
        <v>164021.52204331107</v>
      </c>
      <c r="GZ247" s="420">
        <f t="shared" ca="1" si="364"/>
        <v>0</v>
      </c>
      <c r="HA247" s="416">
        <f t="shared" ca="1" si="412"/>
        <v>1150</v>
      </c>
      <c r="HB247" s="372">
        <f t="shared" ca="1" si="455"/>
        <v>-1150</v>
      </c>
      <c r="HC247" s="242">
        <v>106</v>
      </c>
      <c r="HD247" s="29">
        <f t="shared" si="413"/>
        <v>0</v>
      </c>
      <c r="HE247" s="29">
        <f t="shared" ca="1" si="460"/>
        <v>80860.954658149611</v>
      </c>
      <c r="HF247" s="29">
        <f t="shared" ca="1" si="365"/>
        <v>84.23016110223918</v>
      </c>
      <c r="HG247" s="29"/>
      <c r="HH247" s="24">
        <v>105</v>
      </c>
      <c r="HI247" s="243">
        <f t="shared" ca="1" si="456"/>
        <v>1150</v>
      </c>
      <c r="HJ247" s="243">
        <f t="shared" ca="1" si="465"/>
        <v>137556.02441419131</v>
      </c>
      <c r="HK247" s="243">
        <f t="shared" ca="1" si="414"/>
        <v>143.2875254314493</v>
      </c>
      <c r="HL247" s="33"/>
    </row>
    <row r="248" spans="3:220" ht="15" customHeight="1" x14ac:dyDescent="0.25">
      <c r="C248" s="242">
        <v>106</v>
      </c>
      <c r="D248" s="243">
        <f t="shared" si="337"/>
        <v>1155.6736805955547</v>
      </c>
      <c r="E248" s="865">
        <f t="shared" si="415"/>
        <v>100</v>
      </c>
      <c r="F248" s="866"/>
      <c r="G248" s="243">
        <f t="shared" si="338"/>
        <v>1055.6736805955547</v>
      </c>
      <c r="H248" s="859">
        <f t="shared" si="339"/>
        <v>503.96765954399433</v>
      </c>
      <c r="I248" s="860"/>
      <c r="J248" s="243">
        <f t="shared" si="340"/>
        <v>551.70602105156036</v>
      </c>
      <c r="K248" s="859">
        <f t="shared" si="366"/>
        <v>150638.59184214674</v>
      </c>
      <c r="L248" s="860"/>
      <c r="M248" s="860"/>
      <c r="N248" s="861"/>
      <c r="O248" s="248">
        <f t="shared" si="367"/>
        <v>150638.59184214674</v>
      </c>
      <c r="P248" s="248">
        <f t="shared" si="335"/>
        <v>0</v>
      </c>
      <c r="Q248" s="248">
        <f t="shared" si="341"/>
        <v>150638.59184214674</v>
      </c>
      <c r="R248" s="1015" t="str">
        <f t="shared" si="336"/>
        <v/>
      </c>
      <c r="S248" s="1015"/>
      <c r="U248">
        <v>106</v>
      </c>
      <c r="W248" s="278"/>
      <c r="X248" s="278"/>
      <c r="Y248" s="854"/>
      <c r="Z248" s="855"/>
      <c r="AA248" s="279"/>
      <c r="AQ248" s="482"/>
      <c r="AR248" s="242">
        <v>106</v>
      </c>
      <c r="AS248" s="331">
        <f t="shared" ca="1" si="342"/>
        <v>1231.970682334292</v>
      </c>
      <c r="AT248" s="566">
        <f t="shared" ca="1" si="368"/>
        <v>103.62049999999999</v>
      </c>
      <c r="AU248" s="331">
        <f t="shared" ca="1" si="343"/>
        <v>1128.350182334292</v>
      </c>
      <c r="AV248" s="329">
        <f t="shared" ca="1" si="344"/>
        <v>418.37211918358025</v>
      </c>
      <c r="AW248" s="331">
        <f t="shared" ca="1" si="345"/>
        <v>709.97806315071171</v>
      </c>
      <c r="AX248" s="331">
        <f t="shared" si="369"/>
        <v>0</v>
      </c>
      <c r="AY248" s="331">
        <f t="shared" si="418"/>
        <v>0</v>
      </c>
      <c r="AZ248" s="350">
        <f t="shared" ca="1" si="346"/>
        <v>142731.89137121965</v>
      </c>
      <c r="BA248" s="420">
        <f t="shared" ca="1" si="347"/>
        <v>0</v>
      </c>
      <c r="BB248" s="416">
        <f t="shared" ca="1" si="370"/>
        <v>1231.970682334292</v>
      </c>
      <c r="BC248" s="372">
        <f t="shared" ca="1" si="447"/>
        <v>-1231.970682334292</v>
      </c>
      <c r="BD248" s="242">
        <v>107</v>
      </c>
      <c r="BE248" s="29">
        <f t="shared" si="348"/>
        <v>0</v>
      </c>
      <c r="BF248" s="29">
        <f t="shared" ca="1" si="371"/>
        <v>87180.23097916643</v>
      </c>
      <c r="BG248" s="29">
        <f t="shared" ca="1" si="349"/>
        <v>90.812740603298366</v>
      </c>
      <c r="BH248" s="29"/>
      <c r="BI248" s="24">
        <v>106</v>
      </c>
      <c r="BJ248" s="243">
        <f t="shared" ca="1" si="438"/>
        <v>1231.970682334292</v>
      </c>
      <c r="BK248" s="243">
        <f t="shared" ca="1" si="416"/>
        <v>148981.11632426697</v>
      </c>
      <c r="BL248" s="243">
        <f t="shared" ca="1" si="372"/>
        <v>155.18866283777811</v>
      </c>
      <c r="BM248" s="33"/>
      <c r="BO248" s="278"/>
      <c r="BP248" s="278"/>
      <c r="BQ248" s="278"/>
      <c r="BR248" s="278"/>
      <c r="BS248" s="278"/>
      <c r="BT248" s="278"/>
      <c r="BU248" s="278"/>
      <c r="BV248" s="725"/>
      <c r="BW248" s="679">
        <v>106</v>
      </c>
      <c r="BX248" s="489">
        <f t="shared" ca="1" si="373"/>
        <v>1445.5025028809234</v>
      </c>
      <c r="BY248" s="489">
        <f t="shared" ca="1" si="350"/>
        <v>104.1015</v>
      </c>
      <c r="BZ248" s="489">
        <f t="shared" ca="1" si="351"/>
        <v>1341.4010028809234</v>
      </c>
      <c r="CA248" s="489">
        <f t="shared" ca="1" si="374"/>
        <v>349.00882154920924</v>
      </c>
      <c r="CB248" s="489">
        <f t="shared" ca="1" si="375"/>
        <v>992.39218133171426</v>
      </c>
      <c r="CC248" s="489">
        <f t="shared" si="376"/>
        <v>0</v>
      </c>
      <c r="CD248" s="489">
        <f t="shared" si="377"/>
        <v>0</v>
      </c>
      <c r="CE248" s="647">
        <f t="shared" ca="1" si="378"/>
        <v>118667.77520696858</v>
      </c>
      <c r="CF248" s="700">
        <f t="shared" ca="1" si="417"/>
        <v>0</v>
      </c>
      <c r="CG248" s="701">
        <f t="shared" ca="1" si="379"/>
        <v>1445.5025028809234</v>
      </c>
      <c r="CH248" s="710">
        <f t="shared" ca="1" si="448"/>
        <v>-1445.5025028809234</v>
      </c>
      <c r="CI248" s="679">
        <v>107</v>
      </c>
      <c r="CJ248" s="29">
        <f t="shared" si="352"/>
        <v>0</v>
      </c>
      <c r="CK248" s="29">
        <f t="shared" ca="1" si="457"/>
        <v>87180.23097916643</v>
      </c>
      <c r="CL248" s="29">
        <f t="shared" ca="1" si="353"/>
        <v>90.812740603298366</v>
      </c>
      <c r="CM248" s="29"/>
      <c r="CN248" s="29">
        <v>106</v>
      </c>
      <c r="CO248" s="29">
        <f t="shared" ca="1" si="439"/>
        <v>1445.5025028809234</v>
      </c>
      <c r="CP248" s="29">
        <f t="shared" ca="1" si="461"/>
        <v>172644.48484456082</v>
      </c>
      <c r="CQ248" s="29">
        <f t="shared" ca="1" si="380"/>
        <v>179.83800504641752</v>
      </c>
      <c r="CR248" s="292"/>
      <c r="DA248" s="482"/>
      <c r="DB248" s="242">
        <v>106</v>
      </c>
      <c r="DC248" s="488">
        <f t="shared" ca="1" si="381"/>
        <v>1462.4506963735107</v>
      </c>
      <c r="DD248" s="489">
        <f t="shared" ca="1" si="354"/>
        <v>106.9885</v>
      </c>
      <c r="DE248" s="488">
        <f t="shared" ca="1" si="382"/>
        <v>1355.4621963735108</v>
      </c>
      <c r="DF248" s="489">
        <f t="shared" ca="1" si="383"/>
        <v>366.62733325602539</v>
      </c>
      <c r="DG248" s="488">
        <f t="shared" ca="1" si="384"/>
        <v>988.83486311748538</v>
      </c>
      <c r="DH248" s="488">
        <f t="shared" si="385"/>
        <v>0</v>
      </c>
      <c r="DI248" s="488">
        <f t="shared" si="386"/>
        <v>0</v>
      </c>
      <c r="DJ248" s="523">
        <f t="shared" ca="1" si="387"/>
        <v>124711.96511037693</v>
      </c>
      <c r="DK248" s="420">
        <f t="shared" ca="1" si="355"/>
        <v>0</v>
      </c>
      <c r="DL248" s="416">
        <f t="shared" ca="1" si="388"/>
        <v>1462.4506963735107</v>
      </c>
      <c r="DM248" s="372">
        <f t="shared" ca="1" si="449"/>
        <v>-1462.4506963735107</v>
      </c>
      <c r="DN248" s="242">
        <v>107</v>
      </c>
      <c r="DO248" s="29">
        <f t="shared" si="356"/>
        <v>0</v>
      </c>
      <c r="DP248" s="29">
        <f t="shared" ca="1" si="419"/>
        <v>80860.954658149611</v>
      </c>
      <c r="DQ248" s="29">
        <f t="shared" ca="1" si="357"/>
        <v>84.23016110223918</v>
      </c>
      <c r="DR248" s="29"/>
      <c r="DS248" s="24">
        <v>106</v>
      </c>
      <c r="DT248" s="243">
        <f t="shared" ca="1" si="440"/>
        <v>1462.4506963735107</v>
      </c>
      <c r="DU248" s="243">
        <f t="shared" ca="1" si="462"/>
        <v>173383.62015838255</v>
      </c>
      <c r="DV248" s="243">
        <f t="shared" ca="1" si="390"/>
        <v>180.60793766498182</v>
      </c>
      <c r="DW248" s="33"/>
      <c r="EF248" s="482"/>
      <c r="EG248" s="242">
        <v>106</v>
      </c>
      <c r="EH248" s="331">
        <f t="shared" ca="1" si="391"/>
        <v>1150</v>
      </c>
      <c r="EI248" s="599">
        <f t="shared" ca="1" si="450"/>
        <v>103.62049999999999</v>
      </c>
      <c r="EJ248" s="331">
        <f t="shared" ca="1" si="392"/>
        <v>1046.3795</v>
      </c>
      <c r="EK248" s="594">
        <f t="shared" ca="1" si="393"/>
        <v>447.69438560359498</v>
      </c>
      <c r="EL248" s="488">
        <f t="shared" ca="1" si="394"/>
        <v>598.68511439640497</v>
      </c>
      <c r="EM248" s="331">
        <f t="shared" si="395"/>
        <v>0</v>
      </c>
      <c r="EN248" s="331">
        <f t="shared" si="396"/>
        <v>0</v>
      </c>
      <c r="EO248" s="595">
        <f t="shared" ca="1" si="397"/>
        <v>152896.53280683613</v>
      </c>
      <c r="EP248" s="420">
        <f t="shared" ca="1" si="358"/>
        <v>0</v>
      </c>
      <c r="EQ248" s="416">
        <f t="shared" ca="1" si="398"/>
        <v>1150</v>
      </c>
      <c r="ER248" s="372">
        <f t="shared" ca="1" si="451"/>
        <v>-1150</v>
      </c>
      <c r="ES248" s="242">
        <v>107</v>
      </c>
      <c r="ET248" s="29">
        <f t="shared" si="399"/>
        <v>0</v>
      </c>
      <c r="EU248" s="29">
        <f t="shared" ca="1" si="458"/>
        <v>87180.23097916643</v>
      </c>
      <c r="EV248" s="29">
        <f t="shared" ca="1" si="359"/>
        <v>90.812740603298366</v>
      </c>
      <c r="EW248" s="29"/>
      <c r="EX248" s="24">
        <v>106</v>
      </c>
      <c r="EY248" s="243">
        <f t="shared" ca="1" si="441"/>
        <v>1150</v>
      </c>
      <c r="EZ248" s="243">
        <f t="shared" ca="1" si="463"/>
        <v>139883.53319241171</v>
      </c>
      <c r="FA248" s="243">
        <f t="shared" ca="1" si="400"/>
        <v>145.71201374209554</v>
      </c>
      <c r="FB248" s="33"/>
      <c r="FK248" s="482"/>
      <c r="FL248" s="242">
        <v>106</v>
      </c>
      <c r="FM248" s="331">
        <f t="shared" ca="1" si="401"/>
        <v>1150</v>
      </c>
      <c r="FN248" s="600">
        <f t="shared" ca="1" si="452"/>
        <v>104.1015</v>
      </c>
      <c r="FO248" s="331">
        <f t="shared" ca="1" si="402"/>
        <v>1045.8985</v>
      </c>
      <c r="FP248" s="597">
        <f t="shared" ca="1" si="403"/>
        <v>454.71494562316508</v>
      </c>
      <c r="FQ248" s="488">
        <f t="shared" ca="1" si="404"/>
        <v>591.18355437683499</v>
      </c>
      <c r="FR248" s="331">
        <f t="shared" si="405"/>
        <v>0</v>
      </c>
      <c r="FS248" s="331">
        <f t="shared" si="406"/>
        <v>0</v>
      </c>
      <c r="FT248" s="596">
        <f t="shared" ca="1" si="407"/>
        <v>155311.08351642263</v>
      </c>
      <c r="FU248" s="420">
        <f t="shared" ca="1" si="360"/>
        <v>0</v>
      </c>
      <c r="FV248" s="416">
        <f t="shared" ca="1" si="408"/>
        <v>1150</v>
      </c>
      <c r="FW248" s="372">
        <f t="shared" ca="1" si="453"/>
        <v>-1150</v>
      </c>
      <c r="FX248" s="242">
        <v>107</v>
      </c>
      <c r="FY248" s="29">
        <f t="shared" si="409"/>
        <v>0</v>
      </c>
      <c r="FZ248" s="29">
        <f t="shared" ca="1" si="459"/>
        <v>87180.23097916643</v>
      </c>
      <c r="GA248" s="29">
        <f t="shared" ca="1" si="361"/>
        <v>90.812740603298366</v>
      </c>
      <c r="GB248" s="29"/>
      <c r="GC248" s="24">
        <v>106</v>
      </c>
      <c r="GD248" s="243">
        <f t="shared" ca="1" si="442"/>
        <v>1150</v>
      </c>
      <c r="GE248" s="243">
        <f t="shared" ca="1" si="464"/>
        <v>139847.89819828991</v>
      </c>
      <c r="GF248" s="243">
        <f t="shared" ca="1" si="410"/>
        <v>145.67489395655198</v>
      </c>
      <c r="GG248" s="33"/>
      <c r="GP248" s="482"/>
      <c r="GQ248" s="242">
        <v>106</v>
      </c>
      <c r="GR248" s="331">
        <f t="shared" ca="1" si="362"/>
        <v>1150</v>
      </c>
      <c r="GS248" s="600">
        <f t="shared" ca="1" si="454"/>
        <v>106.9885</v>
      </c>
      <c r="GT248" s="331">
        <f t="shared" ca="1" si="363"/>
        <v>1043.0115000000001</v>
      </c>
      <c r="GU248" s="591">
        <f t="shared" ca="1" si="411"/>
        <v>478.39610595965729</v>
      </c>
      <c r="GV248" s="488">
        <f t="shared" ca="1" si="443"/>
        <v>564.61539404034284</v>
      </c>
      <c r="GW248" s="331">
        <f t="shared" si="444"/>
        <v>0</v>
      </c>
      <c r="GX248" s="331">
        <f t="shared" si="445"/>
        <v>0</v>
      </c>
      <c r="GY248" s="593">
        <f t="shared" ca="1" si="446"/>
        <v>163456.90664927074</v>
      </c>
      <c r="GZ248" s="420">
        <f t="shared" ca="1" si="364"/>
        <v>0</v>
      </c>
      <c r="HA248" s="416">
        <f t="shared" ca="1" si="412"/>
        <v>1150</v>
      </c>
      <c r="HB248" s="372">
        <f t="shared" ca="1" si="455"/>
        <v>-1150</v>
      </c>
      <c r="HC248" s="242">
        <v>107</v>
      </c>
      <c r="HD248" s="29">
        <f t="shared" si="413"/>
        <v>0</v>
      </c>
      <c r="HE248" s="29">
        <f t="shared" ca="1" si="460"/>
        <v>80860.954658149611</v>
      </c>
      <c r="HF248" s="29">
        <f t="shared" ca="1" si="365"/>
        <v>84.23016110223918</v>
      </c>
      <c r="HG248" s="29"/>
      <c r="HH248" s="24">
        <v>106</v>
      </c>
      <c r="HI248" s="243">
        <f t="shared" ca="1" si="456"/>
        <v>1150</v>
      </c>
      <c r="HJ248" s="243">
        <f t="shared" ca="1" si="465"/>
        <v>138706.02441419131</v>
      </c>
      <c r="HK248" s="243">
        <f t="shared" ca="1" si="414"/>
        <v>144.48544209811595</v>
      </c>
      <c r="HL248" s="33"/>
    </row>
    <row r="249" spans="3:220" ht="15" customHeight="1" x14ac:dyDescent="0.25">
      <c r="C249" s="242">
        <v>107</v>
      </c>
      <c r="D249" s="243">
        <f t="shared" si="337"/>
        <v>1155.6736805955547</v>
      </c>
      <c r="E249" s="865">
        <f t="shared" si="415"/>
        <v>100</v>
      </c>
      <c r="F249" s="866"/>
      <c r="G249" s="243">
        <f t="shared" si="338"/>
        <v>1055.6736805955547</v>
      </c>
      <c r="H249" s="859">
        <f t="shared" si="339"/>
        <v>502.12863947382243</v>
      </c>
      <c r="I249" s="860"/>
      <c r="J249" s="243">
        <f t="shared" si="340"/>
        <v>553.54504112173231</v>
      </c>
      <c r="K249" s="859">
        <f t="shared" si="366"/>
        <v>150085.04680102499</v>
      </c>
      <c r="L249" s="860"/>
      <c r="M249" s="860"/>
      <c r="N249" s="861"/>
      <c r="O249" s="248">
        <f t="shared" si="367"/>
        <v>150085.04680102499</v>
      </c>
      <c r="P249" s="248">
        <f t="shared" si="335"/>
        <v>0</v>
      </c>
      <c r="Q249" s="248">
        <f t="shared" si="341"/>
        <v>0</v>
      </c>
      <c r="R249" s="1015" t="str">
        <f t="shared" si="336"/>
        <v/>
      </c>
      <c r="S249" s="1015"/>
      <c r="U249">
        <v>107</v>
      </c>
      <c r="W249" s="278"/>
      <c r="X249" s="278"/>
      <c r="Y249" s="854"/>
      <c r="Z249" s="855"/>
      <c r="AA249" s="279"/>
      <c r="AQ249" s="482"/>
      <c r="AR249" s="242">
        <v>107</v>
      </c>
      <c r="AS249" s="331">
        <f t="shared" ca="1" si="342"/>
        <v>1231.970682334292</v>
      </c>
      <c r="AT249" s="566">
        <f t="shared" ca="1" si="368"/>
        <v>103.62049999999999</v>
      </c>
      <c r="AU249" s="331">
        <f t="shared" ca="1" si="343"/>
        <v>1128.350182334292</v>
      </c>
      <c r="AV249" s="329">
        <f t="shared" ca="1" si="344"/>
        <v>416.30134983272404</v>
      </c>
      <c r="AW249" s="331">
        <f t="shared" ca="1" si="345"/>
        <v>712.04883250156786</v>
      </c>
      <c r="AX249" s="331">
        <f t="shared" si="369"/>
        <v>0</v>
      </c>
      <c r="AY249" s="331">
        <f t="shared" si="418"/>
        <v>0</v>
      </c>
      <c r="AZ249" s="350">
        <f t="shared" ca="1" si="346"/>
        <v>142019.84253871808</v>
      </c>
      <c r="BA249" s="420">
        <f t="shared" ca="1" si="347"/>
        <v>0</v>
      </c>
      <c r="BB249" s="416">
        <f t="shared" ca="1" si="370"/>
        <v>1231.970682334292</v>
      </c>
      <c r="BC249" s="372">
        <f t="shared" ca="1" si="447"/>
        <v>-1231.970682334292</v>
      </c>
      <c r="BD249" s="443">
        <v>108</v>
      </c>
      <c r="BE249" s="444">
        <f t="shared" si="348"/>
        <v>0</v>
      </c>
      <c r="BF249" s="444">
        <f t="shared" ca="1" si="371"/>
        <v>87180.23097916643</v>
      </c>
      <c r="BG249" s="444">
        <f t="shared" ca="1" si="349"/>
        <v>90.812740603298366</v>
      </c>
      <c r="BH249" s="444">
        <f ca="1">IF(BD249&gt;$BE$140,0,SUM(BG238:BG249))</f>
        <v>1089.7528872395803</v>
      </c>
      <c r="BI249" s="24">
        <v>107</v>
      </c>
      <c r="BJ249" s="243">
        <f t="shared" ca="1" si="438"/>
        <v>1231.970682334292</v>
      </c>
      <c r="BK249" s="243">
        <f t="shared" ca="1" si="416"/>
        <v>150213.08700660127</v>
      </c>
      <c r="BL249" s="243">
        <f t="shared" ca="1" si="372"/>
        <v>156.47196563187632</v>
      </c>
      <c r="BM249" s="33"/>
      <c r="BO249" s="278"/>
      <c r="BP249" s="278"/>
      <c r="BQ249" s="278"/>
      <c r="BR249" s="278"/>
      <c r="BS249" s="278"/>
      <c r="BT249" s="278"/>
      <c r="BU249" s="278"/>
      <c r="BV249" s="725"/>
      <c r="BW249" s="679">
        <v>107</v>
      </c>
      <c r="BX249" s="489">
        <f t="shared" ca="1" si="373"/>
        <v>1445.5025028809234</v>
      </c>
      <c r="BY249" s="489">
        <f t="shared" ca="1" si="350"/>
        <v>104.1015</v>
      </c>
      <c r="BZ249" s="489">
        <f t="shared" ca="1" si="351"/>
        <v>1341.4010028809234</v>
      </c>
      <c r="CA249" s="489">
        <f t="shared" ca="1" si="374"/>
        <v>346.1143443536584</v>
      </c>
      <c r="CB249" s="489">
        <f t="shared" ca="1" si="375"/>
        <v>995.28665852726499</v>
      </c>
      <c r="CC249" s="489">
        <f t="shared" si="376"/>
        <v>0</v>
      </c>
      <c r="CD249" s="489">
        <f t="shared" si="377"/>
        <v>0</v>
      </c>
      <c r="CE249" s="647">
        <f t="shared" ca="1" si="378"/>
        <v>117672.48854844131</v>
      </c>
      <c r="CF249" s="700">
        <f t="shared" ca="1" si="417"/>
        <v>0</v>
      </c>
      <c r="CG249" s="701">
        <f t="shared" ca="1" si="379"/>
        <v>1445.5025028809234</v>
      </c>
      <c r="CH249" s="710">
        <f t="shared" ca="1" si="448"/>
        <v>-1445.5025028809234</v>
      </c>
      <c r="CI249" s="703">
        <v>108</v>
      </c>
      <c r="CJ249" s="444">
        <f t="shared" si="352"/>
        <v>0</v>
      </c>
      <c r="CK249" s="444">
        <f t="shared" ca="1" si="457"/>
        <v>87180.23097916643</v>
      </c>
      <c r="CL249" s="444">
        <f t="shared" ca="1" si="353"/>
        <v>90.812740603298366</v>
      </c>
      <c r="CM249" s="444">
        <f ca="1">IF(CI249&gt;$CJ$140,0,SUM(CL238:CL249))</f>
        <v>1089.7528872395803</v>
      </c>
      <c r="CN249" s="29">
        <v>107</v>
      </c>
      <c r="CO249" s="29">
        <f t="shared" ca="1" si="439"/>
        <v>1445.5025028809234</v>
      </c>
      <c r="CP249" s="29">
        <f t="shared" ca="1" si="461"/>
        <v>174089.98734744175</v>
      </c>
      <c r="CQ249" s="29">
        <f t="shared" ca="1" si="380"/>
        <v>181.34373682025182</v>
      </c>
      <c r="CR249" s="292"/>
      <c r="DA249" s="482"/>
      <c r="DB249" s="242">
        <v>107</v>
      </c>
      <c r="DC249" s="488">
        <f t="shared" ca="1" si="381"/>
        <v>1462.4506963735107</v>
      </c>
      <c r="DD249" s="489">
        <f t="shared" ca="1" si="354"/>
        <v>106.9885</v>
      </c>
      <c r="DE249" s="488">
        <f t="shared" ca="1" si="382"/>
        <v>1355.4621963735108</v>
      </c>
      <c r="DF249" s="489">
        <f t="shared" ca="1" si="383"/>
        <v>363.74323157193271</v>
      </c>
      <c r="DG249" s="488">
        <f t="shared" ca="1" si="384"/>
        <v>991.71896480157807</v>
      </c>
      <c r="DH249" s="488">
        <f t="shared" si="385"/>
        <v>0</v>
      </c>
      <c r="DI249" s="488">
        <f t="shared" si="386"/>
        <v>0</v>
      </c>
      <c r="DJ249" s="523">
        <f t="shared" ca="1" si="387"/>
        <v>123720.24614557535</v>
      </c>
      <c r="DK249" s="420">
        <f t="shared" ca="1" si="355"/>
        <v>0</v>
      </c>
      <c r="DL249" s="416">
        <f t="shared" ca="1" si="388"/>
        <v>1462.4506963735107</v>
      </c>
      <c r="DM249" s="372">
        <f t="shared" ca="1" si="449"/>
        <v>-1462.4506963735107</v>
      </c>
      <c r="DN249" s="443">
        <v>108</v>
      </c>
      <c r="DO249" s="444">
        <f t="shared" si="356"/>
        <v>0</v>
      </c>
      <c r="DP249" s="444">
        <f ca="1">IF(DN249&gt;$DO$140,0,DP248+DO249)</f>
        <v>80860.954658149611</v>
      </c>
      <c r="DQ249" s="444">
        <f t="shared" ca="1" si="357"/>
        <v>84.23016110223918</v>
      </c>
      <c r="DR249" s="444">
        <f ca="1">IF(DN249&gt;$DO$140,0,SUM(DQ238:DQ249))</f>
        <v>1010.7619332268704</v>
      </c>
      <c r="DS249" s="24">
        <v>107</v>
      </c>
      <c r="DT249" s="243">
        <f t="shared" ca="1" si="440"/>
        <v>1462.4506963735107</v>
      </c>
      <c r="DU249" s="243">
        <f t="shared" ca="1" si="462"/>
        <v>174846.07085475605</v>
      </c>
      <c r="DV249" s="243">
        <f t="shared" ca="1" si="390"/>
        <v>182.13132380703757</v>
      </c>
      <c r="DW249" s="33"/>
      <c r="EF249" s="482"/>
      <c r="EG249" s="242">
        <v>107</v>
      </c>
      <c r="EH249" s="331">
        <f t="shared" ca="1" si="391"/>
        <v>1150</v>
      </c>
      <c r="EI249" s="599">
        <f t="shared" ca="1" si="450"/>
        <v>103.62049999999999</v>
      </c>
      <c r="EJ249" s="331">
        <f t="shared" ca="1" si="392"/>
        <v>1046.3795</v>
      </c>
      <c r="EK249" s="594">
        <f t="shared" ca="1" si="393"/>
        <v>445.94822068660545</v>
      </c>
      <c r="EL249" s="488">
        <f t="shared" ca="1" si="394"/>
        <v>600.4312793133945</v>
      </c>
      <c r="EM249" s="331">
        <f t="shared" si="395"/>
        <v>0</v>
      </c>
      <c r="EN249" s="331">
        <f t="shared" si="396"/>
        <v>0</v>
      </c>
      <c r="EO249" s="595">
        <f t="shared" ca="1" si="397"/>
        <v>152296.10152752273</v>
      </c>
      <c r="EP249" s="420">
        <f t="shared" ca="1" si="358"/>
        <v>0</v>
      </c>
      <c r="EQ249" s="416">
        <f t="shared" ca="1" si="398"/>
        <v>1150</v>
      </c>
      <c r="ER249" s="372">
        <f t="shared" ca="1" si="451"/>
        <v>-1150</v>
      </c>
      <c r="ES249" s="443">
        <v>108</v>
      </c>
      <c r="ET249" s="444">
        <f t="shared" si="399"/>
        <v>0</v>
      </c>
      <c r="EU249" s="444">
        <f t="shared" ca="1" si="458"/>
        <v>87180.23097916643</v>
      </c>
      <c r="EV249" s="444">
        <f t="shared" ca="1" si="359"/>
        <v>90.812740603298366</v>
      </c>
      <c r="EW249" s="444">
        <f ca="1">IF(ES249&gt;$ET$140,0,SUM(EV238:EV249))</f>
        <v>1089.7528872395803</v>
      </c>
      <c r="EX249" s="24">
        <v>107</v>
      </c>
      <c r="EY249" s="243">
        <f t="shared" ca="1" si="441"/>
        <v>1150</v>
      </c>
      <c r="EZ249" s="243">
        <f t="shared" ca="1" si="463"/>
        <v>141033.53319241171</v>
      </c>
      <c r="FA249" s="243">
        <f t="shared" ca="1" si="400"/>
        <v>146.90993040876219</v>
      </c>
      <c r="FB249" s="33"/>
      <c r="FK249" s="482"/>
      <c r="FL249" s="242">
        <v>107</v>
      </c>
      <c r="FM249" s="331">
        <f t="shared" ca="1" si="401"/>
        <v>1150</v>
      </c>
      <c r="FN249" s="600">
        <f t="shared" ca="1" si="452"/>
        <v>104.1015</v>
      </c>
      <c r="FO249" s="331">
        <f t="shared" ca="1" si="402"/>
        <v>1045.8985</v>
      </c>
      <c r="FP249" s="597">
        <f t="shared" ca="1" si="403"/>
        <v>452.99066025623273</v>
      </c>
      <c r="FQ249" s="488">
        <f t="shared" ca="1" si="404"/>
        <v>592.90783974376723</v>
      </c>
      <c r="FR249" s="331">
        <f t="shared" si="405"/>
        <v>0</v>
      </c>
      <c r="FS249" s="331">
        <f t="shared" si="406"/>
        <v>0</v>
      </c>
      <c r="FT249" s="596">
        <f t="shared" ca="1" si="407"/>
        <v>154718.17567667886</v>
      </c>
      <c r="FU249" s="420">
        <f t="shared" ca="1" si="360"/>
        <v>0</v>
      </c>
      <c r="FV249" s="416">
        <f t="shared" ca="1" si="408"/>
        <v>1150</v>
      </c>
      <c r="FW249" s="372">
        <f t="shared" ca="1" si="453"/>
        <v>-1150</v>
      </c>
      <c r="FX249" s="443">
        <v>108</v>
      </c>
      <c r="FY249" s="444">
        <f t="shared" si="409"/>
        <v>0</v>
      </c>
      <c r="FZ249" s="444">
        <f t="shared" ca="1" si="459"/>
        <v>87180.23097916643</v>
      </c>
      <c r="GA249" s="444">
        <f t="shared" ca="1" si="361"/>
        <v>90.812740603298366</v>
      </c>
      <c r="GB249" s="444">
        <f ca="1">IF(FX249&gt;$FY$140,0,SUM(GA238:GA249))</f>
        <v>1089.7528872395803</v>
      </c>
      <c r="GC249" s="24">
        <v>107</v>
      </c>
      <c r="GD249" s="243">
        <f t="shared" ca="1" si="442"/>
        <v>1150</v>
      </c>
      <c r="GE249" s="243">
        <f t="shared" ca="1" si="464"/>
        <v>140997.89819828991</v>
      </c>
      <c r="GF249" s="243">
        <f t="shared" ca="1" si="410"/>
        <v>146.87281062321867</v>
      </c>
      <c r="GG249" s="33"/>
      <c r="GP249" s="482"/>
      <c r="GQ249" s="242">
        <v>107</v>
      </c>
      <c r="GR249" s="331">
        <f t="shared" ca="1" si="362"/>
        <v>1150</v>
      </c>
      <c r="GS249" s="600">
        <f t="shared" ca="1" si="454"/>
        <v>106.9885</v>
      </c>
      <c r="GT249" s="331">
        <f t="shared" ca="1" si="363"/>
        <v>1043.0115000000001</v>
      </c>
      <c r="GU249" s="591">
        <f t="shared" ca="1" si="411"/>
        <v>476.74931106037303</v>
      </c>
      <c r="GV249" s="488">
        <f t="shared" ca="1" si="443"/>
        <v>566.26218893962709</v>
      </c>
      <c r="GW249" s="331">
        <f t="shared" si="444"/>
        <v>0</v>
      </c>
      <c r="GX249" s="331">
        <f t="shared" si="445"/>
        <v>0</v>
      </c>
      <c r="GY249" s="593">
        <f t="shared" ca="1" si="446"/>
        <v>162890.6444603311</v>
      </c>
      <c r="GZ249" s="420">
        <f t="shared" ca="1" si="364"/>
        <v>0</v>
      </c>
      <c r="HA249" s="416">
        <f t="shared" ca="1" si="412"/>
        <v>1150</v>
      </c>
      <c r="HB249" s="372">
        <f t="shared" ca="1" si="455"/>
        <v>-1150</v>
      </c>
      <c r="HC249" s="443">
        <v>108</v>
      </c>
      <c r="HD249" s="444">
        <f t="shared" si="413"/>
        <v>0</v>
      </c>
      <c r="HE249" s="444">
        <f t="shared" ca="1" si="460"/>
        <v>80860.954658149611</v>
      </c>
      <c r="HF249" s="444">
        <f t="shared" ca="1" si="365"/>
        <v>84.23016110223918</v>
      </c>
      <c r="HG249" s="444">
        <f ca="1">IF(HC249&gt;$HD$140,0,SUM(HF238:HF249))</f>
        <v>1010.7619332268704</v>
      </c>
      <c r="HH249" s="24">
        <v>107</v>
      </c>
      <c r="HI249" s="243">
        <f t="shared" ca="1" si="456"/>
        <v>1150</v>
      </c>
      <c r="HJ249" s="243">
        <f t="shared" ca="1" si="465"/>
        <v>139856.02441419131</v>
      </c>
      <c r="HK249" s="243">
        <f t="shared" ca="1" si="414"/>
        <v>145.68335876478264</v>
      </c>
      <c r="HL249" s="33"/>
    </row>
    <row r="250" spans="3:220" ht="15" customHeight="1" x14ac:dyDescent="0.25">
      <c r="C250" s="242">
        <v>108</v>
      </c>
      <c r="D250" s="243">
        <f t="shared" si="337"/>
        <v>1155.6736805955547</v>
      </c>
      <c r="E250" s="865">
        <f t="shared" si="415"/>
        <v>100</v>
      </c>
      <c r="F250" s="866"/>
      <c r="G250" s="243">
        <f t="shared" si="338"/>
        <v>1055.6736805955547</v>
      </c>
      <c r="H250" s="859">
        <f t="shared" si="339"/>
        <v>500.28348933674994</v>
      </c>
      <c r="I250" s="860"/>
      <c r="J250" s="243">
        <f t="shared" si="340"/>
        <v>555.39019125880486</v>
      </c>
      <c r="K250" s="859">
        <f t="shared" si="366"/>
        <v>149529.65660976619</v>
      </c>
      <c r="L250" s="860"/>
      <c r="M250" s="860"/>
      <c r="N250" s="861"/>
      <c r="O250" s="248">
        <f t="shared" si="367"/>
        <v>149529.65660976619</v>
      </c>
      <c r="P250" s="248">
        <f t="shared" si="335"/>
        <v>0</v>
      </c>
      <c r="Q250" s="248">
        <f t="shared" si="341"/>
        <v>0</v>
      </c>
      <c r="R250" s="1015" t="str">
        <f t="shared" si="336"/>
        <v/>
      </c>
      <c r="S250" s="1015"/>
      <c r="U250">
        <v>108</v>
      </c>
      <c r="W250" s="278"/>
      <c r="X250" s="278"/>
      <c r="Y250" s="854"/>
      <c r="Z250" s="855"/>
      <c r="AA250" s="279"/>
      <c r="AQ250" s="482"/>
      <c r="AR250" s="242">
        <v>108</v>
      </c>
      <c r="AS250" s="331">
        <f t="shared" ca="1" si="342"/>
        <v>1231.970682334292</v>
      </c>
      <c r="AT250" s="566">
        <f t="shared" ca="1" si="368"/>
        <v>103.62049999999999</v>
      </c>
      <c r="AU250" s="331">
        <f t="shared" ca="1" si="343"/>
        <v>1128.350182334292</v>
      </c>
      <c r="AV250" s="329">
        <f t="shared" ca="1" si="344"/>
        <v>414.22454073792778</v>
      </c>
      <c r="AW250" s="331">
        <f t="shared" ca="1" si="345"/>
        <v>714.12564159636418</v>
      </c>
      <c r="AX250" s="331">
        <f t="shared" si="369"/>
        <v>0</v>
      </c>
      <c r="AY250" s="331">
        <f t="shared" si="418"/>
        <v>0</v>
      </c>
      <c r="AZ250" s="350">
        <f t="shared" ca="1" si="346"/>
        <v>141305.71689712172</v>
      </c>
      <c r="BA250" s="420">
        <f t="shared" ca="1" si="347"/>
        <v>0</v>
      </c>
      <c r="BB250" s="416">
        <f t="shared" ca="1" si="370"/>
        <v>1231.970682334292</v>
      </c>
      <c r="BC250" s="372">
        <f t="shared" ca="1" si="447"/>
        <v>-1231.970682334292</v>
      </c>
      <c r="BD250" s="242">
        <v>109</v>
      </c>
      <c r="BE250" s="29">
        <f t="shared" si="348"/>
        <v>0</v>
      </c>
      <c r="BF250" s="445">
        <f ca="1">(IF(BD250&gt;$BE$140,0,BF249+BE250))+BH249</f>
        <v>88269.983866406008</v>
      </c>
      <c r="BG250" s="29">
        <f t="shared" ca="1" si="349"/>
        <v>91.947899860839598</v>
      </c>
      <c r="BH250" s="29"/>
      <c r="BI250" s="433">
        <v>108</v>
      </c>
      <c r="BJ250" s="428">
        <f t="shared" ca="1" si="438"/>
        <v>1231.970682334292</v>
      </c>
      <c r="BK250" s="428">
        <f t="shared" ca="1" si="416"/>
        <v>151445.05768893557</v>
      </c>
      <c r="BL250" s="428">
        <f t="shared" ca="1" si="372"/>
        <v>157.75526842597455</v>
      </c>
      <c r="BM250" s="446">
        <f ca="1">IF(BI250&gt;$BA$140,0,SUM(BL239:BL250))</f>
        <v>1808.3652367012116</v>
      </c>
      <c r="BO250" s="278"/>
      <c r="BP250" s="278"/>
      <c r="BQ250" s="278"/>
      <c r="BR250" s="278"/>
      <c r="BS250" s="278"/>
      <c r="BT250" s="278"/>
      <c r="BU250" s="278"/>
      <c r="BV250" s="725"/>
      <c r="BW250" s="679">
        <v>108</v>
      </c>
      <c r="BX250" s="489">
        <f t="shared" ca="1" si="373"/>
        <v>1445.5025028809234</v>
      </c>
      <c r="BY250" s="489">
        <f t="shared" ca="1" si="350"/>
        <v>104.1015</v>
      </c>
      <c r="BZ250" s="489">
        <f t="shared" ca="1" si="351"/>
        <v>1341.4010028809234</v>
      </c>
      <c r="CA250" s="489">
        <f t="shared" ca="1" si="374"/>
        <v>343.21142493295383</v>
      </c>
      <c r="CB250" s="489">
        <f t="shared" ca="1" si="375"/>
        <v>998.18957794796961</v>
      </c>
      <c r="CC250" s="489">
        <f t="shared" si="376"/>
        <v>0</v>
      </c>
      <c r="CD250" s="489">
        <f t="shared" si="377"/>
        <v>0</v>
      </c>
      <c r="CE250" s="647">
        <f t="shared" ca="1" si="378"/>
        <v>116674.29897049334</v>
      </c>
      <c r="CF250" s="700">
        <f t="shared" ca="1" si="417"/>
        <v>0</v>
      </c>
      <c r="CG250" s="701">
        <f t="shared" ca="1" si="379"/>
        <v>1445.5025028809234</v>
      </c>
      <c r="CH250" s="710">
        <f t="shared" ca="1" si="448"/>
        <v>-1445.5025028809234</v>
      </c>
      <c r="CI250" s="679">
        <v>109</v>
      </c>
      <c r="CJ250" s="29">
        <f t="shared" si="352"/>
        <v>0</v>
      </c>
      <c r="CK250" s="445">
        <f ca="1">(IF(CI250&gt;$CJ$140,0,CK249+CJ250))+CM249</f>
        <v>88269.983866406008</v>
      </c>
      <c r="CL250" s="29">
        <f t="shared" ca="1" si="353"/>
        <v>91.947899860839598</v>
      </c>
      <c r="CM250" s="29"/>
      <c r="CN250" s="432">
        <v>108</v>
      </c>
      <c r="CO250" s="432">
        <f t="shared" ca="1" si="439"/>
        <v>1445.5025028809234</v>
      </c>
      <c r="CP250" s="432">
        <f t="shared" ca="1" si="461"/>
        <v>175535.48985032269</v>
      </c>
      <c r="CQ250" s="432">
        <f t="shared" ca="1" si="380"/>
        <v>182.84946859408615</v>
      </c>
      <c r="CR250" s="296">
        <f ca="1">IF(CN250&gt;$CF$140,0,SUM(CQ239:CQ250))</f>
        <v>2094.8153260559693</v>
      </c>
      <c r="DA250" s="482"/>
      <c r="DB250" s="242">
        <v>108</v>
      </c>
      <c r="DC250" s="488">
        <f t="shared" ca="1" si="381"/>
        <v>1462.4506963735107</v>
      </c>
      <c r="DD250" s="489">
        <f t="shared" ca="1" si="354"/>
        <v>106.9885</v>
      </c>
      <c r="DE250" s="488">
        <f t="shared" ca="1" si="382"/>
        <v>1355.4621963735108</v>
      </c>
      <c r="DF250" s="489">
        <f t="shared" ca="1" si="383"/>
        <v>360.85071792459479</v>
      </c>
      <c r="DG250" s="488">
        <f t="shared" ca="1" si="384"/>
        <v>994.61147844891593</v>
      </c>
      <c r="DH250" s="488">
        <f t="shared" si="385"/>
        <v>0</v>
      </c>
      <c r="DI250" s="488">
        <f t="shared" si="386"/>
        <v>0</v>
      </c>
      <c r="DJ250" s="523">
        <f t="shared" ca="1" si="387"/>
        <v>122725.63466712643</v>
      </c>
      <c r="DK250" s="420">
        <f t="shared" ca="1" si="355"/>
        <v>0</v>
      </c>
      <c r="DL250" s="416">
        <f t="shared" ca="1" si="388"/>
        <v>1462.4506963735107</v>
      </c>
      <c r="DM250" s="372">
        <f t="shared" ca="1" si="449"/>
        <v>-1462.4506963735107</v>
      </c>
      <c r="DN250" s="242">
        <v>109</v>
      </c>
      <c r="DO250" s="29">
        <f t="shared" si="356"/>
        <v>0</v>
      </c>
      <c r="DP250" s="445">
        <f ca="1">(IF(DN250&gt;$DO$140,0,DP249+DO250))+DR249</f>
        <v>81871.716591376477</v>
      </c>
      <c r="DQ250" s="29">
        <f t="shared" ca="1" si="357"/>
        <v>85.283038116017167</v>
      </c>
      <c r="DR250" s="29"/>
      <c r="DS250" s="433">
        <v>108</v>
      </c>
      <c r="DT250" s="428">
        <f t="shared" ca="1" si="440"/>
        <v>1462.4506963735107</v>
      </c>
      <c r="DU250" s="428">
        <f t="shared" ca="1" si="462"/>
        <v>176308.52155112955</v>
      </c>
      <c r="DV250" s="428">
        <f t="shared" ca="1" si="390"/>
        <v>183.6547099490933</v>
      </c>
      <c r="DW250" s="446">
        <f ca="1">IF(DS250&gt;$DK$140,0,SUM(DV239:DV250))</f>
        <v>2103.3130340134408</v>
      </c>
      <c r="EF250" s="482"/>
      <c r="EG250" s="242">
        <v>108</v>
      </c>
      <c r="EH250" s="331">
        <f t="shared" ca="1" si="391"/>
        <v>1150</v>
      </c>
      <c r="EI250" s="599">
        <f t="shared" ca="1" si="450"/>
        <v>103.62049999999999</v>
      </c>
      <c r="EJ250" s="331">
        <f t="shared" ca="1" si="392"/>
        <v>1046.3795</v>
      </c>
      <c r="EK250" s="594">
        <f t="shared" ca="1" si="393"/>
        <v>444.196962788608</v>
      </c>
      <c r="EL250" s="488">
        <f t="shared" ca="1" si="394"/>
        <v>602.18253721139195</v>
      </c>
      <c r="EM250" s="331">
        <f t="shared" si="395"/>
        <v>0</v>
      </c>
      <c r="EN250" s="331">
        <f t="shared" si="396"/>
        <v>0</v>
      </c>
      <c r="EO250" s="595">
        <f t="shared" ca="1" si="397"/>
        <v>151693.91899031133</v>
      </c>
      <c r="EP250" s="420">
        <f t="shared" ca="1" si="358"/>
        <v>0</v>
      </c>
      <c r="EQ250" s="416">
        <f t="shared" ca="1" si="398"/>
        <v>1150</v>
      </c>
      <c r="ER250" s="372">
        <f t="shared" ca="1" si="451"/>
        <v>-1150</v>
      </c>
      <c r="ES250" s="242">
        <v>109</v>
      </c>
      <c r="ET250" s="29">
        <f t="shared" si="399"/>
        <v>0</v>
      </c>
      <c r="EU250" s="445">
        <f ca="1">(IF(ES250&gt;$ET$140,0,EU249+ET250))+EW249</f>
        <v>88269.983866406008</v>
      </c>
      <c r="EV250" s="29">
        <f t="shared" ca="1" si="359"/>
        <v>91.947899860839598</v>
      </c>
      <c r="EW250" s="29"/>
      <c r="EX250" s="433">
        <v>108</v>
      </c>
      <c r="EY250" s="428">
        <f t="shared" ca="1" si="441"/>
        <v>1150</v>
      </c>
      <c r="EZ250" s="428">
        <f t="shared" ca="1" si="463"/>
        <v>142183.53319241171</v>
      </c>
      <c r="FA250" s="428">
        <f t="shared" ca="1" si="400"/>
        <v>148.10784707542885</v>
      </c>
      <c r="FB250" s="446">
        <f ca="1">IF(EX250&gt;$EP$140,0,SUM(FA239:FA250))</f>
        <v>1698.2316649051465</v>
      </c>
      <c r="FK250" s="482"/>
      <c r="FL250" s="242">
        <v>108</v>
      </c>
      <c r="FM250" s="331">
        <f t="shared" ca="1" si="401"/>
        <v>1150</v>
      </c>
      <c r="FN250" s="600">
        <f t="shared" ca="1" si="452"/>
        <v>104.1015</v>
      </c>
      <c r="FO250" s="331">
        <f t="shared" ca="1" si="402"/>
        <v>1045.8985</v>
      </c>
      <c r="FP250" s="597">
        <f t="shared" ca="1" si="403"/>
        <v>451.26134572364668</v>
      </c>
      <c r="FQ250" s="488">
        <f t="shared" ca="1" si="404"/>
        <v>594.63715427635339</v>
      </c>
      <c r="FR250" s="331">
        <f t="shared" si="405"/>
        <v>0</v>
      </c>
      <c r="FS250" s="331">
        <f t="shared" si="406"/>
        <v>0</v>
      </c>
      <c r="FT250" s="596">
        <f t="shared" ca="1" si="407"/>
        <v>154123.53852240249</v>
      </c>
      <c r="FU250" s="420">
        <f t="shared" ca="1" si="360"/>
        <v>0</v>
      </c>
      <c r="FV250" s="416">
        <f t="shared" ca="1" si="408"/>
        <v>1150</v>
      </c>
      <c r="FW250" s="372">
        <f t="shared" ca="1" si="453"/>
        <v>-1150</v>
      </c>
      <c r="FX250" s="242">
        <v>109</v>
      </c>
      <c r="FY250" s="29">
        <f t="shared" si="409"/>
        <v>0</v>
      </c>
      <c r="FZ250" s="445">
        <f ca="1">(IF(FX250&gt;$FY$140,0,FZ249+FY250))+GB249</f>
        <v>88269.983866406008</v>
      </c>
      <c r="GA250" s="29">
        <f t="shared" ca="1" si="361"/>
        <v>91.947899860839598</v>
      </c>
      <c r="GB250" s="29"/>
      <c r="GC250" s="433">
        <v>108</v>
      </c>
      <c r="GD250" s="428">
        <f t="shared" ca="1" si="442"/>
        <v>1150</v>
      </c>
      <c r="GE250" s="428">
        <f t="shared" ca="1" si="464"/>
        <v>142147.89819828991</v>
      </c>
      <c r="GF250" s="428">
        <f t="shared" ca="1" si="410"/>
        <v>148.07072728988533</v>
      </c>
      <c r="GG250" s="446">
        <f ca="1">IF(GC250&gt;$FU$140,0,SUM(GF239:GF250))</f>
        <v>1697.7862274786239</v>
      </c>
      <c r="GP250" s="482"/>
      <c r="GQ250" s="242">
        <v>108</v>
      </c>
      <c r="GR250" s="331">
        <f t="shared" ca="1" si="362"/>
        <v>1150</v>
      </c>
      <c r="GS250" s="600">
        <f t="shared" ca="1" si="454"/>
        <v>106.9885</v>
      </c>
      <c r="GT250" s="331">
        <f t="shared" ca="1" si="363"/>
        <v>1043.0115000000001</v>
      </c>
      <c r="GU250" s="591">
        <f t="shared" ca="1" si="411"/>
        <v>475.09771300929907</v>
      </c>
      <c r="GV250" s="488">
        <f t="shared" ca="1" si="443"/>
        <v>567.91378699070106</v>
      </c>
      <c r="GW250" s="331">
        <f t="shared" si="444"/>
        <v>0</v>
      </c>
      <c r="GX250" s="331">
        <f t="shared" si="445"/>
        <v>0</v>
      </c>
      <c r="GY250" s="593">
        <f t="shared" ca="1" si="446"/>
        <v>162322.73067334038</v>
      </c>
      <c r="GZ250" s="420">
        <f t="shared" ca="1" si="364"/>
        <v>0</v>
      </c>
      <c r="HA250" s="416">
        <f t="shared" ca="1" si="412"/>
        <v>1150</v>
      </c>
      <c r="HB250" s="372">
        <f t="shared" ca="1" si="455"/>
        <v>-1150</v>
      </c>
      <c r="HC250" s="242">
        <v>109</v>
      </c>
      <c r="HD250" s="29">
        <f t="shared" si="413"/>
        <v>0</v>
      </c>
      <c r="HE250" s="445">
        <f ca="1">(IF(HC250&gt;$HD$140,0,HE249+HD250))+HG249</f>
        <v>81871.716591376477</v>
      </c>
      <c r="HF250" s="29">
        <f t="shared" ca="1" si="365"/>
        <v>85.283038116017167</v>
      </c>
      <c r="HG250" s="29"/>
      <c r="HH250" s="433">
        <v>108</v>
      </c>
      <c r="HI250" s="428">
        <f t="shared" ca="1" si="456"/>
        <v>1150</v>
      </c>
      <c r="HJ250" s="428">
        <f t="shared" ca="1" si="465"/>
        <v>141006.02441419131</v>
      </c>
      <c r="HK250" s="428">
        <f t="shared" ca="1" si="414"/>
        <v>146.8812754314493</v>
      </c>
      <c r="HL250" s="446">
        <f ca="1">IF(HH250&gt;$GZ$140,0,SUM(HK239:HK250))</f>
        <v>1683.5128051773916</v>
      </c>
    </row>
    <row r="251" spans="3:220" ht="15" customHeight="1" x14ac:dyDescent="0.25">
      <c r="C251" s="242">
        <v>109</v>
      </c>
      <c r="D251" s="243">
        <f t="shared" si="337"/>
        <v>1155.6736805955547</v>
      </c>
      <c r="E251" s="865">
        <f t="shared" si="415"/>
        <v>100</v>
      </c>
      <c r="F251" s="866"/>
      <c r="G251" s="243">
        <f t="shared" si="338"/>
        <v>1055.6736805955547</v>
      </c>
      <c r="H251" s="859">
        <f t="shared" si="339"/>
        <v>498.43218869922066</v>
      </c>
      <c r="I251" s="860"/>
      <c r="J251" s="243">
        <f t="shared" si="340"/>
        <v>557.24149189633408</v>
      </c>
      <c r="K251" s="859">
        <f t="shared" si="366"/>
        <v>148972.41511786985</v>
      </c>
      <c r="L251" s="860"/>
      <c r="M251" s="860"/>
      <c r="N251" s="861"/>
      <c r="O251" s="248">
        <f t="shared" si="367"/>
        <v>148972.41511786985</v>
      </c>
      <c r="P251" s="248">
        <f t="shared" si="335"/>
        <v>0</v>
      </c>
      <c r="Q251" s="248">
        <f t="shared" si="341"/>
        <v>0</v>
      </c>
      <c r="R251" s="1015" t="str">
        <f t="shared" si="336"/>
        <v/>
      </c>
      <c r="S251" s="1015"/>
      <c r="U251">
        <v>109</v>
      </c>
      <c r="W251" s="278"/>
      <c r="X251" s="278"/>
      <c r="Y251" s="854"/>
      <c r="Z251" s="855"/>
      <c r="AA251" s="279"/>
      <c r="AQ251" s="482"/>
      <c r="AR251" s="242">
        <v>109</v>
      </c>
      <c r="AS251" s="331">
        <f t="shared" ca="1" si="342"/>
        <v>1231.970682334292</v>
      </c>
      <c r="AT251" s="566">
        <f t="shared" ca="1" si="368"/>
        <v>103.62049999999999</v>
      </c>
      <c r="AU251" s="331">
        <f t="shared" ca="1" si="343"/>
        <v>1128.350182334292</v>
      </c>
      <c r="AV251" s="329">
        <f t="shared" ca="1" si="344"/>
        <v>412.1416742832717</v>
      </c>
      <c r="AW251" s="331">
        <f t="shared" ca="1" si="345"/>
        <v>716.20850805102032</v>
      </c>
      <c r="AX251" s="331">
        <f t="shared" si="369"/>
        <v>0</v>
      </c>
      <c r="AY251" s="331">
        <f t="shared" si="418"/>
        <v>0</v>
      </c>
      <c r="AZ251" s="350">
        <f t="shared" ca="1" si="346"/>
        <v>140589.50838907069</v>
      </c>
      <c r="BA251" s="420">
        <f t="shared" ca="1" si="347"/>
        <v>0</v>
      </c>
      <c r="BB251" s="416">
        <f t="shared" ca="1" si="370"/>
        <v>1231.970682334292</v>
      </c>
      <c r="BC251" s="372">
        <f t="shared" ca="1" si="447"/>
        <v>-1231.970682334292</v>
      </c>
      <c r="BD251" s="242">
        <v>110</v>
      </c>
      <c r="BE251" s="29">
        <f t="shared" si="348"/>
        <v>0</v>
      </c>
      <c r="BF251" s="29">
        <f t="shared" ca="1" si="371"/>
        <v>88269.983866406008</v>
      </c>
      <c r="BG251" s="29">
        <f t="shared" ca="1" si="349"/>
        <v>91.947899860839598</v>
      </c>
      <c r="BH251" s="29"/>
      <c r="BI251" s="24">
        <v>109</v>
      </c>
      <c r="BJ251" s="243">
        <f t="shared" ca="1" si="438"/>
        <v>1231.970682334292</v>
      </c>
      <c r="BK251" s="447">
        <f ca="1">IF(BI251&gt;$BA$140,0,BK250+BJ251)+BM250</f>
        <v>154485.39360797108</v>
      </c>
      <c r="BL251" s="243">
        <f t="shared" ca="1" si="372"/>
        <v>160.92228500830322</v>
      </c>
      <c r="BM251" s="33"/>
      <c r="BO251" s="278"/>
      <c r="BP251" s="278"/>
      <c r="BQ251" s="278"/>
      <c r="BR251" s="278"/>
      <c r="BS251" s="278"/>
      <c r="BT251" s="278"/>
      <c r="BU251" s="278"/>
      <c r="BV251" s="725"/>
      <c r="BW251" s="679">
        <v>109</v>
      </c>
      <c r="BX251" s="489">
        <f t="shared" ca="1" si="373"/>
        <v>1445.5025028809234</v>
      </c>
      <c r="BY251" s="489">
        <f t="shared" ca="1" si="350"/>
        <v>104.1015</v>
      </c>
      <c r="BZ251" s="489">
        <f t="shared" ca="1" si="351"/>
        <v>1341.4010028809234</v>
      </c>
      <c r="CA251" s="489">
        <f t="shared" ca="1" si="374"/>
        <v>340.30003866393895</v>
      </c>
      <c r="CB251" s="489">
        <f t="shared" ca="1" si="375"/>
        <v>1001.1009642169845</v>
      </c>
      <c r="CC251" s="489">
        <f t="shared" si="376"/>
        <v>0</v>
      </c>
      <c r="CD251" s="489">
        <f t="shared" si="377"/>
        <v>0</v>
      </c>
      <c r="CE251" s="647">
        <f t="shared" ca="1" si="378"/>
        <v>115673.19800627636</v>
      </c>
      <c r="CF251" s="700">
        <f t="shared" ca="1" si="417"/>
        <v>0</v>
      </c>
      <c r="CG251" s="701">
        <f t="shared" ca="1" si="379"/>
        <v>1445.5025028809234</v>
      </c>
      <c r="CH251" s="710">
        <f t="shared" ca="1" si="448"/>
        <v>-1445.5025028809234</v>
      </c>
      <c r="CI251" s="679">
        <v>110</v>
      </c>
      <c r="CJ251" s="29">
        <f t="shared" si="352"/>
        <v>0</v>
      </c>
      <c r="CK251" s="29">
        <f ca="1">IF(CI251&gt;$CJ$140,0,CK250+CJ251)</f>
        <v>88269.983866406008</v>
      </c>
      <c r="CL251" s="29">
        <f t="shared" ca="1" si="353"/>
        <v>91.947899860839598</v>
      </c>
      <c r="CM251" s="29"/>
      <c r="CN251" s="29">
        <v>109</v>
      </c>
      <c r="CO251" s="29">
        <f t="shared" ca="1" si="439"/>
        <v>1445.5025028809234</v>
      </c>
      <c r="CP251" s="704">
        <f ca="1">IF(CN251&gt;$CF$140,0,CP250+CO251)+CR250</f>
        <v>179075.8076792596</v>
      </c>
      <c r="CQ251" s="29">
        <f t="shared" ca="1" si="380"/>
        <v>186.5372996658954</v>
      </c>
      <c r="CR251" s="292"/>
      <c r="DA251" s="482"/>
      <c r="DB251" s="242">
        <v>109</v>
      </c>
      <c r="DC251" s="488">
        <f t="shared" ca="1" si="381"/>
        <v>1462.4506963735107</v>
      </c>
      <c r="DD251" s="489">
        <f t="shared" ca="1" si="354"/>
        <v>106.9885</v>
      </c>
      <c r="DE251" s="488">
        <f t="shared" ca="1" si="382"/>
        <v>1355.4621963735108</v>
      </c>
      <c r="DF251" s="489">
        <f t="shared" ca="1" si="383"/>
        <v>357.94976777911876</v>
      </c>
      <c r="DG251" s="488">
        <f t="shared" ca="1" si="384"/>
        <v>997.51242859439208</v>
      </c>
      <c r="DH251" s="488">
        <f t="shared" si="385"/>
        <v>0</v>
      </c>
      <c r="DI251" s="488">
        <f t="shared" si="386"/>
        <v>0</v>
      </c>
      <c r="DJ251" s="523">
        <f t="shared" ca="1" si="387"/>
        <v>121728.12223853204</v>
      </c>
      <c r="DK251" s="420">
        <f t="shared" ca="1" si="355"/>
        <v>0</v>
      </c>
      <c r="DL251" s="416">
        <f t="shared" ca="1" si="388"/>
        <v>1462.4506963735107</v>
      </c>
      <c r="DM251" s="372">
        <f t="shared" ca="1" si="449"/>
        <v>-1462.4506963735107</v>
      </c>
      <c r="DN251" s="242">
        <v>110</v>
      </c>
      <c r="DO251" s="29">
        <f t="shared" si="356"/>
        <v>0</v>
      </c>
      <c r="DP251" s="29">
        <f t="shared" ca="1" si="419"/>
        <v>81871.716591376477</v>
      </c>
      <c r="DQ251" s="29">
        <f t="shared" ca="1" si="357"/>
        <v>85.283038116017167</v>
      </c>
      <c r="DR251" s="29"/>
      <c r="DS251" s="24">
        <v>109</v>
      </c>
      <c r="DT251" s="243">
        <f t="shared" ca="1" si="440"/>
        <v>1462.4506963735107</v>
      </c>
      <c r="DU251" s="447">
        <f ca="1">IF(DS251&gt;$DK$140,0,DU250+DT251)+DW250</f>
        <v>179874.2852815165</v>
      </c>
      <c r="DV251" s="243">
        <f t="shared" ca="1" si="390"/>
        <v>187.36904716824634</v>
      </c>
      <c r="DW251" s="33"/>
      <c r="EF251" s="482"/>
      <c r="EG251" s="242">
        <v>109</v>
      </c>
      <c r="EH251" s="331">
        <f t="shared" ca="1" si="391"/>
        <v>1150</v>
      </c>
      <c r="EI251" s="599">
        <f t="shared" ca="1" si="450"/>
        <v>103.62049999999999</v>
      </c>
      <c r="EJ251" s="331">
        <f t="shared" ca="1" si="392"/>
        <v>1046.3795</v>
      </c>
      <c r="EK251" s="594">
        <f t="shared" ca="1" si="393"/>
        <v>442.44059705507476</v>
      </c>
      <c r="EL251" s="488">
        <f t="shared" ca="1" si="394"/>
        <v>603.9389029449253</v>
      </c>
      <c r="EM251" s="331">
        <f t="shared" si="395"/>
        <v>0</v>
      </c>
      <c r="EN251" s="331">
        <f t="shared" si="396"/>
        <v>0</v>
      </c>
      <c r="EO251" s="595">
        <f t="shared" ca="1" si="397"/>
        <v>151089.98008736639</v>
      </c>
      <c r="EP251" s="420">
        <f t="shared" ca="1" si="358"/>
        <v>0</v>
      </c>
      <c r="EQ251" s="416">
        <f t="shared" ca="1" si="398"/>
        <v>1150</v>
      </c>
      <c r="ER251" s="372">
        <f t="shared" ca="1" si="451"/>
        <v>-1150</v>
      </c>
      <c r="ES251" s="242">
        <v>110</v>
      </c>
      <c r="ET251" s="29">
        <f t="shared" si="399"/>
        <v>0</v>
      </c>
      <c r="EU251" s="29">
        <f ca="1">IF(ES251&gt;$ET$140,0,EU250+ET251)</f>
        <v>88269.983866406008</v>
      </c>
      <c r="EV251" s="29">
        <f t="shared" ca="1" si="359"/>
        <v>91.947899860839598</v>
      </c>
      <c r="EW251" s="29"/>
      <c r="EX251" s="24">
        <v>109</v>
      </c>
      <c r="EY251" s="243">
        <f t="shared" ca="1" si="441"/>
        <v>1150</v>
      </c>
      <c r="EZ251" s="447">
        <f ca="1">IF(EX251&gt;$EP$140,0,EZ250+EY251)+FB250</f>
        <v>145031.76485731686</v>
      </c>
      <c r="FA251" s="243">
        <f t="shared" ca="1" si="400"/>
        <v>151.07475505970507</v>
      </c>
      <c r="FB251" s="33"/>
      <c r="FK251" s="482"/>
      <c r="FL251" s="242">
        <v>109</v>
      </c>
      <c r="FM251" s="331">
        <f t="shared" ca="1" si="401"/>
        <v>1150</v>
      </c>
      <c r="FN251" s="600">
        <f t="shared" ca="1" si="452"/>
        <v>104.1015</v>
      </c>
      <c r="FO251" s="331">
        <f t="shared" ca="1" si="402"/>
        <v>1045.8985</v>
      </c>
      <c r="FP251" s="597">
        <f t="shared" ca="1" si="403"/>
        <v>449.52698735700733</v>
      </c>
      <c r="FQ251" s="488">
        <f t="shared" ca="1" si="404"/>
        <v>596.37151264299268</v>
      </c>
      <c r="FR251" s="331">
        <f t="shared" si="405"/>
        <v>0</v>
      </c>
      <c r="FS251" s="331">
        <f t="shared" si="406"/>
        <v>0</v>
      </c>
      <c r="FT251" s="596">
        <f t="shared" ca="1" si="407"/>
        <v>153527.16700975949</v>
      </c>
      <c r="FU251" s="420">
        <f t="shared" ca="1" si="360"/>
        <v>0</v>
      </c>
      <c r="FV251" s="416">
        <f t="shared" ca="1" si="408"/>
        <v>1150</v>
      </c>
      <c r="FW251" s="372">
        <f t="shared" ca="1" si="453"/>
        <v>-1150</v>
      </c>
      <c r="FX251" s="242">
        <v>110</v>
      </c>
      <c r="FY251" s="29">
        <f t="shared" si="409"/>
        <v>0</v>
      </c>
      <c r="FZ251" s="29">
        <f ca="1">IF(FX251&gt;$FY$140,0,FZ250+FY251)</f>
        <v>88269.983866406008</v>
      </c>
      <c r="GA251" s="29">
        <f t="shared" ca="1" si="361"/>
        <v>91.947899860839598</v>
      </c>
      <c r="GB251" s="29"/>
      <c r="GC251" s="24">
        <v>109</v>
      </c>
      <c r="GD251" s="243">
        <f t="shared" ca="1" si="442"/>
        <v>1150</v>
      </c>
      <c r="GE251" s="447">
        <f ca="1">IF(GC251&gt;$FU$140,0,GE250+GD251)+GG250</f>
        <v>144995.68442576853</v>
      </c>
      <c r="GF251" s="243">
        <f t="shared" ca="1" si="410"/>
        <v>151.03717127684223</v>
      </c>
      <c r="GG251" s="33"/>
      <c r="GP251" s="482"/>
      <c r="GQ251" s="242">
        <v>109</v>
      </c>
      <c r="GR251" s="331">
        <f t="shared" ca="1" si="362"/>
        <v>1150</v>
      </c>
      <c r="GS251" s="600">
        <f t="shared" ca="1" si="454"/>
        <v>106.9885</v>
      </c>
      <c r="GT251" s="331">
        <f t="shared" ca="1" si="363"/>
        <v>1043.0115000000001</v>
      </c>
      <c r="GU251" s="591">
        <f t="shared" ca="1" si="411"/>
        <v>473.44129779724284</v>
      </c>
      <c r="GV251" s="488">
        <f t="shared" ca="1" si="443"/>
        <v>569.57020220275717</v>
      </c>
      <c r="GW251" s="331">
        <f t="shared" si="444"/>
        <v>0</v>
      </c>
      <c r="GX251" s="331">
        <f t="shared" si="445"/>
        <v>0</v>
      </c>
      <c r="GY251" s="593">
        <f t="shared" ca="1" si="446"/>
        <v>161753.16047113761</v>
      </c>
      <c r="GZ251" s="420">
        <f t="shared" ca="1" si="364"/>
        <v>0</v>
      </c>
      <c r="HA251" s="416">
        <f t="shared" ca="1" si="412"/>
        <v>1150</v>
      </c>
      <c r="HB251" s="372">
        <f t="shared" ca="1" si="455"/>
        <v>-1150</v>
      </c>
      <c r="HC251" s="242">
        <v>110</v>
      </c>
      <c r="HD251" s="29">
        <f t="shared" si="413"/>
        <v>0</v>
      </c>
      <c r="HE251" s="29">
        <f ca="1">IF(HC251&gt;$HD$140,0,HE250+HD251)</f>
        <v>81871.716591376477</v>
      </c>
      <c r="HF251" s="29">
        <f t="shared" ca="1" si="365"/>
        <v>85.283038116017167</v>
      </c>
      <c r="HG251" s="29"/>
      <c r="HH251" s="24">
        <v>109</v>
      </c>
      <c r="HI251" s="243">
        <f t="shared" ca="1" si="456"/>
        <v>1150</v>
      </c>
      <c r="HJ251" s="447">
        <f ca="1">IF(HH251&gt;$GZ$140,0,HJ250+HI251)+HL250</f>
        <v>143839.53721936871</v>
      </c>
      <c r="HK251" s="243">
        <f t="shared" ca="1" si="414"/>
        <v>149.83285127017575</v>
      </c>
      <c r="HL251" s="33"/>
    </row>
    <row r="252" spans="3:220" ht="15" customHeight="1" x14ac:dyDescent="0.25">
      <c r="C252" s="242">
        <v>110</v>
      </c>
      <c r="D252" s="243">
        <f t="shared" si="337"/>
        <v>1155.6736805955547</v>
      </c>
      <c r="E252" s="865">
        <f t="shared" si="415"/>
        <v>100</v>
      </c>
      <c r="F252" s="866"/>
      <c r="G252" s="243">
        <f t="shared" si="338"/>
        <v>1055.6736805955547</v>
      </c>
      <c r="H252" s="859">
        <f t="shared" si="339"/>
        <v>496.57471705956618</v>
      </c>
      <c r="I252" s="860"/>
      <c r="J252" s="243">
        <f t="shared" si="340"/>
        <v>559.09896353598856</v>
      </c>
      <c r="K252" s="859">
        <f t="shared" si="366"/>
        <v>148413.31615433385</v>
      </c>
      <c r="L252" s="860"/>
      <c r="M252" s="860"/>
      <c r="N252" s="861"/>
      <c r="O252" s="248">
        <f t="shared" si="367"/>
        <v>148413.31615433385</v>
      </c>
      <c r="P252" s="248">
        <f t="shared" si="335"/>
        <v>0</v>
      </c>
      <c r="Q252" s="248">
        <f t="shared" si="341"/>
        <v>0</v>
      </c>
      <c r="R252" s="1015" t="str">
        <f t="shared" si="336"/>
        <v/>
      </c>
      <c r="S252" s="1015"/>
      <c r="U252">
        <v>110</v>
      </c>
      <c r="W252" s="278"/>
      <c r="X252" s="278"/>
      <c r="Y252" s="854"/>
      <c r="Z252" s="855"/>
      <c r="AA252" s="279"/>
      <c r="AQ252" s="482"/>
      <c r="AR252" s="242">
        <v>110</v>
      </c>
      <c r="AS252" s="331">
        <f t="shared" ca="1" si="342"/>
        <v>1231.970682334292</v>
      </c>
      <c r="AT252" s="566">
        <f t="shared" ca="1" si="368"/>
        <v>103.62049999999999</v>
      </c>
      <c r="AU252" s="331">
        <f t="shared" ca="1" si="343"/>
        <v>1128.350182334292</v>
      </c>
      <c r="AV252" s="329">
        <f t="shared" ca="1" si="344"/>
        <v>410.05273280145622</v>
      </c>
      <c r="AW252" s="331">
        <f t="shared" ca="1" si="345"/>
        <v>718.2974495328358</v>
      </c>
      <c r="AX252" s="331">
        <f t="shared" si="369"/>
        <v>0</v>
      </c>
      <c r="AY252" s="331">
        <f t="shared" si="418"/>
        <v>0</v>
      </c>
      <c r="AZ252" s="350">
        <f t="shared" ca="1" si="346"/>
        <v>139871.21093953785</v>
      </c>
      <c r="BA252" s="420">
        <f t="shared" ca="1" si="347"/>
        <v>0</v>
      </c>
      <c r="BB252" s="416">
        <f t="shared" ca="1" si="370"/>
        <v>1231.970682334292</v>
      </c>
      <c r="BC252" s="372">
        <f t="shared" ca="1" si="447"/>
        <v>-1231.970682334292</v>
      </c>
      <c r="BD252" s="242">
        <v>111</v>
      </c>
      <c r="BE252" s="29">
        <f t="shared" si="348"/>
        <v>0</v>
      </c>
      <c r="BF252" s="29">
        <f t="shared" ca="1" si="371"/>
        <v>88269.983866406008</v>
      </c>
      <c r="BG252" s="29">
        <f t="shared" ca="1" si="349"/>
        <v>91.947899860839598</v>
      </c>
      <c r="BH252" s="29"/>
      <c r="BI252" s="24">
        <v>110</v>
      </c>
      <c r="BJ252" s="243">
        <f t="shared" ca="1" si="438"/>
        <v>1231.970682334292</v>
      </c>
      <c r="BK252" s="243">
        <f t="shared" ca="1" si="416"/>
        <v>155717.36429030538</v>
      </c>
      <c r="BL252" s="243">
        <f t="shared" ca="1" si="372"/>
        <v>162.20558780240145</v>
      </c>
      <c r="BM252" s="33"/>
      <c r="BO252" s="278"/>
      <c r="BP252" s="278"/>
      <c r="BQ252" s="278"/>
      <c r="BR252" s="278"/>
      <c r="BS252" s="278"/>
      <c r="BT252" s="278"/>
      <c r="BU252" s="278"/>
      <c r="BV252" s="725"/>
      <c r="BW252" s="679">
        <v>110</v>
      </c>
      <c r="BX252" s="489">
        <f t="shared" ca="1" si="373"/>
        <v>1445.5025028809234</v>
      </c>
      <c r="BY252" s="489">
        <f t="shared" ca="1" si="350"/>
        <v>104.1015</v>
      </c>
      <c r="BZ252" s="489">
        <f t="shared" ca="1" si="351"/>
        <v>1341.4010028809234</v>
      </c>
      <c r="CA252" s="489">
        <f t="shared" ca="1" si="374"/>
        <v>337.3801608516394</v>
      </c>
      <c r="CB252" s="489">
        <f t="shared" ca="1" si="375"/>
        <v>1004.020842029284</v>
      </c>
      <c r="CC252" s="489">
        <f t="shared" si="376"/>
        <v>0</v>
      </c>
      <c r="CD252" s="489">
        <f t="shared" si="377"/>
        <v>0</v>
      </c>
      <c r="CE252" s="647">
        <f t="shared" ca="1" si="378"/>
        <v>114669.17716424707</v>
      </c>
      <c r="CF252" s="700">
        <f t="shared" ca="1" si="417"/>
        <v>0</v>
      </c>
      <c r="CG252" s="701">
        <f t="shared" ca="1" si="379"/>
        <v>1445.5025028809234</v>
      </c>
      <c r="CH252" s="710">
        <f t="shared" ca="1" si="448"/>
        <v>-1445.5025028809234</v>
      </c>
      <c r="CI252" s="679">
        <v>111</v>
      </c>
      <c r="CJ252" s="29">
        <f t="shared" si="352"/>
        <v>0</v>
      </c>
      <c r="CK252" s="29">
        <f t="shared" ref="CK252:CK261" ca="1" si="466">IF(CI252&gt;$CJ$140,0,CK251+CJ252)</f>
        <v>88269.983866406008</v>
      </c>
      <c r="CL252" s="29">
        <f t="shared" ca="1" si="353"/>
        <v>91.947899860839598</v>
      </c>
      <c r="CM252" s="29"/>
      <c r="CN252" s="29">
        <v>110</v>
      </c>
      <c r="CO252" s="29">
        <f t="shared" ca="1" si="439"/>
        <v>1445.5025028809234</v>
      </c>
      <c r="CP252" s="29">
        <f ca="1">IF(CN252&gt;$CF$140,0,CP251+CO252)</f>
        <v>180521.31018214053</v>
      </c>
      <c r="CQ252" s="29">
        <f t="shared" ca="1" si="380"/>
        <v>188.04303143972973</v>
      </c>
      <c r="CR252" s="292"/>
      <c r="DA252" s="482"/>
      <c r="DB252" s="242">
        <v>110</v>
      </c>
      <c r="DC252" s="488">
        <f t="shared" ca="1" si="381"/>
        <v>1462.4506963735107</v>
      </c>
      <c r="DD252" s="489">
        <f t="shared" ca="1" si="354"/>
        <v>106.9885</v>
      </c>
      <c r="DE252" s="488">
        <f t="shared" ca="1" si="382"/>
        <v>1355.4621963735108</v>
      </c>
      <c r="DF252" s="489">
        <f t="shared" ca="1" si="383"/>
        <v>355.04035652905185</v>
      </c>
      <c r="DG252" s="488">
        <f t="shared" ca="1" si="384"/>
        <v>1000.4218398444589</v>
      </c>
      <c r="DH252" s="488">
        <f t="shared" si="385"/>
        <v>0</v>
      </c>
      <c r="DI252" s="488">
        <f t="shared" si="386"/>
        <v>0</v>
      </c>
      <c r="DJ252" s="523">
        <f t="shared" ca="1" si="387"/>
        <v>120727.70039868758</v>
      </c>
      <c r="DK252" s="420">
        <f t="shared" ca="1" si="355"/>
        <v>0</v>
      </c>
      <c r="DL252" s="416">
        <f t="shared" ca="1" si="388"/>
        <v>1462.4506963735107</v>
      </c>
      <c r="DM252" s="372">
        <f t="shared" ca="1" si="449"/>
        <v>-1462.4506963735107</v>
      </c>
      <c r="DN252" s="242">
        <v>111</v>
      </c>
      <c r="DO252" s="29">
        <f t="shared" si="356"/>
        <v>0</v>
      </c>
      <c r="DP252" s="29">
        <f t="shared" ca="1" si="419"/>
        <v>81871.716591376477</v>
      </c>
      <c r="DQ252" s="29">
        <f t="shared" ca="1" si="357"/>
        <v>85.283038116017167</v>
      </c>
      <c r="DR252" s="29"/>
      <c r="DS252" s="24">
        <v>110</v>
      </c>
      <c r="DT252" s="243">
        <f t="shared" ca="1" si="440"/>
        <v>1462.4506963735107</v>
      </c>
      <c r="DU252" s="243">
        <f ca="1">IF(DS252&gt;$DK$140,0,DU251+DT252)</f>
        <v>181336.73597789</v>
      </c>
      <c r="DV252" s="243">
        <f t="shared" ca="1" si="390"/>
        <v>188.8924333103021</v>
      </c>
      <c r="DW252" s="33"/>
      <c r="EF252" s="482"/>
      <c r="EG252" s="242">
        <v>110</v>
      </c>
      <c r="EH252" s="331">
        <f t="shared" ca="1" si="391"/>
        <v>1150</v>
      </c>
      <c r="EI252" s="599">
        <f t="shared" ca="1" si="450"/>
        <v>103.62049999999999</v>
      </c>
      <c r="EJ252" s="331">
        <f t="shared" ca="1" si="392"/>
        <v>1046.3795</v>
      </c>
      <c r="EK252" s="594">
        <f t="shared" ca="1" si="393"/>
        <v>440.67910858815202</v>
      </c>
      <c r="EL252" s="488">
        <f t="shared" ca="1" si="394"/>
        <v>605.70039141184793</v>
      </c>
      <c r="EM252" s="331">
        <f t="shared" si="395"/>
        <v>0</v>
      </c>
      <c r="EN252" s="331">
        <f t="shared" si="396"/>
        <v>0</v>
      </c>
      <c r="EO252" s="595">
        <f t="shared" ca="1" si="397"/>
        <v>150484.27969595455</v>
      </c>
      <c r="EP252" s="420">
        <f t="shared" ca="1" si="358"/>
        <v>0</v>
      </c>
      <c r="EQ252" s="416">
        <f t="shared" ca="1" si="398"/>
        <v>1150</v>
      </c>
      <c r="ER252" s="372">
        <f t="shared" ca="1" si="451"/>
        <v>-1150</v>
      </c>
      <c r="ES252" s="242">
        <v>111</v>
      </c>
      <c r="ET252" s="29">
        <f t="shared" si="399"/>
        <v>0</v>
      </c>
      <c r="EU252" s="29">
        <f t="shared" ref="EU252:EU261" ca="1" si="467">IF(ES252&gt;$ET$140,0,EU251+ET252)</f>
        <v>88269.983866406008</v>
      </c>
      <c r="EV252" s="29">
        <f t="shared" ca="1" si="359"/>
        <v>91.947899860839598</v>
      </c>
      <c r="EW252" s="29"/>
      <c r="EX252" s="24">
        <v>110</v>
      </c>
      <c r="EY252" s="243">
        <f t="shared" ca="1" si="441"/>
        <v>1150</v>
      </c>
      <c r="EZ252" s="243">
        <f ca="1">IF(EX252&gt;$EP$140,0,EZ251+EY252)</f>
        <v>146181.76485731686</v>
      </c>
      <c r="FA252" s="243">
        <f t="shared" ca="1" si="400"/>
        <v>152.27267172637173</v>
      </c>
      <c r="FB252" s="33"/>
      <c r="FK252" s="482"/>
      <c r="FL252" s="242">
        <v>110</v>
      </c>
      <c r="FM252" s="331">
        <f t="shared" ca="1" si="401"/>
        <v>1150</v>
      </c>
      <c r="FN252" s="600">
        <f t="shared" ca="1" si="452"/>
        <v>104.1015</v>
      </c>
      <c r="FO252" s="331">
        <f t="shared" ca="1" si="402"/>
        <v>1045.8985</v>
      </c>
      <c r="FP252" s="597">
        <f t="shared" ca="1" si="403"/>
        <v>447.78757044513191</v>
      </c>
      <c r="FQ252" s="488">
        <f t="shared" ca="1" si="404"/>
        <v>598.11092955486811</v>
      </c>
      <c r="FR252" s="331">
        <f t="shared" si="405"/>
        <v>0</v>
      </c>
      <c r="FS252" s="331">
        <f t="shared" si="406"/>
        <v>0</v>
      </c>
      <c r="FT252" s="596">
        <f t="shared" ca="1" si="407"/>
        <v>152929.05608020461</v>
      </c>
      <c r="FU252" s="420">
        <f t="shared" ca="1" si="360"/>
        <v>0</v>
      </c>
      <c r="FV252" s="416">
        <f t="shared" ca="1" si="408"/>
        <v>1150</v>
      </c>
      <c r="FW252" s="372">
        <f t="shared" ca="1" si="453"/>
        <v>-1150</v>
      </c>
      <c r="FX252" s="242">
        <v>111</v>
      </c>
      <c r="FY252" s="29">
        <f t="shared" si="409"/>
        <v>0</v>
      </c>
      <c r="FZ252" s="29">
        <f t="shared" ref="FZ252:FZ261" ca="1" si="468">IF(FX252&gt;$FY$140,0,FZ251+FY252)</f>
        <v>88269.983866406008</v>
      </c>
      <c r="GA252" s="29">
        <f t="shared" ca="1" si="361"/>
        <v>91.947899860839598</v>
      </c>
      <c r="GB252" s="29"/>
      <c r="GC252" s="24">
        <v>110</v>
      </c>
      <c r="GD252" s="243">
        <f t="shared" ca="1" si="442"/>
        <v>1150</v>
      </c>
      <c r="GE252" s="243">
        <f ca="1">IF(GC252&gt;$FU$140,0,GE251+GD252)</f>
        <v>146145.68442576853</v>
      </c>
      <c r="GF252" s="243">
        <f t="shared" ca="1" si="410"/>
        <v>152.23508794350889</v>
      </c>
      <c r="GG252" s="33"/>
      <c r="GP252" s="482"/>
      <c r="GQ252" s="242">
        <v>110</v>
      </c>
      <c r="GR252" s="331">
        <f t="shared" ca="1" si="362"/>
        <v>1150</v>
      </c>
      <c r="GS252" s="600">
        <f t="shared" ca="1" si="454"/>
        <v>106.9885</v>
      </c>
      <c r="GT252" s="331">
        <f t="shared" ca="1" si="363"/>
        <v>1043.0115000000001</v>
      </c>
      <c r="GU252" s="591">
        <f t="shared" ca="1" si="411"/>
        <v>471.78005137415147</v>
      </c>
      <c r="GV252" s="488">
        <f t="shared" ca="1" si="443"/>
        <v>571.23144862584854</v>
      </c>
      <c r="GW252" s="331">
        <f t="shared" si="444"/>
        <v>0</v>
      </c>
      <c r="GX252" s="331">
        <f t="shared" si="445"/>
        <v>0</v>
      </c>
      <c r="GY252" s="593">
        <f t="shared" ca="1" si="446"/>
        <v>161181.92902251176</v>
      </c>
      <c r="GZ252" s="420">
        <f t="shared" ca="1" si="364"/>
        <v>0</v>
      </c>
      <c r="HA252" s="416">
        <f t="shared" ca="1" si="412"/>
        <v>1150</v>
      </c>
      <c r="HB252" s="372">
        <f t="shared" ca="1" si="455"/>
        <v>-1150</v>
      </c>
      <c r="HC252" s="242">
        <v>111</v>
      </c>
      <c r="HD252" s="29">
        <f t="shared" si="413"/>
        <v>0</v>
      </c>
      <c r="HE252" s="29">
        <f t="shared" ref="HE252:HE261" ca="1" si="469">IF(HC252&gt;$HD$140,0,HE251+HD252)</f>
        <v>81871.716591376477</v>
      </c>
      <c r="HF252" s="29">
        <f t="shared" ca="1" si="365"/>
        <v>85.283038116017167</v>
      </c>
      <c r="HG252" s="29"/>
      <c r="HH252" s="24">
        <v>110</v>
      </c>
      <c r="HI252" s="243">
        <f t="shared" ca="1" si="456"/>
        <v>1150</v>
      </c>
      <c r="HJ252" s="243">
        <f ca="1">IF(HH252&gt;$GZ$140,0,HJ251+HI252)</f>
        <v>144989.53721936871</v>
      </c>
      <c r="HK252" s="243">
        <f t="shared" ca="1" si="414"/>
        <v>151.03076793684241</v>
      </c>
      <c r="HL252" s="33"/>
    </row>
    <row r="253" spans="3:220" ht="15" customHeight="1" x14ac:dyDescent="0.25">
      <c r="C253" s="242">
        <v>111</v>
      </c>
      <c r="D253" s="243">
        <f t="shared" si="337"/>
        <v>1155.6736805955547</v>
      </c>
      <c r="E253" s="865">
        <f t="shared" si="415"/>
        <v>100</v>
      </c>
      <c r="F253" s="866"/>
      <c r="G253" s="243">
        <f t="shared" si="338"/>
        <v>1055.6736805955547</v>
      </c>
      <c r="H253" s="859">
        <f t="shared" si="339"/>
        <v>494.71105384777951</v>
      </c>
      <c r="I253" s="860"/>
      <c r="J253" s="243">
        <f t="shared" si="340"/>
        <v>560.96262674777518</v>
      </c>
      <c r="K253" s="859">
        <f t="shared" si="366"/>
        <v>147852.35352758606</v>
      </c>
      <c r="L253" s="860"/>
      <c r="M253" s="860"/>
      <c r="N253" s="861"/>
      <c r="O253" s="248">
        <f t="shared" si="367"/>
        <v>147852.35352758606</v>
      </c>
      <c r="P253" s="248">
        <f t="shared" si="335"/>
        <v>0</v>
      </c>
      <c r="Q253" s="248">
        <f t="shared" si="341"/>
        <v>0</v>
      </c>
      <c r="R253" s="1015" t="str">
        <f t="shared" si="336"/>
        <v/>
      </c>
      <c r="S253" s="1015"/>
      <c r="U253">
        <v>111</v>
      </c>
      <c r="W253" s="278"/>
      <c r="X253" s="278"/>
      <c r="Y253" s="854"/>
      <c r="Z253" s="855"/>
      <c r="AA253" s="279"/>
      <c r="AQ253" s="482"/>
      <c r="AR253" s="242">
        <v>111</v>
      </c>
      <c r="AS253" s="331">
        <f t="shared" ca="1" si="342"/>
        <v>1231.970682334292</v>
      </c>
      <c r="AT253" s="566">
        <f t="shared" ca="1" si="368"/>
        <v>103.62049999999999</v>
      </c>
      <c r="AU253" s="331">
        <f t="shared" ca="1" si="343"/>
        <v>1128.350182334292</v>
      </c>
      <c r="AV253" s="329">
        <f t="shared" ca="1" si="344"/>
        <v>407.95769857365212</v>
      </c>
      <c r="AW253" s="331">
        <f t="shared" ca="1" si="345"/>
        <v>720.39248376063983</v>
      </c>
      <c r="AX253" s="331">
        <f t="shared" si="369"/>
        <v>0</v>
      </c>
      <c r="AY253" s="331">
        <f t="shared" si="418"/>
        <v>0</v>
      </c>
      <c r="AZ253" s="350">
        <f t="shared" ca="1" si="346"/>
        <v>139150.81845577722</v>
      </c>
      <c r="BA253" s="420">
        <f t="shared" ca="1" si="347"/>
        <v>0</v>
      </c>
      <c r="BB253" s="416">
        <f t="shared" ca="1" si="370"/>
        <v>1231.970682334292</v>
      </c>
      <c r="BC253" s="372">
        <f t="shared" ca="1" si="447"/>
        <v>-1231.970682334292</v>
      </c>
      <c r="BD253" s="242">
        <v>112</v>
      </c>
      <c r="BE253" s="29">
        <f t="shared" si="348"/>
        <v>0</v>
      </c>
      <c r="BF253" s="29">
        <f t="shared" ca="1" si="371"/>
        <v>88269.983866406008</v>
      </c>
      <c r="BG253" s="29">
        <f t="shared" ca="1" si="349"/>
        <v>91.947899860839598</v>
      </c>
      <c r="BH253" s="29"/>
      <c r="BI253" s="24">
        <v>111</v>
      </c>
      <c r="BJ253" s="243">
        <f t="shared" ca="1" si="438"/>
        <v>1231.970682334292</v>
      </c>
      <c r="BK253" s="243">
        <f t="shared" ca="1" si="416"/>
        <v>156949.33497263968</v>
      </c>
      <c r="BL253" s="243">
        <f t="shared" ca="1" si="372"/>
        <v>163.48889059649969</v>
      </c>
      <c r="BM253" s="33"/>
      <c r="BO253" s="278"/>
      <c r="BP253" s="278"/>
      <c r="BQ253" s="278"/>
      <c r="BR253" s="278"/>
      <c r="BS253" s="278"/>
      <c r="BT253" s="278"/>
      <c r="BU253" s="278"/>
      <c r="BV253" s="725"/>
      <c r="BW253" s="679">
        <v>111</v>
      </c>
      <c r="BX253" s="489">
        <f t="shared" ca="1" si="373"/>
        <v>1445.5025028809234</v>
      </c>
      <c r="BY253" s="489">
        <f t="shared" ca="1" si="350"/>
        <v>104.1015</v>
      </c>
      <c r="BZ253" s="489">
        <f t="shared" ca="1" si="351"/>
        <v>1341.4010028809234</v>
      </c>
      <c r="CA253" s="489">
        <f t="shared" ca="1" si="374"/>
        <v>334.45176672905399</v>
      </c>
      <c r="CB253" s="489">
        <f t="shared" ca="1" si="375"/>
        <v>1006.9492361518694</v>
      </c>
      <c r="CC253" s="489">
        <f t="shared" si="376"/>
        <v>0</v>
      </c>
      <c r="CD253" s="489">
        <f t="shared" si="377"/>
        <v>0</v>
      </c>
      <c r="CE253" s="647">
        <f t="shared" ca="1" si="378"/>
        <v>113662.22792809521</v>
      </c>
      <c r="CF253" s="700">
        <f t="shared" ca="1" si="417"/>
        <v>0</v>
      </c>
      <c r="CG253" s="701">
        <f t="shared" ca="1" si="379"/>
        <v>1445.5025028809234</v>
      </c>
      <c r="CH253" s="710">
        <f t="shared" ca="1" si="448"/>
        <v>-1445.5025028809234</v>
      </c>
      <c r="CI253" s="679">
        <v>112</v>
      </c>
      <c r="CJ253" s="29">
        <f t="shared" si="352"/>
        <v>0</v>
      </c>
      <c r="CK253" s="29">
        <f t="shared" ca="1" si="466"/>
        <v>88269.983866406008</v>
      </c>
      <c r="CL253" s="29">
        <f t="shared" ca="1" si="353"/>
        <v>91.947899860839598</v>
      </c>
      <c r="CM253" s="29"/>
      <c r="CN253" s="29">
        <v>111</v>
      </c>
      <c r="CO253" s="29">
        <f t="shared" ca="1" si="439"/>
        <v>1445.5025028809234</v>
      </c>
      <c r="CP253" s="29">
        <f t="shared" ref="CP253:CP262" ca="1" si="470">IF(CN253&gt;$CF$140,0,CP252+CO253)</f>
        <v>181966.81268502146</v>
      </c>
      <c r="CQ253" s="29">
        <f t="shared" ca="1" si="380"/>
        <v>189.54876321356403</v>
      </c>
      <c r="CR253" s="292"/>
      <c r="DA253" s="482"/>
      <c r="DB253" s="242">
        <v>111</v>
      </c>
      <c r="DC253" s="488">
        <f t="shared" ca="1" si="381"/>
        <v>1462.4506963735107</v>
      </c>
      <c r="DD253" s="489">
        <f t="shared" ca="1" si="354"/>
        <v>106.9885</v>
      </c>
      <c r="DE253" s="488">
        <f t="shared" ca="1" si="382"/>
        <v>1355.4621963735108</v>
      </c>
      <c r="DF253" s="489">
        <f t="shared" ca="1" si="383"/>
        <v>352.1224594961721</v>
      </c>
      <c r="DG253" s="488">
        <f t="shared" ca="1" si="384"/>
        <v>1003.3397368773387</v>
      </c>
      <c r="DH253" s="488">
        <f t="shared" si="385"/>
        <v>0</v>
      </c>
      <c r="DI253" s="488">
        <f t="shared" si="386"/>
        <v>0</v>
      </c>
      <c r="DJ253" s="523">
        <f t="shared" ca="1" si="387"/>
        <v>119724.36066181023</v>
      </c>
      <c r="DK253" s="420">
        <f t="shared" ca="1" si="355"/>
        <v>0</v>
      </c>
      <c r="DL253" s="416">
        <f t="shared" ca="1" si="388"/>
        <v>1462.4506963735107</v>
      </c>
      <c r="DM253" s="372">
        <f t="shared" ca="1" si="449"/>
        <v>-1462.4506963735107</v>
      </c>
      <c r="DN253" s="242">
        <v>112</v>
      </c>
      <c r="DO253" s="29">
        <f t="shared" si="356"/>
        <v>0</v>
      </c>
      <c r="DP253" s="29">
        <f t="shared" ca="1" si="419"/>
        <v>81871.716591376477</v>
      </c>
      <c r="DQ253" s="29">
        <f t="shared" ca="1" si="357"/>
        <v>85.283038116017167</v>
      </c>
      <c r="DR253" s="29"/>
      <c r="DS253" s="24">
        <v>111</v>
      </c>
      <c r="DT253" s="243">
        <f t="shared" ca="1" si="440"/>
        <v>1462.4506963735107</v>
      </c>
      <c r="DU253" s="243">
        <f t="shared" ref="DU253:DU262" ca="1" si="471">IF(DS253&gt;$DK$140,0,DU252+DT253)</f>
        <v>182799.1866742635</v>
      </c>
      <c r="DV253" s="243">
        <f t="shared" ca="1" si="390"/>
        <v>190.41581945235782</v>
      </c>
      <c r="DW253" s="33"/>
      <c r="EF253" s="482"/>
      <c r="EG253" s="242">
        <v>111</v>
      </c>
      <c r="EH253" s="331">
        <f t="shared" ca="1" si="391"/>
        <v>1150</v>
      </c>
      <c r="EI253" s="599">
        <f t="shared" ca="1" si="450"/>
        <v>103.62049999999999</v>
      </c>
      <c r="EJ253" s="331">
        <f t="shared" ca="1" si="392"/>
        <v>1046.3795</v>
      </c>
      <c r="EK253" s="594">
        <f t="shared" ca="1" si="393"/>
        <v>438.91248244653417</v>
      </c>
      <c r="EL253" s="488">
        <f t="shared" ca="1" si="394"/>
        <v>607.46701755346589</v>
      </c>
      <c r="EM253" s="331">
        <f t="shared" si="395"/>
        <v>0</v>
      </c>
      <c r="EN253" s="331">
        <f t="shared" si="396"/>
        <v>0</v>
      </c>
      <c r="EO253" s="595">
        <f t="shared" ca="1" si="397"/>
        <v>149876.8126784011</v>
      </c>
      <c r="EP253" s="420">
        <f t="shared" ca="1" si="358"/>
        <v>0</v>
      </c>
      <c r="EQ253" s="416">
        <f t="shared" ca="1" si="398"/>
        <v>1150</v>
      </c>
      <c r="ER253" s="372">
        <f t="shared" ca="1" si="451"/>
        <v>-1150</v>
      </c>
      <c r="ES253" s="242">
        <v>112</v>
      </c>
      <c r="ET253" s="29">
        <f t="shared" si="399"/>
        <v>0</v>
      </c>
      <c r="EU253" s="29">
        <f t="shared" ca="1" si="467"/>
        <v>88269.983866406008</v>
      </c>
      <c r="EV253" s="29">
        <f t="shared" ca="1" si="359"/>
        <v>91.947899860839598</v>
      </c>
      <c r="EW253" s="29"/>
      <c r="EX253" s="24">
        <v>111</v>
      </c>
      <c r="EY253" s="243">
        <f t="shared" ca="1" si="441"/>
        <v>1150</v>
      </c>
      <c r="EZ253" s="243">
        <f t="shared" ref="EZ253:EZ262" ca="1" si="472">IF(EX253&gt;$EP$140,0,EZ252+EY253)</f>
        <v>147331.76485731686</v>
      </c>
      <c r="FA253" s="243">
        <f t="shared" ca="1" si="400"/>
        <v>153.47058839303841</v>
      </c>
      <c r="FB253" s="33"/>
      <c r="FK253" s="482"/>
      <c r="FL253" s="242">
        <v>111</v>
      </c>
      <c r="FM253" s="331">
        <f t="shared" ca="1" si="401"/>
        <v>1150</v>
      </c>
      <c r="FN253" s="600">
        <f t="shared" ca="1" si="452"/>
        <v>104.1015</v>
      </c>
      <c r="FO253" s="331">
        <f t="shared" ca="1" si="402"/>
        <v>1045.8985</v>
      </c>
      <c r="FP253" s="597">
        <f t="shared" ca="1" si="403"/>
        <v>446.04308023393014</v>
      </c>
      <c r="FQ253" s="488">
        <f t="shared" ca="1" si="404"/>
        <v>599.85541976606987</v>
      </c>
      <c r="FR253" s="331">
        <f t="shared" si="405"/>
        <v>0</v>
      </c>
      <c r="FS253" s="331">
        <f t="shared" si="406"/>
        <v>0</v>
      </c>
      <c r="FT253" s="596">
        <f t="shared" ca="1" si="407"/>
        <v>152329.20066043854</v>
      </c>
      <c r="FU253" s="420">
        <f t="shared" ca="1" si="360"/>
        <v>0</v>
      </c>
      <c r="FV253" s="416">
        <f t="shared" ca="1" si="408"/>
        <v>1150</v>
      </c>
      <c r="FW253" s="372">
        <f t="shared" ca="1" si="453"/>
        <v>-1150</v>
      </c>
      <c r="FX253" s="242">
        <v>112</v>
      </c>
      <c r="FY253" s="29">
        <f t="shared" si="409"/>
        <v>0</v>
      </c>
      <c r="FZ253" s="29">
        <f t="shared" ca="1" si="468"/>
        <v>88269.983866406008</v>
      </c>
      <c r="GA253" s="29">
        <f t="shared" ca="1" si="361"/>
        <v>91.947899860839598</v>
      </c>
      <c r="GB253" s="29"/>
      <c r="GC253" s="24">
        <v>111</v>
      </c>
      <c r="GD253" s="243">
        <f t="shared" ca="1" si="442"/>
        <v>1150</v>
      </c>
      <c r="GE253" s="243">
        <f t="shared" ref="GE253:GE262" ca="1" si="473">IF(GC253&gt;$FU$140,0,GE252+GD253)</f>
        <v>147295.68442576853</v>
      </c>
      <c r="GF253" s="243">
        <f t="shared" ca="1" si="410"/>
        <v>153.43300461017557</v>
      </c>
      <c r="GG253" s="33"/>
      <c r="GP253" s="482"/>
      <c r="GQ253" s="242">
        <v>111</v>
      </c>
      <c r="GR253" s="331">
        <f t="shared" ca="1" si="362"/>
        <v>1150</v>
      </c>
      <c r="GS253" s="600">
        <f t="shared" ca="1" si="454"/>
        <v>106.9885</v>
      </c>
      <c r="GT253" s="331">
        <f t="shared" ca="1" si="363"/>
        <v>1043.0115000000001</v>
      </c>
      <c r="GU253" s="591">
        <f t="shared" ca="1" si="411"/>
        <v>470.1139596489927</v>
      </c>
      <c r="GV253" s="488">
        <f t="shared" ca="1" si="443"/>
        <v>572.89754035100736</v>
      </c>
      <c r="GW253" s="331">
        <f t="shared" si="444"/>
        <v>0</v>
      </c>
      <c r="GX253" s="331">
        <f t="shared" si="445"/>
        <v>0</v>
      </c>
      <c r="GY253" s="593">
        <f t="shared" ca="1" si="446"/>
        <v>160609.03148216076</v>
      </c>
      <c r="GZ253" s="420">
        <f t="shared" ca="1" si="364"/>
        <v>0</v>
      </c>
      <c r="HA253" s="416">
        <f t="shared" ca="1" si="412"/>
        <v>1150</v>
      </c>
      <c r="HB253" s="372">
        <f t="shared" ca="1" si="455"/>
        <v>-1150</v>
      </c>
      <c r="HC253" s="242">
        <v>112</v>
      </c>
      <c r="HD253" s="29">
        <f t="shared" si="413"/>
        <v>0</v>
      </c>
      <c r="HE253" s="29">
        <f t="shared" ca="1" si="469"/>
        <v>81871.716591376477</v>
      </c>
      <c r="HF253" s="29">
        <f t="shared" ca="1" si="365"/>
        <v>85.283038116017167</v>
      </c>
      <c r="HG253" s="29"/>
      <c r="HH253" s="24">
        <v>111</v>
      </c>
      <c r="HI253" s="243">
        <f t="shared" ca="1" si="456"/>
        <v>1150</v>
      </c>
      <c r="HJ253" s="243">
        <f t="shared" ref="HJ253:HJ262" ca="1" si="474">IF(HH253&gt;$GZ$140,0,HJ252+HI253)</f>
        <v>146139.53721936871</v>
      </c>
      <c r="HK253" s="243">
        <f t="shared" ca="1" si="414"/>
        <v>152.22868460350909</v>
      </c>
      <c r="HL253" s="33"/>
    </row>
    <row r="254" spans="3:220" ht="15" customHeight="1" x14ac:dyDescent="0.25">
      <c r="C254" s="242">
        <v>112</v>
      </c>
      <c r="D254" s="243">
        <f t="shared" si="337"/>
        <v>1155.6736805955547</v>
      </c>
      <c r="E254" s="865">
        <f t="shared" si="415"/>
        <v>100</v>
      </c>
      <c r="F254" s="866"/>
      <c r="G254" s="243">
        <f t="shared" si="338"/>
        <v>1055.6736805955547</v>
      </c>
      <c r="H254" s="859">
        <f t="shared" si="339"/>
        <v>492.8411784252869</v>
      </c>
      <c r="I254" s="860"/>
      <c r="J254" s="243">
        <f t="shared" si="340"/>
        <v>562.83250217026784</v>
      </c>
      <c r="K254" s="859">
        <f t="shared" si="366"/>
        <v>147289.5210254158</v>
      </c>
      <c r="L254" s="860"/>
      <c r="M254" s="860"/>
      <c r="N254" s="861"/>
      <c r="O254" s="248">
        <f t="shared" si="367"/>
        <v>147289.5210254158</v>
      </c>
      <c r="P254" s="248">
        <f t="shared" si="335"/>
        <v>0</v>
      </c>
      <c r="Q254" s="248">
        <f t="shared" si="341"/>
        <v>0</v>
      </c>
      <c r="R254" s="1015" t="str">
        <f t="shared" si="336"/>
        <v/>
      </c>
      <c r="S254" s="1015"/>
      <c r="U254">
        <v>112</v>
      </c>
      <c r="W254" s="278"/>
      <c r="X254" s="278"/>
      <c r="Y254" s="854"/>
      <c r="Z254" s="855"/>
      <c r="AA254" s="279"/>
      <c r="AQ254" s="482"/>
      <c r="AR254" s="242">
        <v>112</v>
      </c>
      <c r="AS254" s="331">
        <f t="shared" ca="1" si="342"/>
        <v>1231.970682334292</v>
      </c>
      <c r="AT254" s="566">
        <f t="shared" ca="1" si="368"/>
        <v>103.62049999999999</v>
      </c>
      <c r="AU254" s="331">
        <f t="shared" ca="1" si="343"/>
        <v>1128.350182334292</v>
      </c>
      <c r="AV254" s="329">
        <f t="shared" ca="1" si="344"/>
        <v>405.85655382935028</v>
      </c>
      <c r="AW254" s="331">
        <f t="shared" ca="1" si="345"/>
        <v>722.49362850494163</v>
      </c>
      <c r="AX254" s="331">
        <f t="shared" si="369"/>
        <v>0</v>
      </c>
      <c r="AY254" s="331">
        <f t="shared" si="418"/>
        <v>0</v>
      </c>
      <c r="AZ254" s="350">
        <f t="shared" ca="1" si="346"/>
        <v>138428.32482727227</v>
      </c>
      <c r="BA254" s="420">
        <f t="shared" ca="1" si="347"/>
        <v>0</v>
      </c>
      <c r="BB254" s="416">
        <f t="shared" ca="1" si="370"/>
        <v>1231.970682334292</v>
      </c>
      <c r="BC254" s="372">
        <f t="shared" ca="1" si="447"/>
        <v>-1231.970682334292</v>
      </c>
      <c r="BD254" s="242">
        <v>113</v>
      </c>
      <c r="BE254" s="29">
        <f t="shared" si="348"/>
        <v>0</v>
      </c>
      <c r="BF254" s="29">
        <f t="shared" ca="1" si="371"/>
        <v>88269.983866406008</v>
      </c>
      <c r="BG254" s="29">
        <f t="shared" ca="1" si="349"/>
        <v>91.947899860839598</v>
      </c>
      <c r="BH254" s="29"/>
      <c r="BI254" s="24">
        <v>112</v>
      </c>
      <c r="BJ254" s="243">
        <f t="shared" ca="1" si="438"/>
        <v>1231.970682334292</v>
      </c>
      <c r="BK254" s="243">
        <f t="shared" ca="1" si="416"/>
        <v>158181.30565497398</v>
      </c>
      <c r="BL254" s="243">
        <f t="shared" ca="1" si="372"/>
        <v>164.77219339059789</v>
      </c>
      <c r="BM254" s="33"/>
      <c r="BO254" s="278"/>
      <c r="BP254" s="278"/>
      <c r="BQ254" s="278"/>
      <c r="BR254" s="278"/>
      <c r="BS254" s="278"/>
      <c r="BT254" s="278"/>
      <c r="BU254" s="278"/>
      <c r="BV254" s="725"/>
      <c r="BW254" s="679">
        <v>112</v>
      </c>
      <c r="BX254" s="489">
        <f t="shared" ca="1" si="373"/>
        <v>1445.5025028809234</v>
      </c>
      <c r="BY254" s="489">
        <f t="shared" ca="1" si="350"/>
        <v>104.1015</v>
      </c>
      <c r="BZ254" s="489">
        <f t="shared" ca="1" si="351"/>
        <v>1341.4010028809234</v>
      </c>
      <c r="CA254" s="489">
        <f t="shared" ca="1" si="374"/>
        <v>331.51483145694436</v>
      </c>
      <c r="CB254" s="489">
        <f t="shared" ca="1" si="375"/>
        <v>1009.886171423979</v>
      </c>
      <c r="CC254" s="489">
        <f t="shared" si="376"/>
        <v>0</v>
      </c>
      <c r="CD254" s="489">
        <f t="shared" si="377"/>
        <v>0</v>
      </c>
      <c r="CE254" s="647">
        <f t="shared" ca="1" si="378"/>
        <v>112652.34175667123</v>
      </c>
      <c r="CF254" s="700">
        <f t="shared" ca="1" si="417"/>
        <v>0</v>
      </c>
      <c r="CG254" s="701">
        <f t="shared" ca="1" si="379"/>
        <v>1445.5025028809234</v>
      </c>
      <c r="CH254" s="710">
        <f t="shared" ca="1" si="448"/>
        <v>-1445.5025028809234</v>
      </c>
      <c r="CI254" s="679">
        <v>113</v>
      </c>
      <c r="CJ254" s="29">
        <f t="shared" si="352"/>
        <v>0</v>
      </c>
      <c r="CK254" s="29">
        <f t="shared" ca="1" si="466"/>
        <v>88269.983866406008</v>
      </c>
      <c r="CL254" s="29">
        <f t="shared" ca="1" si="353"/>
        <v>91.947899860839598</v>
      </c>
      <c r="CM254" s="29"/>
      <c r="CN254" s="29">
        <v>112</v>
      </c>
      <c r="CO254" s="29">
        <f t="shared" ca="1" si="439"/>
        <v>1445.5025028809234</v>
      </c>
      <c r="CP254" s="29">
        <f t="shared" ca="1" si="470"/>
        <v>183412.31518790239</v>
      </c>
      <c r="CQ254" s="29">
        <f t="shared" ca="1" si="380"/>
        <v>191.05449498739833</v>
      </c>
      <c r="CR254" s="292"/>
      <c r="DA254" s="482"/>
      <c r="DB254" s="242">
        <v>112</v>
      </c>
      <c r="DC254" s="488">
        <f t="shared" ca="1" si="381"/>
        <v>1462.4506963735107</v>
      </c>
      <c r="DD254" s="489">
        <f t="shared" ca="1" si="354"/>
        <v>106.9885</v>
      </c>
      <c r="DE254" s="488">
        <f t="shared" ca="1" si="382"/>
        <v>1355.4621963735108</v>
      </c>
      <c r="DF254" s="489">
        <f t="shared" ca="1" si="383"/>
        <v>349.19605193027991</v>
      </c>
      <c r="DG254" s="488">
        <f t="shared" ca="1" si="384"/>
        <v>1006.2661444432308</v>
      </c>
      <c r="DH254" s="488">
        <f t="shared" si="385"/>
        <v>0</v>
      </c>
      <c r="DI254" s="488">
        <f t="shared" si="386"/>
        <v>0</v>
      </c>
      <c r="DJ254" s="523">
        <f t="shared" ca="1" si="387"/>
        <v>118718.094517367</v>
      </c>
      <c r="DK254" s="420">
        <f t="shared" ca="1" si="355"/>
        <v>0</v>
      </c>
      <c r="DL254" s="416">
        <f t="shared" ca="1" si="388"/>
        <v>1462.4506963735107</v>
      </c>
      <c r="DM254" s="372">
        <f t="shared" ca="1" si="449"/>
        <v>-1462.4506963735107</v>
      </c>
      <c r="DN254" s="242">
        <v>113</v>
      </c>
      <c r="DO254" s="29">
        <f t="shared" si="356"/>
        <v>0</v>
      </c>
      <c r="DP254" s="29">
        <f t="shared" ca="1" si="419"/>
        <v>81871.716591376477</v>
      </c>
      <c r="DQ254" s="29">
        <f t="shared" ca="1" si="357"/>
        <v>85.283038116017167</v>
      </c>
      <c r="DR254" s="29"/>
      <c r="DS254" s="24">
        <v>112</v>
      </c>
      <c r="DT254" s="243">
        <f t="shared" ca="1" si="440"/>
        <v>1462.4506963735107</v>
      </c>
      <c r="DU254" s="243">
        <f t="shared" ca="1" si="471"/>
        <v>184261.63737063701</v>
      </c>
      <c r="DV254" s="243">
        <f t="shared" ca="1" si="390"/>
        <v>191.93920559441355</v>
      </c>
      <c r="DW254" s="33"/>
      <c r="EF254" s="482"/>
      <c r="EG254" s="242">
        <v>112</v>
      </c>
      <c r="EH254" s="331">
        <f t="shared" ca="1" si="391"/>
        <v>1150</v>
      </c>
      <c r="EI254" s="599">
        <f t="shared" ca="1" si="450"/>
        <v>103.62049999999999</v>
      </c>
      <c r="EJ254" s="331">
        <f t="shared" ca="1" si="392"/>
        <v>1046.3795</v>
      </c>
      <c r="EK254" s="594">
        <f t="shared" ca="1" si="393"/>
        <v>437.14070364533654</v>
      </c>
      <c r="EL254" s="488">
        <f t="shared" ca="1" si="394"/>
        <v>609.23879635466346</v>
      </c>
      <c r="EM254" s="331">
        <f t="shared" si="395"/>
        <v>0</v>
      </c>
      <c r="EN254" s="331">
        <f t="shared" si="396"/>
        <v>0</v>
      </c>
      <c r="EO254" s="595">
        <f t="shared" ca="1" si="397"/>
        <v>149267.57388204645</v>
      </c>
      <c r="EP254" s="420">
        <f t="shared" ca="1" si="358"/>
        <v>0</v>
      </c>
      <c r="EQ254" s="416">
        <f t="shared" ca="1" si="398"/>
        <v>1150</v>
      </c>
      <c r="ER254" s="372">
        <f t="shared" ca="1" si="451"/>
        <v>-1150</v>
      </c>
      <c r="ES254" s="242">
        <v>113</v>
      </c>
      <c r="ET254" s="29">
        <f t="shared" si="399"/>
        <v>0</v>
      </c>
      <c r="EU254" s="29">
        <f t="shared" ca="1" si="467"/>
        <v>88269.983866406008</v>
      </c>
      <c r="EV254" s="29">
        <f t="shared" ca="1" si="359"/>
        <v>91.947899860839598</v>
      </c>
      <c r="EW254" s="29"/>
      <c r="EX254" s="24">
        <v>112</v>
      </c>
      <c r="EY254" s="243">
        <f t="shared" ca="1" si="441"/>
        <v>1150</v>
      </c>
      <c r="EZ254" s="243">
        <f t="shared" ca="1" si="472"/>
        <v>148481.76485731686</v>
      </c>
      <c r="FA254" s="243">
        <f t="shared" ca="1" si="400"/>
        <v>154.66850505970507</v>
      </c>
      <c r="FB254" s="33"/>
      <c r="FK254" s="482"/>
      <c r="FL254" s="242">
        <v>112</v>
      </c>
      <c r="FM254" s="331">
        <f t="shared" ca="1" si="401"/>
        <v>1150</v>
      </c>
      <c r="FN254" s="600">
        <f t="shared" ca="1" si="452"/>
        <v>104.1015</v>
      </c>
      <c r="FO254" s="331">
        <f t="shared" ca="1" si="402"/>
        <v>1045.8985</v>
      </c>
      <c r="FP254" s="597">
        <f t="shared" ca="1" si="403"/>
        <v>444.29350192627908</v>
      </c>
      <c r="FQ254" s="488">
        <f t="shared" ca="1" si="404"/>
        <v>601.60499807372094</v>
      </c>
      <c r="FR254" s="331">
        <f t="shared" si="405"/>
        <v>0</v>
      </c>
      <c r="FS254" s="331">
        <f t="shared" si="406"/>
        <v>0</v>
      </c>
      <c r="FT254" s="596">
        <f t="shared" ca="1" si="407"/>
        <v>151727.59566236482</v>
      </c>
      <c r="FU254" s="420">
        <f t="shared" ca="1" si="360"/>
        <v>0</v>
      </c>
      <c r="FV254" s="416">
        <f t="shared" ca="1" si="408"/>
        <v>1150</v>
      </c>
      <c r="FW254" s="372">
        <f t="shared" ca="1" si="453"/>
        <v>-1150</v>
      </c>
      <c r="FX254" s="242">
        <v>113</v>
      </c>
      <c r="FY254" s="29">
        <f t="shared" si="409"/>
        <v>0</v>
      </c>
      <c r="FZ254" s="29">
        <f t="shared" ca="1" si="468"/>
        <v>88269.983866406008</v>
      </c>
      <c r="GA254" s="29">
        <f t="shared" ca="1" si="361"/>
        <v>91.947899860839598</v>
      </c>
      <c r="GB254" s="29"/>
      <c r="GC254" s="24">
        <v>112</v>
      </c>
      <c r="GD254" s="243">
        <f t="shared" ca="1" si="442"/>
        <v>1150</v>
      </c>
      <c r="GE254" s="243">
        <f t="shared" ca="1" si="473"/>
        <v>148445.68442576853</v>
      </c>
      <c r="GF254" s="243">
        <f t="shared" ca="1" si="410"/>
        <v>154.63092127684223</v>
      </c>
      <c r="GG254" s="33"/>
      <c r="GP254" s="482"/>
      <c r="GQ254" s="242">
        <v>112</v>
      </c>
      <c r="GR254" s="331">
        <f t="shared" ca="1" si="362"/>
        <v>1150</v>
      </c>
      <c r="GS254" s="600">
        <f t="shared" ca="1" si="454"/>
        <v>106.9885</v>
      </c>
      <c r="GT254" s="331">
        <f t="shared" ca="1" si="363"/>
        <v>1043.0115000000001</v>
      </c>
      <c r="GU254" s="591">
        <f t="shared" ca="1" si="411"/>
        <v>468.44300848963559</v>
      </c>
      <c r="GV254" s="488">
        <f t="shared" ca="1" si="443"/>
        <v>574.56849151036454</v>
      </c>
      <c r="GW254" s="331">
        <f t="shared" si="444"/>
        <v>0</v>
      </c>
      <c r="GX254" s="331">
        <f t="shared" si="445"/>
        <v>0</v>
      </c>
      <c r="GY254" s="593">
        <f t="shared" ca="1" si="446"/>
        <v>160034.46299065038</v>
      </c>
      <c r="GZ254" s="420">
        <f t="shared" ca="1" si="364"/>
        <v>0</v>
      </c>
      <c r="HA254" s="416">
        <f t="shared" ca="1" si="412"/>
        <v>1150</v>
      </c>
      <c r="HB254" s="372">
        <f t="shared" ca="1" si="455"/>
        <v>-1150</v>
      </c>
      <c r="HC254" s="242">
        <v>113</v>
      </c>
      <c r="HD254" s="29">
        <f t="shared" si="413"/>
        <v>0</v>
      </c>
      <c r="HE254" s="29">
        <f t="shared" ca="1" si="469"/>
        <v>81871.716591376477</v>
      </c>
      <c r="HF254" s="29">
        <f t="shared" ca="1" si="365"/>
        <v>85.283038116017167</v>
      </c>
      <c r="HG254" s="29"/>
      <c r="HH254" s="24">
        <v>112</v>
      </c>
      <c r="HI254" s="243">
        <f t="shared" ca="1" si="456"/>
        <v>1150</v>
      </c>
      <c r="HJ254" s="243">
        <f t="shared" ca="1" si="474"/>
        <v>147289.53721936871</v>
      </c>
      <c r="HK254" s="243">
        <f t="shared" ca="1" si="414"/>
        <v>153.42660127017575</v>
      </c>
      <c r="HL254" s="33"/>
    </row>
    <row r="255" spans="3:220" ht="15" customHeight="1" x14ac:dyDescent="0.25">
      <c r="C255" s="242">
        <v>113</v>
      </c>
      <c r="D255" s="243">
        <f t="shared" si="337"/>
        <v>1155.6736805955547</v>
      </c>
      <c r="E255" s="865">
        <f t="shared" si="415"/>
        <v>100</v>
      </c>
      <c r="F255" s="866"/>
      <c r="G255" s="243">
        <f t="shared" si="338"/>
        <v>1055.6736805955547</v>
      </c>
      <c r="H255" s="859">
        <f t="shared" si="339"/>
        <v>490.96507008471934</v>
      </c>
      <c r="I255" s="860"/>
      <c r="J255" s="243">
        <f t="shared" si="340"/>
        <v>564.70861051083534</v>
      </c>
      <c r="K255" s="859">
        <f t="shared" si="366"/>
        <v>146724.81241490497</v>
      </c>
      <c r="L255" s="860"/>
      <c r="M255" s="860"/>
      <c r="N255" s="861"/>
      <c r="O255" s="248">
        <f t="shared" si="367"/>
        <v>146724.81241490497</v>
      </c>
      <c r="P255" s="248">
        <f t="shared" si="335"/>
        <v>0</v>
      </c>
      <c r="Q255" s="248">
        <f t="shared" si="341"/>
        <v>0</v>
      </c>
      <c r="R255" s="1015" t="str">
        <f t="shared" si="336"/>
        <v/>
      </c>
      <c r="S255" s="1015"/>
      <c r="U255">
        <v>113</v>
      </c>
      <c r="W255" s="278"/>
      <c r="X255" s="278"/>
      <c r="Y255" s="854"/>
      <c r="Z255" s="855"/>
      <c r="AA255" s="279"/>
      <c r="AQ255" s="482"/>
      <c r="AR255" s="242">
        <v>113</v>
      </c>
      <c r="AS255" s="331">
        <f t="shared" ca="1" si="342"/>
        <v>1231.970682334292</v>
      </c>
      <c r="AT255" s="566">
        <f t="shared" ca="1" si="368"/>
        <v>103.62049999999999</v>
      </c>
      <c r="AU255" s="331">
        <f t="shared" ca="1" si="343"/>
        <v>1128.350182334292</v>
      </c>
      <c r="AV255" s="329">
        <f t="shared" ca="1" si="344"/>
        <v>403.74928074621084</v>
      </c>
      <c r="AW255" s="331">
        <f t="shared" ca="1" si="345"/>
        <v>724.60090158808111</v>
      </c>
      <c r="AX255" s="331">
        <f t="shared" si="369"/>
        <v>0</v>
      </c>
      <c r="AY255" s="331">
        <f t="shared" si="418"/>
        <v>0</v>
      </c>
      <c r="AZ255" s="350">
        <f t="shared" ca="1" si="346"/>
        <v>137703.7239256842</v>
      </c>
      <c r="BA255" s="420">
        <f t="shared" ca="1" si="347"/>
        <v>0</v>
      </c>
      <c r="BB255" s="416">
        <f t="shared" ca="1" si="370"/>
        <v>1231.970682334292</v>
      </c>
      <c r="BC255" s="372">
        <f t="shared" ca="1" si="447"/>
        <v>-1231.970682334292</v>
      </c>
      <c r="BD255" s="242">
        <v>114</v>
      </c>
      <c r="BE255" s="29">
        <f t="shared" si="348"/>
        <v>0</v>
      </c>
      <c r="BF255" s="29">
        <f t="shared" ca="1" si="371"/>
        <v>88269.983866406008</v>
      </c>
      <c r="BG255" s="29">
        <f t="shared" ca="1" si="349"/>
        <v>91.947899860839598</v>
      </c>
      <c r="BH255" s="29"/>
      <c r="BI255" s="24">
        <v>113</v>
      </c>
      <c r="BJ255" s="243">
        <f t="shared" ca="1" si="438"/>
        <v>1231.970682334292</v>
      </c>
      <c r="BK255" s="243">
        <f t="shared" ca="1" si="416"/>
        <v>159413.27633730829</v>
      </c>
      <c r="BL255" s="243">
        <f t="shared" ca="1" si="372"/>
        <v>166.05549618469612</v>
      </c>
      <c r="BM255" s="33"/>
      <c r="BO255" s="278"/>
      <c r="BP255" s="278"/>
      <c r="BQ255" s="278"/>
      <c r="BR255" s="278"/>
      <c r="BS255" s="278"/>
      <c r="BT255" s="278"/>
      <c r="BU255" s="278"/>
      <c r="BV255" s="725"/>
      <c r="BW255" s="679">
        <v>113</v>
      </c>
      <c r="BX255" s="489">
        <f t="shared" ca="1" si="373"/>
        <v>1445.5025028809234</v>
      </c>
      <c r="BY255" s="489">
        <f t="shared" ca="1" si="350"/>
        <v>104.1015</v>
      </c>
      <c r="BZ255" s="489">
        <f t="shared" ca="1" si="351"/>
        <v>1341.4010028809234</v>
      </c>
      <c r="CA255" s="489">
        <f t="shared" ca="1" si="374"/>
        <v>328.56933012362447</v>
      </c>
      <c r="CB255" s="489">
        <f t="shared" ca="1" si="375"/>
        <v>1012.831672757299</v>
      </c>
      <c r="CC255" s="489">
        <f t="shared" si="376"/>
        <v>0</v>
      </c>
      <c r="CD255" s="489">
        <f t="shared" si="377"/>
        <v>0</v>
      </c>
      <c r="CE255" s="647">
        <f t="shared" ca="1" si="378"/>
        <v>111639.51008391393</v>
      </c>
      <c r="CF255" s="700">
        <f t="shared" ca="1" si="417"/>
        <v>0</v>
      </c>
      <c r="CG255" s="701">
        <f t="shared" ca="1" si="379"/>
        <v>1445.5025028809234</v>
      </c>
      <c r="CH255" s="710">
        <f t="shared" ca="1" si="448"/>
        <v>-1445.5025028809234</v>
      </c>
      <c r="CI255" s="679">
        <v>114</v>
      </c>
      <c r="CJ255" s="29">
        <f t="shared" si="352"/>
        <v>0</v>
      </c>
      <c r="CK255" s="29">
        <f t="shared" ca="1" si="466"/>
        <v>88269.983866406008</v>
      </c>
      <c r="CL255" s="29">
        <f t="shared" ca="1" si="353"/>
        <v>91.947899860839598</v>
      </c>
      <c r="CM255" s="29"/>
      <c r="CN255" s="29">
        <v>113</v>
      </c>
      <c r="CO255" s="29">
        <f t="shared" ca="1" si="439"/>
        <v>1445.5025028809234</v>
      </c>
      <c r="CP255" s="29">
        <f t="shared" ca="1" si="470"/>
        <v>184857.81769078333</v>
      </c>
      <c r="CQ255" s="29">
        <f t="shared" ca="1" si="380"/>
        <v>192.56022676123266</v>
      </c>
      <c r="CR255" s="292"/>
      <c r="DA255" s="482"/>
      <c r="DB255" s="242">
        <v>113</v>
      </c>
      <c r="DC255" s="488">
        <f t="shared" ca="1" si="381"/>
        <v>1462.4506963735107</v>
      </c>
      <c r="DD255" s="489">
        <f t="shared" ca="1" si="354"/>
        <v>106.9885</v>
      </c>
      <c r="DE255" s="488">
        <f t="shared" ca="1" si="382"/>
        <v>1355.4621963735108</v>
      </c>
      <c r="DF255" s="489">
        <f t="shared" ca="1" si="383"/>
        <v>346.26110900898715</v>
      </c>
      <c r="DG255" s="488">
        <f t="shared" ca="1" si="384"/>
        <v>1009.2010873645236</v>
      </c>
      <c r="DH255" s="488">
        <f t="shared" si="385"/>
        <v>0</v>
      </c>
      <c r="DI255" s="488">
        <f t="shared" si="386"/>
        <v>0</v>
      </c>
      <c r="DJ255" s="523">
        <f t="shared" ca="1" si="387"/>
        <v>117708.89343000248</v>
      </c>
      <c r="DK255" s="420">
        <f t="shared" ca="1" si="355"/>
        <v>0</v>
      </c>
      <c r="DL255" s="416">
        <f t="shared" ca="1" si="388"/>
        <v>1462.4506963735107</v>
      </c>
      <c r="DM255" s="372">
        <f t="shared" ca="1" si="449"/>
        <v>-1462.4506963735107</v>
      </c>
      <c r="DN255" s="242">
        <v>114</v>
      </c>
      <c r="DO255" s="29">
        <f t="shared" si="356"/>
        <v>0</v>
      </c>
      <c r="DP255" s="29">
        <f t="shared" ca="1" si="419"/>
        <v>81871.716591376477</v>
      </c>
      <c r="DQ255" s="29">
        <f t="shared" ca="1" si="357"/>
        <v>85.283038116017167</v>
      </c>
      <c r="DR255" s="29"/>
      <c r="DS255" s="24">
        <v>113</v>
      </c>
      <c r="DT255" s="243">
        <f t="shared" ca="1" si="440"/>
        <v>1462.4506963735107</v>
      </c>
      <c r="DU255" s="243">
        <f t="shared" ca="1" si="471"/>
        <v>185724.08806701051</v>
      </c>
      <c r="DV255" s="243">
        <f t="shared" ca="1" si="390"/>
        <v>193.46259173646931</v>
      </c>
      <c r="DW255" s="33"/>
      <c r="EF255" s="482"/>
      <c r="EG255" s="242">
        <v>113</v>
      </c>
      <c r="EH255" s="331">
        <f t="shared" ca="1" si="391"/>
        <v>1150</v>
      </c>
      <c r="EI255" s="599">
        <f t="shared" ca="1" si="450"/>
        <v>103.62049999999999</v>
      </c>
      <c r="EJ255" s="331">
        <f t="shared" ca="1" si="392"/>
        <v>1046.3795</v>
      </c>
      <c r="EK255" s="594">
        <f t="shared" ca="1" si="393"/>
        <v>435.36375715596887</v>
      </c>
      <c r="EL255" s="488">
        <f t="shared" ca="1" si="394"/>
        <v>611.01574284403114</v>
      </c>
      <c r="EM255" s="331">
        <f t="shared" si="395"/>
        <v>0</v>
      </c>
      <c r="EN255" s="331">
        <f t="shared" si="396"/>
        <v>0</v>
      </c>
      <c r="EO255" s="595">
        <f t="shared" ca="1" si="397"/>
        <v>148656.55813920242</v>
      </c>
      <c r="EP255" s="420">
        <f t="shared" ca="1" si="358"/>
        <v>0</v>
      </c>
      <c r="EQ255" s="416">
        <f t="shared" ca="1" si="398"/>
        <v>1150</v>
      </c>
      <c r="ER255" s="372">
        <f t="shared" ca="1" si="451"/>
        <v>-1150</v>
      </c>
      <c r="ES255" s="242">
        <v>114</v>
      </c>
      <c r="ET255" s="29">
        <f t="shared" si="399"/>
        <v>0</v>
      </c>
      <c r="EU255" s="29">
        <f t="shared" ca="1" si="467"/>
        <v>88269.983866406008</v>
      </c>
      <c r="EV255" s="29">
        <f t="shared" ca="1" si="359"/>
        <v>91.947899860839598</v>
      </c>
      <c r="EW255" s="29"/>
      <c r="EX255" s="24">
        <v>113</v>
      </c>
      <c r="EY255" s="243">
        <f t="shared" ca="1" si="441"/>
        <v>1150</v>
      </c>
      <c r="EZ255" s="243">
        <f t="shared" ca="1" si="472"/>
        <v>149631.76485731686</v>
      </c>
      <c r="FA255" s="243">
        <f t="shared" ca="1" si="400"/>
        <v>155.86642172637173</v>
      </c>
      <c r="FB255" s="33"/>
      <c r="FK255" s="482"/>
      <c r="FL255" s="242">
        <v>113</v>
      </c>
      <c r="FM255" s="331">
        <f t="shared" ca="1" si="401"/>
        <v>1150</v>
      </c>
      <c r="FN255" s="600">
        <f t="shared" ca="1" si="452"/>
        <v>104.1015</v>
      </c>
      <c r="FO255" s="331">
        <f t="shared" ca="1" si="402"/>
        <v>1045.8985</v>
      </c>
      <c r="FP255" s="597">
        <f t="shared" ca="1" si="403"/>
        <v>442.53882068189745</v>
      </c>
      <c r="FQ255" s="488">
        <f t="shared" ca="1" si="404"/>
        <v>603.35967931810251</v>
      </c>
      <c r="FR255" s="331">
        <f t="shared" si="405"/>
        <v>0</v>
      </c>
      <c r="FS255" s="331">
        <f t="shared" si="406"/>
        <v>0</v>
      </c>
      <c r="FT255" s="596">
        <f t="shared" ca="1" si="407"/>
        <v>151124.23598304673</v>
      </c>
      <c r="FU255" s="420">
        <f t="shared" ca="1" si="360"/>
        <v>0</v>
      </c>
      <c r="FV255" s="416">
        <f t="shared" ca="1" si="408"/>
        <v>1150</v>
      </c>
      <c r="FW255" s="372">
        <f t="shared" ca="1" si="453"/>
        <v>-1150</v>
      </c>
      <c r="FX255" s="242">
        <v>114</v>
      </c>
      <c r="FY255" s="29">
        <f t="shared" si="409"/>
        <v>0</v>
      </c>
      <c r="FZ255" s="29">
        <f t="shared" ca="1" si="468"/>
        <v>88269.983866406008</v>
      </c>
      <c r="GA255" s="29">
        <f t="shared" ca="1" si="361"/>
        <v>91.947899860839598</v>
      </c>
      <c r="GB255" s="29"/>
      <c r="GC255" s="24">
        <v>113</v>
      </c>
      <c r="GD255" s="243">
        <f t="shared" ca="1" si="442"/>
        <v>1150</v>
      </c>
      <c r="GE255" s="243">
        <f t="shared" ca="1" si="473"/>
        <v>149595.68442576853</v>
      </c>
      <c r="GF255" s="243">
        <f t="shared" ca="1" si="410"/>
        <v>155.82883794350889</v>
      </c>
      <c r="GG255" s="33"/>
      <c r="GP255" s="482"/>
      <c r="GQ255" s="242">
        <v>113</v>
      </c>
      <c r="GR255" s="331">
        <f t="shared" ca="1" si="362"/>
        <v>1150</v>
      </c>
      <c r="GS255" s="600">
        <f t="shared" ca="1" si="454"/>
        <v>106.9885</v>
      </c>
      <c r="GT255" s="331">
        <f t="shared" ca="1" si="363"/>
        <v>1043.0115000000001</v>
      </c>
      <c r="GU255" s="591">
        <f t="shared" ca="1" si="411"/>
        <v>466.76718372273035</v>
      </c>
      <c r="GV255" s="488">
        <f t="shared" ca="1" si="443"/>
        <v>576.24431627726972</v>
      </c>
      <c r="GW255" s="331">
        <f t="shared" si="444"/>
        <v>0</v>
      </c>
      <c r="GX255" s="331">
        <f t="shared" si="445"/>
        <v>0</v>
      </c>
      <c r="GY255" s="593">
        <f t="shared" ca="1" si="446"/>
        <v>159458.21867437311</v>
      </c>
      <c r="GZ255" s="420">
        <f t="shared" ca="1" si="364"/>
        <v>0</v>
      </c>
      <c r="HA255" s="416">
        <f t="shared" ca="1" si="412"/>
        <v>1150</v>
      </c>
      <c r="HB255" s="372">
        <f t="shared" ca="1" si="455"/>
        <v>-1150</v>
      </c>
      <c r="HC255" s="242">
        <v>114</v>
      </c>
      <c r="HD255" s="29">
        <f t="shared" si="413"/>
        <v>0</v>
      </c>
      <c r="HE255" s="29">
        <f t="shared" ca="1" si="469"/>
        <v>81871.716591376477</v>
      </c>
      <c r="HF255" s="29">
        <f t="shared" ca="1" si="365"/>
        <v>85.283038116017167</v>
      </c>
      <c r="HG255" s="29"/>
      <c r="HH255" s="24">
        <v>113</v>
      </c>
      <c r="HI255" s="243">
        <f t="shared" ca="1" si="456"/>
        <v>1150</v>
      </c>
      <c r="HJ255" s="243">
        <f t="shared" ca="1" si="474"/>
        <v>148439.53721936871</v>
      </c>
      <c r="HK255" s="243">
        <f t="shared" ca="1" si="414"/>
        <v>154.62451793684241</v>
      </c>
      <c r="HL255" s="33"/>
    </row>
    <row r="256" spans="3:220" ht="15" customHeight="1" x14ac:dyDescent="0.25">
      <c r="C256" s="242">
        <v>114</v>
      </c>
      <c r="D256" s="243">
        <f t="shared" si="337"/>
        <v>1155.6736805955547</v>
      </c>
      <c r="E256" s="865">
        <f t="shared" si="415"/>
        <v>100</v>
      </c>
      <c r="F256" s="866"/>
      <c r="G256" s="243">
        <f t="shared" si="338"/>
        <v>1055.6736805955547</v>
      </c>
      <c r="H256" s="859">
        <f t="shared" si="339"/>
        <v>489.08270804968328</v>
      </c>
      <c r="I256" s="860"/>
      <c r="J256" s="243">
        <f t="shared" si="340"/>
        <v>566.59097254587141</v>
      </c>
      <c r="K256" s="859">
        <f t="shared" si="366"/>
        <v>146158.22144235909</v>
      </c>
      <c r="L256" s="860"/>
      <c r="M256" s="860"/>
      <c r="N256" s="861"/>
      <c r="O256" s="248">
        <f t="shared" si="367"/>
        <v>146158.22144235909</v>
      </c>
      <c r="P256" s="248">
        <f t="shared" si="335"/>
        <v>0</v>
      </c>
      <c r="Q256" s="248">
        <f t="shared" si="341"/>
        <v>0</v>
      </c>
      <c r="R256" s="1015" t="str">
        <f t="shared" si="336"/>
        <v/>
      </c>
      <c r="S256" s="1015"/>
      <c r="U256">
        <v>114</v>
      </c>
      <c r="W256" s="278"/>
      <c r="X256" s="278"/>
      <c r="Y256" s="854"/>
      <c r="Z256" s="855"/>
      <c r="AA256" s="279"/>
      <c r="AQ256" s="482"/>
      <c r="AR256" s="242">
        <v>114</v>
      </c>
      <c r="AS256" s="331">
        <f t="shared" ca="1" si="342"/>
        <v>1231.970682334292</v>
      </c>
      <c r="AT256" s="566">
        <f t="shared" ca="1" si="368"/>
        <v>103.62049999999999</v>
      </c>
      <c r="AU256" s="331">
        <f t="shared" ca="1" si="343"/>
        <v>1128.350182334292</v>
      </c>
      <c r="AV256" s="329">
        <f t="shared" ca="1" si="344"/>
        <v>401.63586144991228</v>
      </c>
      <c r="AW256" s="331">
        <f t="shared" ca="1" si="345"/>
        <v>726.71432088437973</v>
      </c>
      <c r="AX256" s="331">
        <f t="shared" si="369"/>
        <v>0</v>
      </c>
      <c r="AY256" s="331">
        <f t="shared" si="418"/>
        <v>0</v>
      </c>
      <c r="AZ256" s="350">
        <f t="shared" ca="1" si="346"/>
        <v>136977.00960479982</v>
      </c>
      <c r="BA256" s="420">
        <f t="shared" ca="1" si="347"/>
        <v>0</v>
      </c>
      <c r="BB256" s="416">
        <f t="shared" ca="1" si="370"/>
        <v>1231.970682334292</v>
      </c>
      <c r="BC256" s="372">
        <f t="shared" ca="1" si="447"/>
        <v>-1231.970682334292</v>
      </c>
      <c r="BD256" s="242">
        <v>115</v>
      </c>
      <c r="BE256" s="29">
        <f t="shared" si="348"/>
        <v>0</v>
      </c>
      <c r="BF256" s="29">
        <f t="shared" ca="1" si="371"/>
        <v>88269.983866406008</v>
      </c>
      <c r="BG256" s="29">
        <f t="shared" ca="1" si="349"/>
        <v>91.947899860839598</v>
      </c>
      <c r="BH256" s="29"/>
      <c r="BI256" s="24">
        <v>114</v>
      </c>
      <c r="BJ256" s="243">
        <f t="shared" ca="1" si="438"/>
        <v>1231.970682334292</v>
      </c>
      <c r="BK256" s="243">
        <f t="shared" ca="1" si="416"/>
        <v>160645.24701964259</v>
      </c>
      <c r="BL256" s="243">
        <f t="shared" ca="1" si="372"/>
        <v>167.33879897879436</v>
      </c>
      <c r="BM256" s="33"/>
      <c r="BO256" s="278"/>
      <c r="BP256" s="278"/>
      <c r="BQ256" s="278"/>
      <c r="BR256" s="278"/>
      <c r="BS256" s="278"/>
      <c r="BT256" s="278"/>
      <c r="BU256" s="278"/>
      <c r="BV256" s="725"/>
      <c r="BW256" s="679">
        <v>114</v>
      </c>
      <c r="BX256" s="489">
        <f t="shared" ca="1" si="373"/>
        <v>1445.5025028809234</v>
      </c>
      <c r="BY256" s="489">
        <f t="shared" ca="1" si="350"/>
        <v>104.1015</v>
      </c>
      <c r="BZ256" s="489">
        <f t="shared" ca="1" si="351"/>
        <v>1341.4010028809234</v>
      </c>
      <c r="CA256" s="489">
        <f t="shared" ca="1" si="374"/>
        <v>325.61523774474898</v>
      </c>
      <c r="CB256" s="489">
        <f t="shared" ca="1" si="375"/>
        <v>1015.7857651361744</v>
      </c>
      <c r="CC256" s="489">
        <f t="shared" si="376"/>
        <v>0</v>
      </c>
      <c r="CD256" s="489">
        <f t="shared" si="377"/>
        <v>0</v>
      </c>
      <c r="CE256" s="647">
        <f t="shared" ca="1" si="378"/>
        <v>110623.72431877776</v>
      </c>
      <c r="CF256" s="700">
        <f t="shared" ca="1" si="417"/>
        <v>0</v>
      </c>
      <c r="CG256" s="701">
        <f t="shared" ca="1" si="379"/>
        <v>1445.5025028809234</v>
      </c>
      <c r="CH256" s="710">
        <f t="shared" ca="1" si="448"/>
        <v>-1445.5025028809234</v>
      </c>
      <c r="CI256" s="679">
        <v>115</v>
      </c>
      <c r="CJ256" s="29">
        <f t="shared" si="352"/>
        <v>0</v>
      </c>
      <c r="CK256" s="29">
        <f t="shared" ca="1" si="466"/>
        <v>88269.983866406008</v>
      </c>
      <c r="CL256" s="29">
        <f t="shared" ca="1" si="353"/>
        <v>91.947899860839598</v>
      </c>
      <c r="CM256" s="29"/>
      <c r="CN256" s="29">
        <v>114</v>
      </c>
      <c r="CO256" s="29">
        <f t="shared" ca="1" si="439"/>
        <v>1445.5025028809234</v>
      </c>
      <c r="CP256" s="29">
        <f t="shared" ca="1" si="470"/>
        <v>186303.32019366426</v>
      </c>
      <c r="CQ256" s="29">
        <f t="shared" ca="1" si="380"/>
        <v>194.06595853506693</v>
      </c>
      <c r="CR256" s="292"/>
      <c r="DA256" s="482"/>
      <c r="DB256" s="242">
        <v>114</v>
      </c>
      <c r="DC256" s="488">
        <f t="shared" ca="1" si="381"/>
        <v>1462.4506963735107</v>
      </c>
      <c r="DD256" s="489">
        <f t="shared" ca="1" si="354"/>
        <v>106.9885</v>
      </c>
      <c r="DE256" s="488">
        <f t="shared" ca="1" si="382"/>
        <v>1355.4621963735108</v>
      </c>
      <c r="DF256" s="489">
        <f t="shared" ca="1" si="383"/>
        <v>343.31760583750724</v>
      </c>
      <c r="DG256" s="488">
        <f t="shared" ca="1" si="384"/>
        <v>1012.1445905360035</v>
      </c>
      <c r="DH256" s="488">
        <f t="shared" si="385"/>
        <v>0</v>
      </c>
      <c r="DI256" s="488">
        <f t="shared" si="386"/>
        <v>0</v>
      </c>
      <c r="DJ256" s="523">
        <f t="shared" ca="1" si="387"/>
        <v>116696.74883946648</v>
      </c>
      <c r="DK256" s="420">
        <f t="shared" ca="1" si="355"/>
        <v>0</v>
      </c>
      <c r="DL256" s="416">
        <f t="shared" ca="1" si="388"/>
        <v>1462.4506963735107</v>
      </c>
      <c r="DM256" s="372">
        <f t="shared" ca="1" si="449"/>
        <v>-1462.4506963735107</v>
      </c>
      <c r="DN256" s="242">
        <v>115</v>
      </c>
      <c r="DO256" s="29">
        <f t="shared" si="356"/>
        <v>0</v>
      </c>
      <c r="DP256" s="29">
        <f t="shared" ca="1" si="419"/>
        <v>81871.716591376477</v>
      </c>
      <c r="DQ256" s="29">
        <f t="shared" ca="1" si="357"/>
        <v>85.283038116017167</v>
      </c>
      <c r="DR256" s="29"/>
      <c r="DS256" s="24">
        <v>114</v>
      </c>
      <c r="DT256" s="243">
        <f t="shared" ca="1" si="440"/>
        <v>1462.4506963735107</v>
      </c>
      <c r="DU256" s="243">
        <f t="shared" ca="1" si="471"/>
        <v>187186.53876338401</v>
      </c>
      <c r="DV256" s="243">
        <f t="shared" ca="1" si="390"/>
        <v>194.98597787852501</v>
      </c>
      <c r="DW256" s="33"/>
      <c r="EF256" s="482"/>
      <c r="EG256" s="242">
        <v>114</v>
      </c>
      <c r="EH256" s="331">
        <f t="shared" ca="1" si="391"/>
        <v>1150</v>
      </c>
      <c r="EI256" s="599">
        <f t="shared" ca="1" si="450"/>
        <v>103.62049999999999</v>
      </c>
      <c r="EJ256" s="331">
        <f t="shared" ca="1" si="392"/>
        <v>1046.3795</v>
      </c>
      <c r="EK256" s="594">
        <f t="shared" ca="1" si="393"/>
        <v>433.5816279060071</v>
      </c>
      <c r="EL256" s="488">
        <f t="shared" ca="1" si="394"/>
        <v>612.79787209399296</v>
      </c>
      <c r="EM256" s="331">
        <f t="shared" si="395"/>
        <v>0</v>
      </c>
      <c r="EN256" s="331">
        <f t="shared" si="396"/>
        <v>0</v>
      </c>
      <c r="EO256" s="595">
        <f t="shared" ca="1" si="397"/>
        <v>148043.76026710842</v>
      </c>
      <c r="EP256" s="420">
        <f t="shared" ca="1" si="358"/>
        <v>0</v>
      </c>
      <c r="EQ256" s="416">
        <f t="shared" ca="1" si="398"/>
        <v>1150</v>
      </c>
      <c r="ER256" s="372">
        <f t="shared" ca="1" si="451"/>
        <v>-1150</v>
      </c>
      <c r="ES256" s="242">
        <v>115</v>
      </c>
      <c r="ET256" s="29">
        <f t="shared" si="399"/>
        <v>0</v>
      </c>
      <c r="EU256" s="29">
        <f t="shared" ca="1" si="467"/>
        <v>88269.983866406008</v>
      </c>
      <c r="EV256" s="29">
        <f t="shared" ca="1" si="359"/>
        <v>91.947899860839598</v>
      </c>
      <c r="EW256" s="29"/>
      <c r="EX256" s="24">
        <v>114</v>
      </c>
      <c r="EY256" s="243">
        <f t="shared" ca="1" si="441"/>
        <v>1150</v>
      </c>
      <c r="EZ256" s="243">
        <f t="shared" ca="1" si="472"/>
        <v>150781.76485731686</v>
      </c>
      <c r="FA256" s="243">
        <f t="shared" ca="1" si="400"/>
        <v>157.06433839303841</v>
      </c>
      <c r="FB256" s="33"/>
      <c r="FK256" s="482"/>
      <c r="FL256" s="242">
        <v>114</v>
      </c>
      <c r="FM256" s="331">
        <f t="shared" ca="1" si="401"/>
        <v>1150</v>
      </c>
      <c r="FN256" s="600">
        <f t="shared" ca="1" si="452"/>
        <v>104.1015</v>
      </c>
      <c r="FO256" s="331">
        <f t="shared" ca="1" si="402"/>
        <v>1045.8985</v>
      </c>
      <c r="FP256" s="597">
        <f t="shared" ca="1" si="403"/>
        <v>440.77902161721971</v>
      </c>
      <c r="FQ256" s="488">
        <f t="shared" ca="1" si="404"/>
        <v>605.11947838278024</v>
      </c>
      <c r="FR256" s="331">
        <f t="shared" si="405"/>
        <v>0</v>
      </c>
      <c r="FS256" s="331">
        <f t="shared" si="406"/>
        <v>0</v>
      </c>
      <c r="FT256" s="596">
        <f t="shared" ca="1" si="407"/>
        <v>150519.11650466395</v>
      </c>
      <c r="FU256" s="420">
        <f t="shared" ca="1" si="360"/>
        <v>0</v>
      </c>
      <c r="FV256" s="416">
        <f t="shared" ca="1" si="408"/>
        <v>1150</v>
      </c>
      <c r="FW256" s="372">
        <f t="shared" ca="1" si="453"/>
        <v>-1150</v>
      </c>
      <c r="FX256" s="242">
        <v>115</v>
      </c>
      <c r="FY256" s="29">
        <f t="shared" si="409"/>
        <v>0</v>
      </c>
      <c r="FZ256" s="29">
        <f t="shared" ca="1" si="468"/>
        <v>88269.983866406008</v>
      </c>
      <c r="GA256" s="29">
        <f t="shared" ca="1" si="361"/>
        <v>91.947899860839598</v>
      </c>
      <c r="GB256" s="29"/>
      <c r="GC256" s="24">
        <v>114</v>
      </c>
      <c r="GD256" s="243">
        <f t="shared" ca="1" si="442"/>
        <v>1150</v>
      </c>
      <c r="GE256" s="243">
        <f t="shared" ca="1" si="473"/>
        <v>150745.68442576853</v>
      </c>
      <c r="GF256" s="243">
        <f t="shared" ca="1" si="410"/>
        <v>157.02675461017557</v>
      </c>
      <c r="GG256" s="33"/>
      <c r="GP256" s="482"/>
      <c r="GQ256" s="242">
        <v>114</v>
      </c>
      <c r="GR256" s="331">
        <f t="shared" ca="1" si="362"/>
        <v>1150</v>
      </c>
      <c r="GS256" s="600">
        <f t="shared" ca="1" si="454"/>
        <v>106.9885</v>
      </c>
      <c r="GT256" s="331">
        <f t="shared" ca="1" si="363"/>
        <v>1043.0115000000001</v>
      </c>
      <c r="GU256" s="591">
        <f t="shared" ca="1" si="411"/>
        <v>465.0864711335883</v>
      </c>
      <c r="GV256" s="488">
        <f t="shared" ca="1" si="443"/>
        <v>577.92502886641182</v>
      </c>
      <c r="GW256" s="331">
        <f t="shared" si="444"/>
        <v>0</v>
      </c>
      <c r="GX256" s="331">
        <f t="shared" si="445"/>
        <v>0</v>
      </c>
      <c r="GY256" s="593">
        <f t="shared" ca="1" si="446"/>
        <v>158880.2936455067</v>
      </c>
      <c r="GZ256" s="420">
        <f t="shared" ca="1" si="364"/>
        <v>0</v>
      </c>
      <c r="HA256" s="416">
        <f t="shared" ca="1" si="412"/>
        <v>1150</v>
      </c>
      <c r="HB256" s="372">
        <f t="shared" ca="1" si="455"/>
        <v>-1150</v>
      </c>
      <c r="HC256" s="242">
        <v>115</v>
      </c>
      <c r="HD256" s="29">
        <f t="shared" si="413"/>
        <v>0</v>
      </c>
      <c r="HE256" s="29">
        <f t="shared" ca="1" si="469"/>
        <v>81871.716591376477</v>
      </c>
      <c r="HF256" s="29">
        <f t="shared" ca="1" si="365"/>
        <v>85.283038116017167</v>
      </c>
      <c r="HG256" s="29"/>
      <c r="HH256" s="24">
        <v>114</v>
      </c>
      <c r="HI256" s="243">
        <f t="shared" ca="1" si="456"/>
        <v>1150</v>
      </c>
      <c r="HJ256" s="243">
        <f t="shared" ca="1" si="474"/>
        <v>149589.53721936871</v>
      </c>
      <c r="HK256" s="243">
        <f t="shared" ca="1" si="414"/>
        <v>155.82243460350909</v>
      </c>
      <c r="HL256" s="33"/>
    </row>
    <row r="257" spans="3:220" ht="15" customHeight="1" x14ac:dyDescent="0.25">
      <c r="C257" s="242">
        <v>115</v>
      </c>
      <c r="D257" s="243">
        <f t="shared" si="337"/>
        <v>1155.6736805955547</v>
      </c>
      <c r="E257" s="865">
        <f t="shared" si="415"/>
        <v>100</v>
      </c>
      <c r="F257" s="866"/>
      <c r="G257" s="243">
        <f t="shared" si="338"/>
        <v>1055.6736805955547</v>
      </c>
      <c r="H257" s="859">
        <f t="shared" si="339"/>
        <v>487.19407147453035</v>
      </c>
      <c r="I257" s="860"/>
      <c r="J257" s="243">
        <f t="shared" si="340"/>
        <v>568.4796091210244</v>
      </c>
      <c r="K257" s="859">
        <f t="shared" si="366"/>
        <v>145589.74183323808</v>
      </c>
      <c r="L257" s="860"/>
      <c r="M257" s="860"/>
      <c r="N257" s="861"/>
      <c r="O257" s="248">
        <f t="shared" si="367"/>
        <v>145589.74183323808</v>
      </c>
      <c r="P257" s="248">
        <f t="shared" si="335"/>
        <v>0</v>
      </c>
      <c r="Q257" s="248">
        <f t="shared" si="341"/>
        <v>0</v>
      </c>
      <c r="R257" s="1015" t="str">
        <f t="shared" si="336"/>
        <v/>
      </c>
      <c r="S257" s="1015"/>
      <c r="U257">
        <v>115</v>
      </c>
      <c r="W257" s="278"/>
      <c r="X257" s="278"/>
      <c r="Y257" s="854"/>
      <c r="Z257" s="855"/>
      <c r="AA257" s="279"/>
      <c r="AQ257" s="482"/>
      <c r="AR257" s="242">
        <v>115</v>
      </c>
      <c r="AS257" s="331">
        <f t="shared" ca="1" si="342"/>
        <v>1231.970682334292</v>
      </c>
      <c r="AT257" s="566">
        <f t="shared" ca="1" si="368"/>
        <v>103.62049999999999</v>
      </c>
      <c r="AU257" s="331">
        <f t="shared" ca="1" si="343"/>
        <v>1128.350182334292</v>
      </c>
      <c r="AV257" s="329">
        <f t="shared" ca="1" si="344"/>
        <v>399.51627801399951</v>
      </c>
      <c r="AW257" s="331">
        <f t="shared" ca="1" si="345"/>
        <v>728.8339043202925</v>
      </c>
      <c r="AX257" s="331">
        <f t="shared" si="369"/>
        <v>0</v>
      </c>
      <c r="AY257" s="331">
        <f t="shared" si="418"/>
        <v>0</v>
      </c>
      <c r="AZ257" s="350">
        <f t="shared" ca="1" si="346"/>
        <v>136248.17570047954</v>
      </c>
      <c r="BA257" s="420">
        <f t="shared" ca="1" si="347"/>
        <v>0</v>
      </c>
      <c r="BB257" s="416">
        <f t="shared" ca="1" si="370"/>
        <v>1231.970682334292</v>
      </c>
      <c r="BC257" s="372">
        <f t="shared" ca="1" si="447"/>
        <v>-1231.970682334292</v>
      </c>
      <c r="BD257" s="242">
        <v>116</v>
      </c>
      <c r="BE257" s="29">
        <f t="shared" si="348"/>
        <v>0</v>
      </c>
      <c r="BF257" s="29">
        <f t="shared" ca="1" si="371"/>
        <v>88269.983866406008</v>
      </c>
      <c r="BG257" s="29">
        <f t="shared" ca="1" si="349"/>
        <v>91.947899860839598</v>
      </c>
      <c r="BH257" s="29"/>
      <c r="BI257" s="24">
        <v>115</v>
      </c>
      <c r="BJ257" s="243">
        <f t="shared" ca="1" si="438"/>
        <v>1231.970682334292</v>
      </c>
      <c r="BK257" s="243">
        <f t="shared" ca="1" si="416"/>
        <v>161877.21770197689</v>
      </c>
      <c r="BL257" s="243">
        <f t="shared" ca="1" si="372"/>
        <v>168.62210177289259</v>
      </c>
      <c r="BM257" s="33"/>
      <c r="BO257" s="278"/>
      <c r="BP257" s="278"/>
      <c r="BQ257" s="278"/>
      <c r="BR257" s="278"/>
      <c r="BS257" s="278"/>
      <c r="BT257" s="278"/>
      <c r="BU257" s="278"/>
      <c r="BV257" s="725"/>
      <c r="BW257" s="679">
        <v>115</v>
      </c>
      <c r="BX257" s="489">
        <f t="shared" ca="1" si="373"/>
        <v>1445.5025028809234</v>
      </c>
      <c r="BY257" s="489">
        <f t="shared" ca="1" si="350"/>
        <v>104.1015</v>
      </c>
      <c r="BZ257" s="489">
        <f t="shared" ca="1" si="351"/>
        <v>1341.4010028809234</v>
      </c>
      <c r="CA257" s="489">
        <f t="shared" ca="1" si="374"/>
        <v>322.65252926310183</v>
      </c>
      <c r="CB257" s="489">
        <f t="shared" ca="1" si="375"/>
        <v>1018.7484736178217</v>
      </c>
      <c r="CC257" s="489">
        <f t="shared" si="376"/>
        <v>0</v>
      </c>
      <c r="CD257" s="489">
        <f t="shared" si="377"/>
        <v>0</v>
      </c>
      <c r="CE257" s="647">
        <f t="shared" ca="1" si="378"/>
        <v>109604.97584515995</v>
      </c>
      <c r="CF257" s="700">
        <f t="shared" ca="1" si="417"/>
        <v>0</v>
      </c>
      <c r="CG257" s="701">
        <f t="shared" ca="1" si="379"/>
        <v>1445.5025028809234</v>
      </c>
      <c r="CH257" s="710">
        <f t="shared" ca="1" si="448"/>
        <v>-1445.5025028809234</v>
      </c>
      <c r="CI257" s="679">
        <v>116</v>
      </c>
      <c r="CJ257" s="29">
        <f t="shared" si="352"/>
        <v>0</v>
      </c>
      <c r="CK257" s="29">
        <f t="shared" ca="1" si="466"/>
        <v>88269.983866406008</v>
      </c>
      <c r="CL257" s="29">
        <f t="shared" ca="1" si="353"/>
        <v>91.947899860839598</v>
      </c>
      <c r="CM257" s="29"/>
      <c r="CN257" s="29">
        <v>115</v>
      </c>
      <c r="CO257" s="29">
        <f t="shared" ca="1" si="439"/>
        <v>1445.5025028809234</v>
      </c>
      <c r="CP257" s="649">
        <f t="shared" ca="1" si="470"/>
        <v>187748.82269654519</v>
      </c>
      <c r="CQ257" s="29">
        <f t="shared" ca="1" si="380"/>
        <v>195.57169030890125</v>
      </c>
      <c r="CR257" s="292"/>
      <c r="DA257" s="482"/>
      <c r="DB257" s="242">
        <v>115</v>
      </c>
      <c r="DC257" s="488">
        <f t="shared" ca="1" si="381"/>
        <v>1462.4506963735107</v>
      </c>
      <c r="DD257" s="489">
        <f t="shared" ca="1" si="354"/>
        <v>106.9885</v>
      </c>
      <c r="DE257" s="488">
        <f t="shared" ca="1" si="382"/>
        <v>1355.4621963735108</v>
      </c>
      <c r="DF257" s="489">
        <f t="shared" ca="1" si="383"/>
        <v>340.36551744844394</v>
      </c>
      <c r="DG257" s="488">
        <f t="shared" ca="1" si="384"/>
        <v>1015.0966789250668</v>
      </c>
      <c r="DH257" s="488">
        <f t="shared" si="385"/>
        <v>0</v>
      </c>
      <c r="DI257" s="488">
        <f t="shared" si="386"/>
        <v>0</v>
      </c>
      <c r="DJ257" s="523">
        <f t="shared" ca="1" si="387"/>
        <v>115681.65216054142</v>
      </c>
      <c r="DK257" s="420">
        <f t="shared" ca="1" si="355"/>
        <v>0</v>
      </c>
      <c r="DL257" s="416">
        <f t="shared" ca="1" si="388"/>
        <v>1462.4506963735107</v>
      </c>
      <c r="DM257" s="372">
        <f t="shared" ca="1" si="449"/>
        <v>-1462.4506963735107</v>
      </c>
      <c r="DN257" s="242">
        <v>116</v>
      </c>
      <c r="DO257" s="29">
        <f t="shared" si="356"/>
        <v>0</v>
      </c>
      <c r="DP257" s="29">
        <f t="shared" ca="1" si="419"/>
        <v>81871.716591376477</v>
      </c>
      <c r="DQ257" s="29">
        <f t="shared" ca="1" si="357"/>
        <v>85.283038116017167</v>
      </c>
      <c r="DR257" s="29"/>
      <c r="DS257" s="24">
        <v>115</v>
      </c>
      <c r="DT257" s="243">
        <f t="shared" ca="1" si="440"/>
        <v>1462.4506963735107</v>
      </c>
      <c r="DU257" s="243">
        <f t="shared" ca="1" si="471"/>
        <v>188648.98945975752</v>
      </c>
      <c r="DV257" s="243">
        <f t="shared" ca="1" si="390"/>
        <v>196.50936402058076</v>
      </c>
      <c r="DW257" s="33"/>
      <c r="EF257" s="482"/>
      <c r="EG257" s="242">
        <v>115</v>
      </c>
      <c r="EH257" s="331">
        <f t="shared" ca="1" si="391"/>
        <v>1150</v>
      </c>
      <c r="EI257" s="599">
        <f t="shared" ca="1" si="450"/>
        <v>103.62049999999999</v>
      </c>
      <c r="EJ257" s="331">
        <f t="shared" ca="1" si="392"/>
        <v>1046.3795</v>
      </c>
      <c r="EK257" s="594">
        <f t="shared" ca="1" si="393"/>
        <v>431.7943007790663</v>
      </c>
      <c r="EL257" s="488">
        <f t="shared" ca="1" si="394"/>
        <v>614.58519922093365</v>
      </c>
      <c r="EM257" s="331">
        <f t="shared" si="395"/>
        <v>0</v>
      </c>
      <c r="EN257" s="331">
        <f t="shared" si="396"/>
        <v>0</v>
      </c>
      <c r="EO257" s="595">
        <f t="shared" ca="1" si="397"/>
        <v>147429.1750678875</v>
      </c>
      <c r="EP257" s="420">
        <f t="shared" ca="1" si="358"/>
        <v>0</v>
      </c>
      <c r="EQ257" s="416">
        <f t="shared" ca="1" si="398"/>
        <v>1150</v>
      </c>
      <c r="ER257" s="372">
        <f t="shared" ca="1" si="451"/>
        <v>-1150</v>
      </c>
      <c r="ES257" s="242">
        <v>116</v>
      </c>
      <c r="ET257" s="29">
        <f t="shared" si="399"/>
        <v>0</v>
      </c>
      <c r="EU257" s="583">
        <f t="shared" ca="1" si="467"/>
        <v>88269.983866406008</v>
      </c>
      <c r="EV257" s="29">
        <f t="shared" ca="1" si="359"/>
        <v>91.947899860839598</v>
      </c>
      <c r="EW257" s="29"/>
      <c r="EX257" s="24">
        <v>115</v>
      </c>
      <c r="EY257" s="243">
        <f t="shared" ca="1" si="441"/>
        <v>1150</v>
      </c>
      <c r="EZ257" s="243">
        <f t="shared" ca="1" si="472"/>
        <v>151931.76485731686</v>
      </c>
      <c r="FA257" s="243">
        <f t="shared" ca="1" si="400"/>
        <v>158.26225505970507</v>
      </c>
      <c r="FB257" s="33"/>
      <c r="FK257" s="482"/>
      <c r="FL257" s="242">
        <v>115</v>
      </c>
      <c r="FM257" s="331">
        <f t="shared" ca="1" si="401"/>
        <v>1150</v>
      </c>
      <c r="FN257" s="600">
        <f t="shared" ca="1" si="452"/>
        <v>104.1015</v>
      </c>
      <c r="FO257" s="331">
        <f t="shared" ca="1" si="402"/>
        <v>1045.8985</v>
      </c>
      <c r="FP257" s="597">
        <f t="shared" ca="1" si="403"/>
        <v>439.01408980526986</v>
      </c>
      <c r="FQ257" s="488">
        <f t="shared" ca="1" si="404"/>
        <v>606.88441019473021</v>
      </c>
      <c r="FR257" s="331">
        <f t="shared" si="405"/>
        <v>0</v>
      </c>
      <c r="FS257" s="331">
        <f t="shared" si="406"/>
        <v>0</v>
      </c>
      <c r="FT257" s="596">
        <f t="shared" ca="1" si="407"/>
        <v>149912.23209446922</v>
      </c>
      <c r="FU257" s="420">
        <f t="shared" ca="1" si="360"/>
        <v>0</v>
      </c>
      <c r="FV257" s="416">
        <f t="shared" ca="1" si="408"/>
        <v>1150</v>
      </c>
      <c r="FW257" s="372">
        <f t="shared" ca="1" si="453"/>
        <v>-1150</v>
      </c>
      <c r="FX257" s="242">
        <v>116</v>
      </c>
      <c r="FY257" s="29">
        <f t="shared" si="409"/>
        <v>0</v>
      </c>
      <c r="FZ257" s="586">
        <f t="shared" ca="1" si="468"/>
        <v>88269.983866406008</v>
      </c>
      <c r="GA257" s="29">
        <f t="shared" ca="1" si="361"/>
        <v>91.947899860839598</v>
      </c>
      <c r="GB257" s="29"/>
      <c r="GC257" s="24">
        <v>115</v>
      </c>
      <c r="GD257" s="243">
        <f t="shared" ca="1" si="442"/>
        <v>1150</v>
      </c>
      <c r="GE257" s="243">
        <f t="shared" ca="1" si="473"/>
        <v>151895.68442576853</v>
      </c>
      <c r="GF257" s="243">
        <f t="shared" ca="1" si="410"/>
        <v>158.22467127684223</v>
      </c>
      <c r="GG257" s="33"/>
      <c r="GP257" s="482"/>
      <c r="GQ257" s="242">
        <v>115</v>
      </c>
      <c r="GR257" s="331">
        <f t="shared" ca="1" si="362"/>
        <v>1150</v>
      </c>
      <c r="GS257" s="600">
        <f t="shared" ca="1" si="454"/>
        <v>106.9885</v>
      </c>
      <c r="GT257" s="331">
        <f t="shared" ca="1" si="363"/>
        <v>1043.0115000000001</v>
      </c>
      <c r="GU257" s="591">
        <f t="shared" ca="1" si="411"/>
        <v>463.40085646606121</v>
      </c>
      <c r="GV257" s="488">
        <f t="shared" ca="1" si="443"/>
        <v>579.61064353393886</v>
      </c>
      <c r="GW257" s="331">
        <f t="shared" si="444"/>
        <v>0</v>
      </c>
      <c r="GX257" s="331">
        <f t="shared" si="445"/>
        <v>0</v>
      </c>
      <c r="GY257" s="593">
        <f t="shared" ca="1" si="446"/>
        <v>158300.68300197276</v>
      </c>
      <c r="GZ257" s="420">
        <f t="shared" ca="1" si="364"/>
        <v>0</v>
      </c>
      <c r="HA257" s="416">
        <f t="shared" ca="1" si="412"/>
        <v>1150</v>
      </c>
      <c r="HB257" s="372">
        <f t="shared" ca="1" si="455"/>
        <v>-1150</v>
      </c>
      <c r="HC257" s="242">
        <v>116</v>
      </c>
      <c r="HD257" s="29">
        <f t="shared" si="413"/>
        <v>0</v>
      </c>
      <c r="HE257" s="29">
        <f t="shared" ca="1" si="469"/>
        <v>81871.716591376477</v>
      </c>
      <c r="HF257" s="29">
        <f t="shared" ca="1" si="365"/>
        <v>85.283038116017167</v>
      </c>
      <c r="HG257" s="29"/>
      <c r="HH257" s="24">
        <v>115</v>
      </c>
      <c r="HI257" s="243">
        <f t="shared" ca="1" si="456"/>
        <v>1150</v>
      </c>
      <c r="HJ257" s="243">
        <f t="shared" ca="1" si="474"/>
        <v>150739.53721936871</v>
      </c>
      <c r="HK257" s="243">
        <f t="shared" ca="1" si="414"/>
        <v>157.02035127017575</v>
      </c>
      <c r="HL257" s="33"/>
    </row>
    <row r="258" spans="3:220" ht="15" customHeight="1" x14ac:dyDescent="0.25">
      <c r="C258" s="242">
        <v>116</v>
      </c>
      <c r="D258" s="243">
        <f t="shared" si="337"/>
        <v>1155.6736805955547</v>
      </c>
      <c r="E258" s="865">
        <f t="shared" si="415"/>
        <v>100</v>
      </c>
      <c r="F258" s="866"/>
      <c r="G258" s="243">
        <f t="shared" si="338"/>
        <v>1055.6736805955547</v>
      </c>
      <c r="H258" s="859">
        <f t="shared" si="339"/>
        <v>485.29913944412692</v>
      </c>
      <c r="I258" s="860"/>
      <c r="J258" s="243">
        <f t="shared" si="340"/>
        <v>570.37454115142782</v>
      </c>
      <c r="K258" s="859">
        <f t="shared" si="366"/>
        <v>145019.36729208665</v>
      </c>
      <c r="L258" s="860"/>
      <c r="M258" s="860"/>
      <c r="N258" s="861"/>
      <c r="O258" s="248">
        <f t="shared" si="367"/>
        <v>145019.36729208665</v>
      </c>
      <c r="P258" s="248">
        <f t="shared" si="335"/>
        <v>0</v>
      </c>
      <c r="Q258" s="248">
        <f t="shared" si="341"/>
        <v>0</v>
      </c>
      <c r="R258" s="1015" t="str">
        <f t="shared" si="336"/>
        <v/>
      </c>
      <c r="S258" s="1015"/>
      <c r="U258">
        <v>116</v>
      </c>
      <c r="W258" s="278"/>
      <c r="X258" s="278"/>
      <c r="Y258" s="854"/>
      <c r="Z258" s="855"/>
      <c r="AA258" s="279"/>
      <c r="AQ258" s="482"/>
      <c r="AR258" s="242">
        <v>116</v>
      </c>
      <c r="AS258" s="331">
        <f t="shared" ca="1" si="342"/>
        <v>1231.970682334292</v>
      </c>
      <c r="AT258" s="566">
        <f t="shared" ca="1" si="368"/>
        <v>103.62049999999999</v>
      </c>
      <c r="AU258" s="331">
        <f t="shared" ca="1" si="343"/>
        <v>1128.350182334292</v>
      </c>
      <c r="AV258" s="329">
        <f t="shared" ca="1" si="344"/>
        <v>397.39051245973201</v>
      </c>
      <c r="AW258" s="331">
        <f t="shared" ca="1" si="345"/>
        <v>730.95966987455995</v>
      </c>
      <c r="AX258" s="331">
        <f t="shared" si="369"/>
        <v>0</v>
      </c>
      <c r="AY258" s="331">
        <f t="shared" si="418"/>
        <v>0</v>
      </c>
      <c r="AZ258" s="350">
        <f t="shared" ca="1" si="346"/>
        <v>135517.21603060496</v>
      </c>
      <c r="BA258" s="420">
        <f t="shared" ca="1" si="347"/>
        <v>0</v>
      </c>
      <c r="BB258" s="416">
        <f t="shared" ca="1" si="370"/>
        <v>1231.970682334292</v>
      </c>
      <c r="BC258" s="372">
        <f t="shared" ca="1" si="447"/>
        <v>-1231.970682334292</v>
      </c>
      <c r="BD258" s="242">
        <v>117</v>
      </c>
      <c r="BE258" s="29">
        <f t="shared" si="348"/>
        <v>0</v>
      </c>
      <c r="BF258" s="29">
        <f t="shared" ca="1" si="371"/>
        <v>88269.983866406008</v>
      </c>
      <c r="BG258" s="29">
        <f t="shared" ca="1" si="349"/>
        <v>91.947899860839598</v>
      </c>
      <c r="BH258" s="29"/>
      <c r="BI258" s="24">
        <v>116</v>
      </c>
      <c r="BJ258" s="243">
        <f t="shared" ca="1" si="438"/>
        <v>1231.970682334292</v>
      </c>
      <c r="BK258" s="243">
        <f t="shared" ca="1" si="416"/>
        <v>163109.18838431119</v>
      </c>
      <c r="BL258" s="243">
        <f t="shared" ca="1" si="372"/>
        <v>169.90540456699082</v>
      </c>
      <c r="BM258" s="33"/>
      <c r="BO258" s="278"/>
      <c r="BP258" s="278"/>
      <c r="BQ258" s="278"/>
      <c r="BR258" s="278"/>
      <c r="BS258" s="278"/>
      <c r="BT258" s="278"/>
      <c r="BU258" s="278"/>
      <c r="BV258" s="725"/>
      <c r="BW258" s="679">
        <v>116</v>
      </c>
      <c r="BX258" s="489">
        <f t="shared" ca="1" si="373"/>
        <v>1445.5025028809234</v>
      </c>
      <c r="BY258" s="489">
        <f t="shared" ca="1" si="350"/>
        <v>104.1015</v>
      </c>
      <c r="BZ258" s="489">
        <f t="shared" ca="1" si="351"/>
        <v>1341.4010028809234</v>
      </c>
      <c r="CA258" s="489">
        <f t="shared" ca="1" si="374"/>
        <v>319.68117954838323</v>
      </c>
      <c r="CB258" s="489">
        <f t="shared" ca="1" si="375"/>
        <v>1021.7198233325403</v>
      </c>
      <c r="CC258" s="489">
        <f t="shared" si="376"/>
        <v>0</v>
      </c>
      <c r="CD258" s="489">
        <f t="shared" si="377"/>
        <v>0</v>
      </c>
      <c r="CE258" s="647">
        <f t="shared" ca="1" si="378"/>
        <v>108583.2560218274</v>
      </c>
      <c r="CF258" s="700">
        <f t="shared" ca="1" si="417"/>
        <v>0</v>
      </c>
      <c r="CG258" s="701">
        <f t="shared" ca="1" si="379"/>
        <v>1445.5025028809234</v>
      </c>
      <c r="CH258" s="710">
        <f t="shared" ca="1" si="448"/>
        <v>-1445.5025028809234</v>
      </c>
      <c r="CI258" s="679">
        <v>117</v>
      </c>
      <c r="CJ258" s="29">
        <f t="shared" si="352"/>
        <v>0</v>
      </c>
      <c r="CK258" s="29">
        <f t="shared" ca="1" si="466"/>
        <v>88269.983866406008</v>
      </c>
      <c r="CL258" s="29">
        <f t="shared" ca="1" si="353"/>
        <v>91.947899860839598</v>
      </c>
      <c r="CM258" s="29"/>
      <c r="CN258" s="29">
        <v>116</v>
      </c>
      <c r="CO258" s="29">
        <f t="shared" ca="1" si="439"/>
        <v>1445.5025028809234</v>
      </c>
      <c r="CP258" s="29">
        <f t="shared" ca="1" si="470"/>
        <v>189194.32519942612</v>
      </c>
      <c r="CQ258" s="29">
        <f t="shared" ca="1" si="380"/>
        <v>197.07742208273555</v>
      </c>
      <c r="CR258" s="292"/>
      <c r="DA258" s="482"/>
      <c r="DB258" s="242">
        <v>116</v>
      </c>
      <c r="DC258" s="488">
        <f t="shared" ca="1" si="381"/>
        <v>1462.4506963735107</v>
      </c>
      <c r="DD258" s="489">
        <f t="shared" ca="1" si="354"/>
        <v>106.9885</v>
      </c>
      <c r="DE258" s="488">
        <f t="shared" ca="1" si="382"/>
        <v>1355.4621963735108</v>
      </c>
      <c r="DF258" s="489">
        <f t="shared" ca="1" si="383"/>
        <v>337.40481880157915</v>
      </c>
      <c r="DG258" s="488">
        <f t="shared" ca="1" si="384"/>
        <v>1018.0573775719316</v>
      </c>
      <c r="DH258" s="488">
        <f t="shared" si="385"/>
        <v>0</v>
      </c>
      <c r="DI258" s="488">
        <f t="shared" si="386"/>
        <v>0</v>
      </c>
      <c r="DJ258" s="523">
        <f t="shared" ca="1" si="387"/>
        <v>114663.59478296948</v>
      </c>
      <c r="DK258" s="420">
        <f t="shared" ca="1" si="355"/>
        <v>0</v>
      </c>
      <c r="DL258" s="416">
        <f t="shared" ca="1" si="388"/>
        <v>1462.4506963735107</v>
      </c>
      <c r="DM258" s="372">
        <f t="shared" ca="1" si="449"/>
        <v>-1462.4506963735107</v>
      </c>
      <c r="DN258" s="242">
        <v>117</v>
      </c>
      <c r="DO258" s="29">
        <f t="shared" si="356"/>
        <v>0</v>
      </c>
      <c r="DP258" s="29">
        <f t="shared" ca="1" si="419"/>
        <v>81871.716591376477</v>
      </c>
      <c r="DQ258" s="29">
        <f t="shared" ca="1" si="357"/>
        <v>85.283038116017167</v>
      </c>
      <c r="DR258" s="29"/>
      <c r="DS258" s="24">
        <v>116</v>
      </c>
      <c r="DT258" s="243">
        <f t="shared" ca="1" si="440"/>
        <v>1462.4506963735107</v>
      </c>
      <c r="DU258" s="243">
        <f t="shared" ca="1" si="471"/>
        <v>190111.44015613102</v>
      </c>
      <c r="DV258" s="243">
        <f t="shared" ca="1" si="390"/>
        <v>198.03275016263649</v>
      </c>
      <c r="DW258" s="33"/>
      <c r="EF258" s="482"/>
      <c r="EG258" s="242">
        <v>116</v>
      </c>
      <c r="EH258" s="331">
        <f t="shared" ca="1" si="391"/>
        <v>1150</v>
      </c>
      <c r="EI258" s="599">
        <f t="shared" ca="1" si="450"/>
        <v>103.62049999999999</v>
      </c>
      <c r="EJ258" s="331">
        <f t="shared" ca="1" si="392"/>
        <v>1046.3795</v>
      </c>
      <c r="EK258" s="594">
        <f t="shared" ca="1" si="393"/>
        <v>430.00176061467192</v>
      </c>
      <c r="EL258" s="488">
        <f t="shared" ca="1" si="394"/>
        <v>616.37773938532814</v>
      </c>
      <c r="EM258" s="331">
        <f t="shared" si="395"/>
        <v>0</v>
      </c>
      <c r="EN258" s="331">
        <f t="shared" si="396"/>
        <v>0</v>
      </c>
      <c r="EO258" s="595">
        <f t="shared" ca="1" si="397"/>
        <v>146812.79732850217</v>
      </c>
      <c r="EP258" s="420">
        <f t="shared" ca="1" si="358"/>
        <v>0</v>
      </c>
      <c r="EQ258" s="416">
        <f t="shared" ca="1" si="398"/>
        <v>1150</v>
      </c>
      <c r="ER258" s="372">
        <f t="shared" ca="1" si="451"/>
        <v>-1150</v>
      </c>
      <c r="ES258" s="242">
        <v>117</v>
      </c>
      <c r="ET258" s="29">
        <f t="shared" si="399"/>
        <v>0</v>
      </c>
      <c r="EU258" s="29">
        <f t="shared" ca="1" si="467"/>
        <v>88269.983866406008</v>
      </c>
      <c r="EV258" s="29">
        <f t="shared" ca="1" si="359"/>
        <v>91.947899860839598</v>
      </c>
      <c r="EW258" s="29"/>
      <c r="EX258" s="24">
        <v>116</v>
      </c>
      <c r="EY258" s="243">
        <f t="shared" ca="1" si="441"/>
        <v>1150</v>
      </c>
      <c r="EZ258" s="243">
        <f t="shared" ca="1" si="472"/>
        <v>153081.76485731686</v>
      </c>
      <c r="FA258" s="243">
        <f t="shared" ca="1" si="400"/>
        <v>159.46017172637173</v>
      </c>
      <c r="FB258" s="33"/>
      <c r="FK258" s="482"/>
      <c r="FL258" s="242">
        <v>116</v>
      </c>
      <c r="FM258" s="331">
        <f t="shared" ca="1" si="401"/>
        <v>1150</v>
      </c>
      <c r="FN258" s="600">
        <f t="shared" ca="1" si="452"/>
        <v>104.1015</v>
      </c>
      <c r="FO258" s="331">
        <f t="shared" ca="1" si="402"/>
        <v>1045.8985</v>
      </c>
      <c r="FP258" s="597">
        <f t="shared" ca="1" si="403"/>
        <v>437.24401027553523</v>
      </c>
      <c r="FQ258" s="488">
        <f t="shared" ca="1" si="404"/>
        <v>608.65448972446484</v>
      </c>
      <c r="FR258" s="331">
        <f t="shared" si="405"/>
        <v>0</v>
      </c>
      <c r="FS258" s="331">
        <f t="shared" si="406"/>
        <v>0</v>
      </c>
      <c r="FT258" s="596">
        <f t="shared" ca="1" si="407"/>
        <v>149303.57760474476</v>
      </c>
      <c r="FU258" s="420">
        <f t="shared" ca="1" si="360"/>
        <v>0</v>
      </c>
      <c r="FV258" s="416">
        <f t="shared" ca="1" si="408"/>
        <v>1150</v>
      </c>
      <c r="FW258" s="372">
        <f t="shared" ca="1" si="453"/>
        <v>-1150</v>
      </c>
      <c r="FX258" s="242">
        <v>117</v>
      </c>
      <c r="FY258" s="29">
        <f t="shared" si="409"/>
        <v>0</v>
      </c>
      <c r="FZ258" s="29">
        <f t="shared" ca="1" si="468"/>
        <v>88269.983866406008</v>
      </c>
      <c r="GA258" s="29">
        <f t="shared" ca="1" si="361"/>
        <v>91.947899860839598</v>
      </c>
      <c r="GB258" s="29"/>
      <c r="GC258" s="24">
        <v>116</v>
      </c>
      <c r="GD258" s="243">
        <f t="shared" ca="1" si="442"/>
        <v>1150</v>
      </c>
      <c r="GE258" s="243">
        <f t="shared" ca="1" si="473"/>
        <v>153045.68442576853</v>
      </c>
      <c r="GF258" s="243">
        <f t="shared" ca="1" si="410"/>
        <v>159.42258794350889</v>
      </c>
      <c r="GG258" s="33"/>
      <c r="GP258" s="482"/>
      <c r="GQ258" s="242">
        <v>116</v>
      </c>
      <c r="GR258" s="331">
        <f t="shared" ca="1" si="362"/>
        <v>1150</v>
      </c>
      <c r="GS258" s="600">
        <f t="shared" ca="1" si="454"/>
        <v>106.9885</v>
      </c>
      <c r="GT258" s="331">
        <f t="shared" ca="1" si="363"/>
        <v>1043.0115000000001</v>
      </c>
      <c r="GU258" s="591">
        <f t="shared" ca="1" si="411"/>
        <v>461.71032542242057</v>
      </c>
      <c r="GV258" s="488">
        <f t="shared" ca="1" si="443"/>
        <v>581.30117457757956</v>
      </c>
      <c r="GW258" s="331">
        <f t="shared" si="444"/>
        <v>0</v>
      </c>
      <c r="GX258" s="331">
        <f t="shared" si="445"/>
        <v>0</v>
      </c>
      <c r="GY258" s="593">
        <f t="shared" ca="1" si="446"/>
        <v>157719.38182739518</v>
      </c>
      <c r="GZ258" s="420">
        <f t="shared" ca="1" si="364"/>
        <v>0</v>
      </c>
      <c r="HA258" s="416">
        <f t="shared" ca="1" si="412"/>
        <v>1150</v>
      </c>
      <c r="HB258" s="372">
        <f t="shared" ca="1" si="455"/>
        <v>-1150</v>
      </c>
      <c r="HC258" s="242">
        <v>117</v>
      </c>
      <c r="HD258" s="29">
        <f t="shared" si="413"/>
        <v>0</v>
      </c>
      <c r="HE258" s="29">
        <f t="shared" ca="1" si="469"/>
        <v>81871.716591376477</v>
      </c>
      <c r="HF258" s="29">
        <f t="shared" ca="1" si="365"/>
        <v>85.283038116017167</v>
      </c>
      <c r="HG258" s="29"/>
      <c r="HH258" s="24">
        <v>116</v>
      </c>
      <c r="HI258" s="243">
        <f t="shared" ca="1" si="456"/>
        <v>1150</v>
      </c>
      <c r="HJ258" s="243">
        <f t="shared" ca="1" si="474"/>
        <v>151889.53721936871</v>
      </c>
      <c r="HK258" s="243">
        <f t="shared" ca="1" si="414"/>
        <v>158.21826793684241</v>
      </c>
      <c r="HL258" s="33"/>
    </row>
    <row r="259" spans="3:220" ht="15" customHeight="1" x14ac:dyDescent="0.25">
      <c r="C259" s="242">
        <v>117</v>
      </c>
      <c r="D259" s="243">
        <f t="shared" si="337"/>
        <v>1155.6736805955547</v>
      </c>
      <c r="E259" s="865">
        <f t="shared" si="415"/>
        <v>100</v>
      </c>
      <c r="F259" s="866"/>
      <c r="G259" s="243">
        <f t="shared" si="338"/>
        <v>1055.6736805955547</v>
      </c>
      <c r="H259" s="859">
        <f t="shared" si="339"/>
        <v>483.39789097362217</v>
      </c>
      <c r="I259" s="860"/>
      <c r="J259" s="243">
        <f t="shared" si="340"/>
        <v>572.27578962193252</v>
      </c>
      <c r="K259" s="859">
        <f t="shared" si="366"/>
        <v>144447.09150246473</v>
      </c>
      <c r="L259" s="860"/>
      <c r="M259" s="860"/>
      <c r="N259" s="861"/>
      <c r="O259" s="248">
        <f t="shared" si="367"/>
        <v>144447.09150246473</v>
      </c>
      <c r="P259" s="248">
        <f t="shared" si="335"/>
        <v>0</v>
      </c>
      <c r="Q259" s="248">
        <f t="shared" si="341"/>
        <v>0</v>
      </c>
      <c r="R259" s="1015" t="str">
        <f t="shared" si="336"/>
        <v/>
      </c>
      <c r="S259" s="1015"/>
      <c r="U259">
        <v>117</v>
      </c>
      <c r="W259" s="278"/>
      <c r="X259" s="278"/>
      <c r="Y259" s="854"/>
      <c r="Z259" s="855"/>
      <c r="AA259" s="279"/>
      <c r="AQ259" s="482"/>
      <c r="AR259" s="242">
        <v>117</v>
      </c>
      <c r="AS259" s="331">
        <f t="shared" ca="1" si="342"/>
        <v>1231.970682334292</v>
      </c>
      <c r="AT259" s="566">
        <f t="shared" ca="1" si="368"/>
        <v>103.62049999999999</v>
      </c>
      <c r="AU259" s="331">
        <f t="shared" ca="1" si="343"/>
        <v>1128.350182334292</v>
      </c>
      <c r="AV259" s="329">
        <f t="shared" ca="1" si="344"/>
        <v>395.25854675593115</v>
      </c>
      <c r="AW259" s="331">
        <f t="shared" ca="1" si="345"/>
        <v>733.09163557836087</v>
      </c>
      <c r="AX259" s="331">
        <f t="shared" si="369"/>
        <v>0</v>
      </c>
      <c r="AY259" s="331">
        <f t="shared" si="418"/>
        <v>0</v>
      </c>
      <c r="AZ259" s="350">
        <f t="shared" ca="1" si="346"/>
        <v>134784.12439502659</v>
      </c>
      <c r="BA259" s="420">
        <f t="shared" ca="1" si="347"/>
        <v>0</v>
      </c>
      <c r="BB259" s="416">
        <f t="shared" ca="1" si="370"/>
        <v>1231.970682334292</v>
      </c>
      <c r="BC259" s="372">
        <f t="shared" ca="1" si="447"/>
        <v>-1231.970682334292</v>
      </c>
      <c r="BD259" s="242">
        <v>118</v>
      </c>
      <c r="BE259" s="29">
        <f t="shared" si="348"/>
        <v>0</v>
      </c>
      <c r="BF259" s="29">
        <f t="shared" ca="1" si="371"/>
        <v>88269.983866406008</v>
      </c>
      <c r="BG259" s="29">
        <f t="shared" ca="1" si="349"/>
        <v>91.947899860839598</v>
      </c>
      <c r="BH259" s="29"/>
      <c r="BI259" s="24">
        <v>117</v>
      </c>
      <c r="BJ259" s="243">
        <f t="shared" ca="1" si="438"/>
        <v>1231.970682334292</v>
      </c>
      <c r="BK259" s="243">
        <f t="shared" ca="1" si="416"/>
        <v>164341.15906664549</v>
      </c>
      <c r="BL259" s="243">
        <f t="shared" ca="1" si="372"/>
        <v>171.18870736108906</v>
      </c>
      <c r="BM259" s="33"/>
      <c r="BO259" s="278"/>
      <c r="BP259" s="278"/>
      <c r="BQ259" s="278"/>
      <c r="BR259" s="278"/>
      <c r="BS259" s="278"/>
      <c r="BT259" s="278"/>
      <c r="BU259" s="278"/>
      <c r="BV259" s="725"/>
      <c r="BW259" s="679">
        <v>117</v>
      </c>
      <c r="BX259" s="489">
        <f t="shared" ca="1" si="373"/>
        <v>1445.5025028809234</v>
      </c>
      <c r="BY259" s="489">
        <f t="shared" ca="1" si="350"/>
        <v>104.1015</v>
      </c>
      <c r="BZ259" s="489">
        <f t="shared" ca="1" si="351"/>
        <v>1341.4010028809234</v>
      </c>
      <c r="CA259" s="489">
        <f t="shared" ca="1" si="374"/>
        <v>316.70116339699661</v>
      </c>
      <c r="CB259" s="489">
        <f t="shared" ca="1" si="375"/>
        <v>1024.6998394839268</v>
      </c>
      <c r="CC259" s="489">
        <f t="shared" si="376"/>
        <v>0</v>
      </c>
      <c r="CD259" s="489">
        <f t="shared" si="377"/>
        <v>0</v>
      </c>
      <c r="CE259" s="647">
        <f t="shared" ca="1" si="378"/>
        <v>107558.55618234347</v>
      </c>
      <c r="CF259" s="700">
        <f t="shared" ca="1" si="417"/>
        <v>0</v>
      </c>
      <c r="CG259" s="701">
        <f t="shared" ca="1" si="379"/>
        <v>1445.5025028809234</v>
      </c>
      <c r="CH259" s="710">
        <f t="shared" ca="1" si="448"/>
        <v>-1445.5025028809234</v>
      </c>
      <c r="CI259" s="679">
        <v>118</v>
      </c>
      <c r="CJ259" s="29">
        <f t="shared" si="352"/>
        <v>0</v>
      </c>
      <c r="CK259" s="29">
        <f t="shared" ca="1" si="466"/>
        <v>88269.983866406008</v>
      </c>
      <c r="CL259" s="29">
        <f t="shared" ca="1" si="353"/>
        <v>91.947899860839598</v>
      </c>
      <c r="CM259" s="29"/>
      <c r="CN259" s="29">
        <v>117</v>
      </c>
      <c r="CO259" s="29">
        <f t="shared" ca="1" si="439"/>
        <v>1445.5025028809234</v>
      </c>
      <c r="CP259" s="29">
        <f t="shared" ca="1" si="470"/>
        <v>190639.82770230706</v>
      </c>
      <c r="CQ259" s="29">
        <f t="shared" ca="1" si="380"/>
        <v>198.58315385656985</v>
      </c>
      <c r="CR259" s="292"/>
      <c r="DA259" s="482"/>
      <c r="DB259" s="242">
        <v>117</v>
      </c>
      <c r="DC259" s="488">
        <f t="shared" ca="1" si="381"/>
        <v>1462.4506963735107</v>
      </c>
      <c r="DD259" s="489">
        <f t="shared" ca="1" si="354"/>
        <v>106.9885</v>
      </c>
      <c r="DE259" s="488">
        <f t="shared" ca="1" si="382"/>
        <v>1355.4621963735108</v>
      </c>
      <c r="DF259" s="489">
        <f t="shared" ca="1" si="383"/>
        <v>334.43548478366102</v>
      </c>
      <c r="DG259" s="488">
        <f t="shared" ca="1" si="384"/>
        <v>1021.0267115898498</v>
      </c>
      <c r="DH259" s="488">
        <f t="shared" si="385"/>
        <v>0</v>
      </c>
      <c r="DI259" s="488">
        <f t="shared" si="386"/>
        <v>0</v>
      </c>
      <c r="DJ259" s="523">
        <f t="shared" ca="1" si="387"/>
        <v>113642.56807137963</v>
      </c>
      <c r="DK259" s="420">
        <f t="shared" ca="1" si="355"/>
        <v>0</v>
      </c>
      <c r="DL259" s="416">
        <f t="shared" ca="1" si="388"/>
        <v>1462.4506963735107</v>
      </c>
      <c r="DM259" s="372">
        <f t="shared" ca="1" si="449"/>
        <v>-1462.4506963735107</v>
      </c>
      <c r="DN259" s="242">
        <v>118</v>
      </c>
      <c r="DO259" s="29">
        <f t="shared" si="356"/>
        <v>0</v>
      </c>
      <c r="DP259" s="29">
        <f t="shared" ca="1" si="419"/>
        <v>81871.716591376477</v>
      </c>
      <c r="DQ259" s="29">
        <f t="shared" ca="1" si="357"/>
        <v>85.283038116017167</v>
      </c>
      <c r="DR259" s="29"/>
      <c r="DS259" s="24">
        <v>117</v>
      </c>
      <c r="DT259" s="243">
        <f t="shared" ca="1" si="440"/>
        <v>1462.4506963735107</v>
      </c>
      <c r="DU259" s="243">
        <f t="shared" ca="1" si="471"/>
        <v>191573.89085250453</v>
      </c>
      <c r="DV259" s="243">
        <f t="shared" ca="1" si="390"/>
        <v>199.55613630469222</v>
      </c>
      <c r="DW259" s="33"/>
      <c r="EF259" s="482"/>
      <c r="EG259" s="242">
        <v>117</v>
      </c>
      <c r="EH259" s="331">
        <f t="shared" ca="1" si="391"/>
        <v>1150</v>
      </c>
      <c r="EI259" s="599">
        <f t="shared" ca="1" si="450"/>
        <v>103.62049999999999</v>
      </c>
      <c r="EJ259" s="331">
        <f t="shared" ca="1" si="392"/>
        <v>1046.3795</v>
      </c>
      <c r="EK259" s="594">
        <f t="shared" ca="1" si="393"/>
        <v>428.20399220813141</v>
      </c>
      <c r="EL259" s="488">
        <f t="shared" ca="1" si="394"/>
        <v>618.17550779186854</v>
      </c>
      <c r="EM259" s="331">
        <f t="shared" si="395"/>
        <v>0</v>
      </c>
      <c r="EN259" s="331">
        <f t="shared" si="396"/>
        <v>0</v>
      </c>
      <c r="EO259" s="595">
        <f t="shared" ca="1" si="397"/>
        <v>146194.62182071031</v>
      </c>
      <c r="EP259" s="420">
        <f t="shared" ca="1" si="358"/>
        <v>0</v>
      </c>
      <c r="EQ259" s="416">
        <f t="shared" ca="1" si="398"/>
        <v>1150</v>
      </c>
      <c r="ER259" s="372">
        <f t="shared" ca="1" si="451"/>
        <v>-1150</v>
      </c>
      <c r="ES259" s="242">
        <v>118</v>
      </c>
      <c r="ET259" s="29">
        <f t="shared" si="399"/>
        <v>0</v>
      </c>
      <c r="EU259" s="29">
        <f t="shared" ca="1" si="467"/>
        <v>88269.983866406008</v>
      </c>
      <c r="EV259" s="29">
        <f t="shared" ca="1" si="359"/>
        <v>91.947899860839598</v>
      </c>
      <c r="EW259" s="29"/>
      <c r="EX259" s="24">
        <v>117</v>
      </c>
      <c r="EY259" s="243">
        <f t="shared" ca="1" si="441"/>
        <v>1150</v>
      </c>
      <c r="EZ259" s="243">
        <f t="shared" ca="1" si="472"/>
        <v>154231.76485731686</v>
      </c>
      <c r="FA259" s="243">
        <f t="shared" ca="1" si="400"/>
        <v>160.65808839303841</v>
      </c>
      <c r="FB259" s="33"/>
      <c r="FK259" s="482"/>
      <c r="FL259" s="242">
        <v>117</v>
      </c>
      <c r="FM259" s="331">
        <f t="shared" ca="1" si="401"/>
        <v>1150</v>
      </c>
      <c r="FN259" s="600">
        <f t="shared" ca="1" si="452"/>
        <v>104.1015</v>
      </c>
      <c r="FO259" s="331">
        <f t="shared" ca="1" si="402"/>
        <v>1045.8985</v>
      </c>
      <c r="FP259" s="597">
        <f t="shared" ca="1" si="403"/>
        <v>435.46876801383888</v>
      </c>
      <c r="FQ259" s="488">
        <f t="shared" ca="1" si="404"/>
        <v>610.42973198616119</v>
      </c>
      <c r="FR259" s="331">
        <f t="shared" si="405"/>
        <v>0</v>
      </c>
      <c r="FS259" s="331">
        <f t="shared" si="406"/>
        <v>0</v>
      </c>
      <c r="FT259" s="596">
        <f t="shared" ca="1" si="407"/>
        <v>148693.14787275859</v>
      </c>
      <c r="FU259" s="420">
        <f t="shared" ca="1" si="360"/>
        <v>0</v>
      </c>
      <c r="FV259" s="416">
        <f t="shared" ca="1" si="408"/>
        <v>1150</v>
      </c>
      <c r="FW259" s="372">
        <f t="shared" ca="1" si="453"/>
        <v>-1150</v>
      </c>
      <c r="FX259" s="242">
        <v>118</v>
      </c>
      <c r="FY259" s="29">
        <f t="shared" si="409"/>
        <v>0</v>
      </c>
      <c r="FZ259" s="29">
        <f t="shared" ca="1" si="468"/>
        <v>88269.983866406008</v>
      </c>
      <c r="GA259" s="29">
        <f t="shared" ca="1" si="361"/>
        <v>91.947899860839598</v>
      </c>
      <c r="GB259" s="29"/>
      <c r="GC259" s="24">
        <v>117</v>
      </c>
      <c r="GD259" s="243">
        <f t="shared" ca="1" si="442"/>
        <v>1150</v>
      </c>
      <c r="GE259" s="243">
        <f t="shared" ca="1" si="473"/>
        <v>154195.68442576853</v>
      </c>
      <c r="GF259" s="243">
        <f t="shared" ca="1" si="410"/>
        <v>160.62050461017557</v>
      </c>
      <c r="GG259" s="33"/>
      <c r="GP259" s="482"/>
      <c r="GQ259" s="242">
        <v>117</v>
      </c>
      <c r="GR259" s="331">
        <f t="shared" ca="1" si="362"/>
        <v>1150</v>
      </c>
      <c r="GS259" s="600">
        <f t="shared" ca="1" si="454"/>
        <v>106.9885</v>
      </c>
      <c r="GT259" s="331">
        <f t="shared" ca="1" si="363"/>
        <v>1043.0115000000001</v>
      </c>
      <c r="GU259" s="591">
        <f t="shared" ca="1" si="411"/>
        <v>460.01486366323599</v>
      </c>
      <c r="GV259" s="488">
        <f t="shared" ca="1" si="443"/>
        <v>582.99663633676414</v>
      </c>
      <c r="GW259" s="331">
        <f t="shared" si="444"/>
        <v>0</v>
      </c>
      <c r="GX259" s="331">
        <f t="shared" si="445"/>
        <v>0</v>
      </c>
      <c r="GY259" s="593">
        <f t="shared" ca="1" si="446"/>
        <v>157136.38519105842</v>
      </c>
      <c r="GZ259" s="420">
        <f t="shared" ca="1" si="364"/>
        <v>0</v>
      </c>
      <c r="HA259" s="416">
        <f t="shared" ca="1" si="412"/>
        <v>1150</v>
      </c>
      <c r="HB259" s="372">
        <f t="shared" ca="1" si="455"/>
        <v>-1150</v>
      </c>
      <c r="HC259" s="242">
        <v>118</v>
      </c>
      <c r="HD259" s="29">
        <f t="shared" si="413"/>
        <v>0</v>
      </c>
      <c r="HE259" s="29">
        <f t="shared" ca="1" si="469"/>
        <v>81871.716591376477</v>
      </c>
      <c r="HF259" s="29">
        <f t="shared" ca="1" si="365"/>
        <v>85.283038116017167</v>
      </c>
      <c r="HG259" s="29"/>
      <c r="HH259" s="24">
        <v>117</v>
      </c>
      <c r="HI259" s="243">
        <f t="shared" ca="1" si="456"/>
        <v>1150</v>
      </c>
      <c r="HJ259" s="243">
        <f t="shared" ca="1" si="474"/>
        <v>153039.53721936871</v>
      </c>
      <c r="HK259" s="243">
        <f t="shared" ca="1" si="414"/>
        <v>159.41618460350909</v>
      </c>
      <c r="HL259" s="33"/>
    </row>
    <row r="260" spans="3:220" ht="15" customHeight="1" x14ac:dyDescent="0.25">
      <c r="C260" s="242">
        <v>118</v>
      </c>
      <c r="D260" s="243">
        <f t="shared" si="337"/>
        <v>1155.6736805955547</v>
      </c>
      <c r="E260" s="865">
        <f t="shared" si="415"/>
        <v>100</v>
      </c>
      <c r="F260" s="866"/>
      <c r="G260" s="243">
        <f t="shared" si="338"/>
        <v>1055.6736805955547</v>
      </c>
      <c r="H260" s="859">
        <f t="shared" si="339"/>
        <v>481.49030500821573</v>
      </c>
      <c r="I260" s="860"/>
      <c r="J260" s="243">
        <f t="shared" si="340"/>
        <v>574.18337558733901</v>
      </c>
      <c r="K260" s="859">
        <f t="shared" si="366"/>
        <v>143872.90812687739</v>
      </c>
      <c r="L260" s="860"/>
      <c r="M260" s="860"/>
      <c r="N260" s="861"/>
      <c r="O260" s="248">
        <f t="shared" si="367"/>
        <v>143872.90812687739</v>
      </c>
      <c r="P260" s="248">
        <f t="shared" si="335"/>
        <v>0</v>
      </c>
      <c r="Q260" s="248">
        <f t="shared" si="341"/>
        <v>0</v>
      </c>
      <c r="R260" s="1015" t="str">
        <f t="shared" si="336"/>
        <v/>
      </c>
      <c r="S260" s="1015"/>
      <c r="U260">
        <v>118</v>
      </c>
      <c r="W260" s="278"/>
      <c r="X260" s="278"/>
      <c r="Y260" s="854"/>
      <c r="Z260" s="855"/>
      <c r="AA260" s="279"/>
      <c r="AQ260" s="482"/>
      <c r="AR260" s="242">
        <v>118</v>
      </c>
      <c r="AS260" s="331">
        <f t="shared" ca="1" si="342"/>
        <v>1231.970682334292</v>
      </c>
      <c r="AT260" s="566">
        <f t="shared" ca="1" si="368"/>
        <v>103.62049999999999</v>
      </c>
      <c r="AU260" s="331">
        <f t="shared" ca="1" si="343"/>
        <v>1128.350182334292</v>
      </c>
      <c r="AV260" s="329">
        <f t="shared" ca="1" si="344"/>
        <v>393.12036281882757</v>
      </c>
      <c r="AW260" s="331">
        <f t="shared" ca="1" si="345"/>
        <v>735.22981951546444</v>
      </c>
      <c r="AX260" s="331">
        <f t="shared" si="369"/>
        <v>0</v>
      </c>
      <c r="AY260" s="331">
        <f t="shared" si="418"/>
        <v>0</v>
      </c>
      <c r="AZ260" s="350">
        <f t="shared" ca="1" si="346"/>
        <v>134048.89457551113</v>
      </c>
      <c r="BA260" s="420">
        <f t="shared" ca="1" si="347"/>
        <v>0</v>
      </c>
      <c r="BB260" s="416">
        <f t="shared" ca="1" si="370"/>
        <v>1231.970682334292</v>
      </c>
      <c r="BC260" s="372">
        <f t="shared" ca="1" si="447"/>
        <v>-1231.970682334292</v>
      </c>
      <c r="BD260" s="242">
        <v>119</v>
      </c>
      <c r="BE260" s="29">
        <f t="shared" si="348"/>
        <v>0</v>
      </c>
      <c r="BF260" s="29">
        <f t="shared" ca="1" si="371"/>
        <v>88269.983866406008</v>
      </c>
      <c r="BG260" s="29">
        <f t="shared" ca="1" si="349"/>
        <v>91.947899860839598</v>
      </c>
      <c r="BH260" s="29"/>
      <c r="BI260" s="24">
        <v>118</v>
      </c>
      <c r="BJ260" s="243">
        <f t="shared" ca="1" si="438"/>
        <v>1231.970682334292</v>
      </c>
      <c r="BK260" s="243">
        <f t="shared" ca="1" si="416"/>
        <v>165573.12974897979</v>
      </c>
      <c r="BL260" s="243">
        <f t="shared" ca="1" si="372"/>
        <v>172.47201015518729</v>
      </c>
      <c r="BM260" s="33"/>
      <c r="BO260" s="278"/>
      <c r="BP260" s="278"/>
      <c r="BQ260" s="278"/>
      <c r="BR260" s="278"/>
      <c r="BS260" s="278"/>
      <c r="BT260" s="278"/>
      <c r="BU260" s="278"/>
      <c r="BV260" s="725"/>
      <c r="BW260" s="679">
        <v>118</v>
      </c>
      <c r="BX260" s="489">
        <f t="shared" ca="1" si="373"/>
        <v>1445.5025028809234</v>
      </c>
      <c r="BY260" s="489">
        <f t="shared" ca="1" si="350"/>
        <v>104.1015</v>
      </c>
      <c r="BZ260" s="489">
        <f t="shared" ca="1" si="351"/>
        <v>1341.4010028809234</v>
      </c>
      <c r="CA260" s="489">
        <f t="shared" ca="1" si="374"/>
        <v>313.71245553183513</v>
      </c>
      <c r="CB260" s="489">
        <f t="shared" ca="1" si="375"/>
        <v>1027.6885473490884</v>
      </c>
      <c r="CC260" s="489">
        <f t="shared" si="376"/>
        <v>0</v>
      </c>
      <c r="CD260" s="489">
        <f t="shared" si="377"/>
        <v>0</v>
      </c>
      <c r="CE260" s="647">
        <f t="shared" ca="1" si="378"/>
        <v>106530.86763499439</v>
      </c>
      <c r="CF260" s="700">
        <f t="shared" ca="1" si="417"/>
        <v>0</v>
      </c>
      <c r="CG260" s="701">
        <f t="shared" ca="1" si="379"/>
        <v>1445.5025028809234</v>
      </c>
      <c r="CH260" s="710">
        <f t="shared" ca="1" si="448"/>
        <v>-1445.5025028809234</v>
      </c>
      <c r="CI260" s="679">
        <v>119</v>
      </c>
      <c r="CJ260" s="29">
        <f t="shared" si="352"/>
        <v>0</v>
      </c>
      <c r="CK260" s="29">
        <f t="shared" ca="1" si="466"/>
        <v>88269.983866406008</v>
      </c>
      <c r="CL260" s="29">
        <f t="shared" ca="1" si="353"/>
        <v>91.947899860839598</v>
      </c>
      <c r="CM260" s="29"/>
      <c r="CN260" s="29">
        <v>118</v>
      </c>
      <c r="CO260" s="29">
        <f t="shared" ca="1" si="439"/>
        <v>1445.5025028809234</v>
      </c>
      <c r="CP260" s="29">
        <f t="shared" ca="1" si="470"/>
        <v>192085.33020518799</v>
      </c>
      <c r="CQ260" s="29">
        <f t="shared" ca="1" si="380"/>
        <v>200.08888563040418</v>
      </c>
      <c r="CR260" s="292"/>
      <c r="DA260" s="482"/>
      <c r="DB260" s="242">
        <v>118</v>
      </c>
      <c r="DC260" s="488">
        <f t="shared" ca="1" si="381"/>
        <v>1462.4506963735107</v>
      </c>
      <c r="DD260" s="489">
        <f t="shared" ca="1" si="354"/>
        <v>106.9885</v>
      </c>
      <c r="DE260" s="488">
        <f t="shared" ca="1" si="382"/>
        <v>1355.4621963735108</v>
      </c>
      <c r="DF260" s="489">
        <f t="shared" ca="1" si="383"/>
        <v>331.45749020819062</v>
      </c>
      <c r="DG260" s="488">
        <f t="shared" ca="1" si="384"/>
        <v>1024.0047061653202</v>
      </c>
      <c r="DH260" s="488">
        <f t="shared" si="385"/>
        <v>0</v>
      </c>
      <c r="DI260" s="488">
        <f t="shared" si="386"/>
        <v>0</v>
      </c>
      <c r="DJ260" s="523">
        <f t="shared" ca="1" si="387"/>
        <v>112618.56336521432</v>
      </c>
      <c r="DK260" s="420">
        <f t="shared" ca="1" si="355"/>
        <v>0</v>
      </c>
      <c r="DL260" s="416">
        <f t="shared" ca="1" si="388"/>
        <v>1462.4506963735107</v>
      </c>
      <c r="DM260" s="372">
        <f t="shared" ca="1" si="449"/>
        <v>-1462.4506963735107</v>
      </c>
      <c r="DN260" s="242">
        <v>119</v>
      </c>
      <c r="DO260" s="29">
        <f t="shared" si="356"/>
        <v>0</v>
      </c>
      <c r="DP260" s="29">
        <f t="shared" ca="1" si="419"/>
        <v>81871.716591376477</v>
      </c>
      <c r="DQ260" s="29">
        <f t="shared" ca="1" si="357"/>
        <v>85.283038116017167</v>
      </c>
      <c r="DR260" s="29"/>
      <c r="DS260" s="24">
        <v>118</v>
      </c>
      <c r="DT260" s="243">
        <f t="shared" ca="1" si="440"/>
        <v>1462.4506963735107</v>
      </c>
      <c r="DU260" s="243">
        <f t="shared" ca="1" si="471"/>
        <v>193036.34154887803</v>
      </c>
      <c r="DV260" s="243">
        <f t="shared" ca="1" si="390"/>
        <v>201.07952244674797</v>
      </c>
      <c r="DW260" s="33"/>
      <c r="EF260" s="482"/>
      <c r="EG260" s="242">
        <v>118</v>
      </c>
      <c r="EH260" s="331">
        <f t="shared" ca="1" si="391"/>
        <v>1150</v>
      </c>
      <c r="EI260" s="599">
        <f t="shared" ca="1" si="450"/>
        <v>103.62049999999999</v>
      </c>
      <c r="EJ260" s="331">
        <f t="shared" ca="1" si="392"/>
        <v>1046.3795</v>
      </c>
      <c r="EK260" s="594">
        <f t="shared" ca="1" si="393"/>
        <v>426.40098031040515</v>
      </c>
      <c r="EL260" s="488">
        <f t="shared" ca="1" si="394"/>
        <v>619.9785196895948</v>
      </c>
      <c r="EM260" s="331">
        <f t="shared" si="395"/>
        <v>0</v>
      </c>
      <c r="EN260" s="331">
        <f t="shared" si="396"/>
        <v>0</v>
      </c>
      <c r="EO260" s="595">
        <f t="shared" ca="1" si="397"/>
        <v>145574.64330102073</v>
      </c>
      <c r="EP260" s="420">
        <f t="shared" ca="1" si="358"/>
        <v>0</v>
      </c>
      <c r="EQ260" s="416">
        <f t="shared" ca="1" si="398"/>
        <v>1150</v>
      </c>
      <c r="ER260" s="372">
        <f t="shared" ca="1" si="451"/>
        <v>-1150</v>
      </c>
      <c r="ES260" s="242">
        <v>119</v>
      </c>
      <c r="ET260" s="29">
        <f t="shared" si="399"/>
        <v>0</v>
      </c>
      <c r="EU260" s="29">
        <f t="shared" ca="1" si="467"/>
        <v>88269.983866406008</v>
      </c>
      <c r="EV260" s="29">
        <f t="shared" ca="1" si="359"/>
        <v>91.947899860839598</v>
      </c>
      <c r="EW260" s="29"/>
      <c r="EX260" s="24">
        <v>118</v>
      </c>
      <c r="EY260" s="243">
        <f t="shared" ca="1" si="441"/>
        <v>1150</v>
      </c>
      <c r="EZ260" s="243">
        <f t="shared" ca="1" si="472"/>
        <v>155381.76485731686</v>
      </c>
      <c r="FA260" s="243">
        <f t="shared" ca="1" si="400"/>
        <v>161.85600505970507</v>
      </c>
      <c r="FB260" s="33"/>
      <c r="FK260" s="482"/>
      <c r="FL260" s="242">
        <v>118</v>
      </c>
      <c r="FM260" s="331">
        <f t="shared" ca="1" si="401"/>
        <v>1150</v>
      </c>
      <c r="FN260" s="600">
        <f t="shared" ca="1" si="452"/>
        <v>104.1015</v>
      </c>
      <c r="FO260" s="331">
        <f t="shared" ca="1" si="402"/>
        <v>1045.8985</v>
      </c>
      <c r="FP260" s="597">
        <f t="shared" ca="1" si="403"/>
        <v>433.68834796221262</v>
      </c>
      <c r="FQ260" s="488">
        <f t="shared" ca="1" si="404"/>
        <v>612.21015203778734</v>
      </c>
      <c r="FR260" s="331">
        <f t="shared" si="405"/>
        <v>0</v>
      </c>
      <c r="FS260" s="331">
        <f t="shared" si="406"/>
        <v>0</v>
      </c>
      <c r="FT260" s="596">
        <f t="shared" ca="1" si="407"/>
        <v>148080.9377207208</v>
      </c>
      <c r="FU260" s="420">
        <f t="shared" ca="1" si="360"/>
        <v>0</v>
      </c>
      <c r="FV260" s="416">
        <f t="shared" ca="1" si="408"/>
        <v>1150</v>
      </c>
      <c r="FW260" s="372">
        <f t="shared" ca="1" si="453"/>
        <v>-1150</v>
      </c>
      <c r="FX260" s="242">
        <v>119</v>
      </c>
      <c r="FY260" s="29">
        <f t="shared" si="409"/>
        <v>0</v>
      </c>
      <c r="FZ260" s="29">
        <f t="shared" ca="1" si="468"/>
        <v>88269.983866406008</v>
      </c>
      <c r="GA260" s="29">
        <f t="shared" ca="1" si="361"/>
        <v>91.947899860839598</v>
      </c>
      <c r="GB260" s="29"/>
      <c r="GC260" s="24">
        <v>118</v>
      </c>
      <c r="GD260" s="243">
        <f t="shared" ca="1" si="442"/>
        <v>1150</v>
      </c>
      <c r="GE260" s="243">
        <f t="shared" ca="1" si="473"/>
        <v>155345.68442576853</v>
      </c>
      <c r="GF260" s="243">
        <f t="shared" ca="1" si="410"/>
        <v>161.81842127684223</v>
      </c>
      <c r="GG260" s="33"/>
      <c r="GP260" s="482"/>
      <c r="GQ260" s="242">
        <v>118</v>
      </c>
      <c r="GR260" s="331">
        <f t="shared" ca="1" si="362"/>
        <v>1150</v>
      </c>
      <c r="GS260" s="600">
        <f t="shared" ca="1" si="454"/>
        <v>106.9885</v>
      </c>
      <c r="GT260" s="331">
        <f t="shared" ca="1" si="363"/>
        <v>1043.0115000000001</v>
      </c>
      <c r="GU260" s="591">
        <f t="shared" ca="1" si="411"/>
        <v>458.31445680725375</v>
      </c>
      <c r="GV260" s="488">
        <f t="shared" ca="1" si="443"/>
        <v>584.69704319274638</v>
      </c>
      <c r="GW260" s="331">
        <f t="shared" si="444"/>
        <v>0</v>
      </c>
      <c r="GX260" s="331">
        <f t="shared" si="445"/>
        <v>0</v>
      </c>
      <c r="GY260" s="593">
        <f t="shared" ca="1" si="446"/>
        <v>156551.68814786567</v>
      </c>
      <c r="GZ260" s="420">
        <f t="shared" ca="1" si="364"/>
        <v>0</v>
      </c>
      <c r="HA260" s="416">
        <f t="shared" ca="1" si="412"/>
        <v>1150</v>
      </c>
      <c r="HB260" s="372">
        <f t="shared" ca="1" si="455"/>
        <v>-1150</v>
      </c>
      <c r="HC260" s="242">
        <v>119</v>
      </c>
      <c r="HD260" s="29">
        <f t="shared" si="413"/>
        <v>0</v>
      </c>
      <c r="HE260" s="29">
        <f t="shared" ca="1" si="469"/>
        <v>81871.716591376477</v>
      </c>
      <c r="HF260" s="29">
        <f t="shared" ca="1" si="365"/>
        <v>85.283038116017167</v>
      </c>
      <c r="HG260" s="29"/>
      <c r="HH260" s="24">
        <v>118</v>
      </c>
      <c r="HI260" s="243">
        <f t="shared" ca="1" si="456"/>
        <v>1150</v>
      </c>
      <c r="HJ260" s="243">
        <f t="shared" ca="1" si="474"/>
        <v>154189.53721936871</v>
      </c>
      <c r="HK260" s="243">
        <f t="shared" ca="1" si="414"/>
        <v>160.61410127017575</v>
      </c>
      <c r="HL260" s="33"/>
    </row>
    <row r="261" spans="3:220" ht="15" customHeight="1" x14ac:dyDescent="0.25">
      <c r="C261" s="242">
        <v>119</v>
      </c>
      <c r="D261" s="243">
        <f t="shared" si="337"/>
        <v>1155.6736805955547</v>
      </c>
      <c r="E261" s="865">
        <f t="shared" si="415"/>
        <v>100</v>
      </c>
      <c r="F261" s="866"/>
      <c r="G261" s="243">
        <f t="shared" si="338"/>
        <v>1055.6736805955547</v>
      </c>
      <c r="H261" s="859">
        <f t="shared" si="339"/>
        <v>479.57636042292461</v>
      </c>
      <c r="I261" s="860"/>
      <c r="J261" s="243">
        <f t="shared" si="340"/>
        <v>576.09732017263013</v>
      </c>
      <c r="K261" s="859">
        <f t="shared" si="366"/>
        <v>143296.81080670474</v>
      </c>
      <c r="L261" s="860"/>
      <c r="M261" s="860"/>
      <c r="N261" s="861"/>
      <c r="O261" s="248">
        <f t="shared" si="367"/>
        <v>143296.81080670474</v>
      </c>
      <c r="P261" s="248">
        <f t="shared" si="335"/>
        <v>0</v>
      </c>
      <c r="Q261" s="248">
        <f t="shared" si="341"/>
        <v>0</v>
      </c>
      <c r="R261" s="1015" t="str">
        <f t="shared" si="336"/>
        <v/>
      </c>
      <c r="S261" s="1015"/>
      <c r="U261">
        <v>119</v>
      </c>
      <c r="W261" s="278"/>
      <c r="X261" s="278"/>
      <c r="Y261" s="854"/>
      <c r="Z261" s="855"/>
      <c r="AA261" s="279"/>
      <c r="AQ261" s="482"/>
      <c r="AR261" s="242">
        <v>119</v>
      </c>
      <c r="AS261" s="331">
        <f t="shared" ca="1" si="342"/>
        <v>1231.970682334292</v>
      </c>
      <c r="AT261" s="566">
        <f t="shared" ca="1" si="368"/>
        <v>103.62049999999999</v>
      </c>
      <c r="AU261" s="331">
        <f t="shared" ca="1" si="343"/>
        <v>1128.350182334292</v>
      </c>
      <c r="AV261" s="329">
        <f t="shared" ca="1" si="344"/>
        <v>390.97594251190753</v>
      </c>
      <c r="AW261" s="331">
        <f t="shared" ca="1" si="345"/>
        <v>737.37423982238442</v>
      </c>
      <c r="AX261" s="331">
        <f t="shared" si="369"/>
        <v>0</v>
      </c>
      <c r="AY261" s="331">
        <f t="shared" si="418"/>
        <v>0</v>
      </c>
      <c r="AZ261" s="350">
        <f t="shared" ca="1" si="346"/>
        <v>133311.52033568875</v>
      </c>
      <c r="BA261" s="420">
        <f t="shared" ca="1" si="347"/>
        <v>0</v>
      </c>
      <c r="BB261" s="416">
        <f t="shared" ca="1" si="370"/>
        <v>1231.970682334292</v>
      </c>
      <c r="BC261" s="372">
        <f t="shared" ca="1" si="447"/>
        <v>-1231.970682334292</v>
      </c>
      <c r="BD261" s="443">
        <v>120</v>
      </c>
      <c r="BE261" s="444">
        <f t="shared" si="348"/>
        <v>0</v>
      </c>
      <c r="BF261" s="444">
        <f t="shared" ca="1" si="371"/>
        <v>88269.983866406008</v>
      </c>
      <c r="BG261" s="444">
        <f t="shared" ca="1" si="349"/>
        <v>91.947899860839598</v>
      </c>
      <c r="BH261" s="444">
        <f ca="1">IF(BD261&gt;$BE$140,0,SUM(BG250:BG261))</f>
        <v>1103.3747983300752</v>
      </c>
      <c r="BI261" s="24">
        <v>119</v>
      </c>
      <c r="BJ261" s="243">
        <f t="shared" ca="1" si="438"/>
        <v>1231.970682334292</v>
      </c>
      <c r="BK261" s="243">
        <f t="shared" ca="1" si="416"/>
        <v>166805.10043131409</v>
      </c>
      <c r="BL261" s="243">
        <f t="shared" ca="1" si="372"/>
        <v>173.75531294928552</v>
      </c>
      <c r="BM261" s="33"/>
      <c r="BO261" s="278"/>
      <c r="BP261" s="278"/>
      <c r="BQ261" s="278"/>
      <c r="BR261" s="278"/>
      <c r="BS261" s="278"/>
      <c r="BT261" s="278"/>
      <c r="BU261" s="278"/>
      <c r="BV261" s="725"/>
      <c r="BW261" s="679">
        <v>119</v>
      </c>
      <c r="BX261" s="489">
        <f t="shared" ca="1" si="373"/>
        <v>1445.5025028809234</v>
      </c>
      <c r="BY261" s="489">
        <f t="shared" ca="1" si="350"/>
        <v>104.1015</v>
      </c>
      <c r="BZ261" s="489">
        <f t="shared" ca="1" si="351"/>
        <v>1341.4010028809234</v>
      </c>
      <c r="CA261" s="489">
        <f t="shared" ca="1" si="374"/>
        <v>310.71503060206697</v>
      </c>
      <c r="CB261" s="489">
        <f t="shared" ca="1" si="375"/>
        <v>1030.6859722788565</v>
      </c>
      <c r="CC261" s="489">
        <f t="shared" si="376"/>
        <v>0</v>
      </c>
      <c r="CD261" s="489">
        <f t="shared" si="377"/>
        <v>0</v>
      </c>
      <c r="CE261" s="647">
        <f t="shared" ca="1" si="378"/>
        <v>105500.18166271553</v>
      </c>
      <c r="CF261" s="700">
        <f t="shared" ca="1" si="417"/>
        <v>0</v>
      </c>
      <c r="CG261" s="701">
        <f t="shared" ca="1" si="379"/>
        <v>1445.5025028809234</v>
      </c>
      <c r="CH261" s="710">
        <f t="shared" ca="1" si="448"/>
        <v>-1445.5025028809234</v>
      </c>
      <c r="CI261" s="703">
        <v>120</v>
      </c>
      <c r="CJ261" s="444">
        <f t="shared" si="352"/>
        <v>0</v>
      </c>
      <c r="CK261" s="444">
        <f t="shared" ca="1" si="466"/>
        <v>88269.983866406008</v>
      </c>
      <c r="CL261" s="444">
        <f t="shared" ca="1" si="353"/>
        <v>91.947899860839598</v>
      </c>
      <c r="CM261" s="444">
        <f ca="1">IF(CI261&gt;$CJ$140,0,SUM(CL250:CL261))</f>
        <v>1103.3747983300752</v>
      </c>
      <c r="CN261" s="29">
        <v>119</v>
      </c>
      <c r="CO261" s="29">
        <f t="shared" ca="1" si="439"/>
        <v>1445.5025028809234</v>
      </c>
      <c r="CP261" s="29">
        <f t="shared" ca="1" si="470"/>
        <v>193530.83270806892</v>
      </c>
      <c r="CQ261" s="29">
        <f t="shared" ca="1" si="380"/>
        <v>201.59461740423845</v>
      </c>
      <c r="CR261" s="292"/>
      <c r="DA261" s="482"/>
      <c r="DB261" s="242">
        <v>119</v>
      </c>
      <c r="DC261" s="488">
        <f t="shared" ca="1" si="381"/>
        <v>1462.4506963735107</v>
      </c>
      <c r="DD261" s="489">
        <f t="shared" ca="1" si="354"/>
        <v>106.9885</v>
      </c>
      <c r="DE261" s="488">
        <f t="shared" ca="1" si="382"/>
        <v>1355.4621963735108</v>
      </c>
      <c r="DF261" s="489">
        <f t="shared" ca="1" si="383"/>
        <v>328.47080981520844</v>
      </c>
      <c r="DG261" s="488">
        <f t="shared" ca="1" si="384"/>
        <v>1026.9913865583023</v>
      </c>
      <c r="DH261" s="488">
        <f t="shared" si="385"/>
        <v>0</v>
      </c>
      <c r="DI261" s="488">
        <f t="shared" si="386"/>
        <v>0</v>
      </c>
      <c r="DJ261" s="523">
        <f t="shared" ca="1" si="387"/>
        <v>111591.57197865601</v>
      </c>
      <c r="DK261" s="420">
        <f t="shared" ca="1" si="355"/>
        <v>0</v>
      </c>
      <c r="DL261" s="416">
        <f t="shared" ca="1" si="388"/>
        <v>1462.4506963735107</v>
      </c>
      <c r="DM261" s="372">
        <f t="shared" ca="1" si="449"/>
        <v>-1462.4506963735107</v>
      </c>
      <c r="DN261" s="443">
        <v>120</v>
      </c>
      <c r="DO261" s="444">
        <f t="shared" si="356"/>
        <v>0</v>
      </c>
      <c r="DP261" s="444">
        <f ca="1">IF(DN261&gt;$DO$140,0,DP260+DO261)</f>
        <v>81871.716591376477</v>
      </c>
      <c r="DQ261" s="444">
        <f t="shared" ca="1" si="357"/>
        <v>85.283038116017167</v>
      </c>
      <c r="DR261" s="444">
        <f ca="1">IF(DN261&gt;$DO$140,0,SUM(DQ250:DQ261))</f>
        <v>1023.3964573922062</v>
      </c>
      <c r="DS261" s="24">
        <v>119</v>
      </c>
      <c r="DT261" s="243">
        <f t="shared" ca="1" si="440"/>
        <v>1462.4506963735107</v>
      </c>
      <c r="DU261" s="243">
        <f t="shared" ca="1" si="471"/>
        <v>194498.79224525153</v>
      </c>
      <c r="DV261" s="243">
        <f t="shared" ca="1" si="390"/>
        <v>202.60290858880367</v>
      </c>
      <c r="DW261" s="33"/>
      <c r="EF261" s="482"/>
      <c r="EG261" s="242">
        <v>119</v>
      </c>
      <c r="EH261" s="331">
        <f t="shared" ca="1" si="391"/>
        <v>1150</v>
      </c>
      <c r="EI261" s="599">
        <f t="shared" ca="1" si="450"/>
        <v>103.62049999999999</v>
      </c>
      <c r="EJ261" s="331">
        <f t="shared" ca="1" si="392"/>
        <v>1046.3795</v>
      </c>
      <c r="EK261" s="594">
        <f t="shared" ca="1" si="393"/>
        <v>424.59270962797717</v>
      </c>
      <c r="EL261" s="488">
        <f t="shared" ca="1" si="394"/>
        <v>621.78679037202278</v>
      </c>
      <c r="EM261" s="331">
        <f t="shared" si="395"/>
        <v>0</v>
      </c>
      <c r="EN261" s="331">
        <f t="shared" si="396"/>
        <v>0</v>
      </c>
      <c r="EO261" s="595">
        <f t="shared" ca="1" si="397"/>
        <v>144952.85651064871</v>
      </c>
      <c r="EP261" s="420">
        <f t="shared" ca="1" si="358"/>
        <v>0</v>
      </c>
      <c r="EQ261" s="416">
        <f t="shared" ca="1" si="398"/>
        <v>1150</v>
      </c>
      <c r="ER261" s="372">
        <f t="shared" ca="1" si="451"/>
        <v>-1150</v>
      </c>
      <c r="ES261" s="443">
        <v>120</v>
      </c>
      <c r="ET261" s="444">
        <f t="shared" si="399"/>
        <v>0</v>
      </c>
      <c r="EU261" s="444">
        <f t="shared" ca="1" si="467"/>
        <v>88269.983866406008</v>
      </c>
      <c r="EV261" s="444">
        <f t="shared" ca="1" si="359"/>
        <v>91.947899860839598</v>
      </c>
      <c r="EW261" s="444">
        <f ca="1">IF(ES261&gt;$ET$140,0,SUM(EV250:EV261))</f>
        <v>1103.3747983300752</v>
      </c>
      <c r="EX261" s="24">
        <v>119</v>
      </c>
      <c r="EY261" s="243">
        <f t="shared" ca="1" si="441"/>
        <v>1150</v>
      </c>
      <c r="EZ261" s="243">
        <f t="shared" ca="1" si="472"/>
        <v>156531.76485731686</v>
      </c>
      <c r="FA261" s="243">
        <f t="shared" ca="1" si="400"/>
        <v>163.05392172637173</v>
      </c>
      <c r="FB261" s="33"/>
      <c r="FK261" s="482"/>
      <c r="FL261" s="242">
        <v>119</v>
      </c>
      <c r="FM261" s="331">
        <f t="shared" ca="1" si="401"/>
        <v>1150</v>
      </c>
      <c r="FN261" s="600">
        <f t="shared" ca="1" si="452"/>
        <v>104.1015</v>
      </c>
      <c r="FO261" s="331">
        <f t="shared" ca="1" si="402"/>
        <v>1045.8985</v>
      </c>
      <c r="FP261" s="597">
        <f t="shared" ca="1" si="403"/>
        <v>431.90273501876908</v>
      </c>
      <c r="FQ261" s="488">
        <f t="shared" ca="1" si="404"/>
        <v>613.99576498123088</v>
      </c>
      <c r="FR261" s="331">
        <f t="shared" si="405"/>
        <v>0</v>
      </c>
      <c r="FS261" s="331">
        <f t="shared" si="406"/>
        <v>0</v>
      </c>
      <c r="FT261" s="596">
        <f t="shared" ca="1" si="407"/>
        <v>147466.94195573957</v>
      </c>
      <c r="FU261" s="420">
        <f t="shared" ca="1" si="360"/>
        <v>0</v>
      </c>
      <c r="FV261" s="416">
        <f t="shared" ca="1" si="408"/>
        <v>1150</v>
      </c>
      <c r="FW261" s="372">
        <f t="shared" ca="1" si="453"/>
        <v>-1150</v>
      </c>
      <c r="FX261" s="443">
        <v>120</v>
      </c>
      <c r="FY261" s="444">
        <f t="shared" si="409"/>
        <v>0</v>
      </c>
      <c r="FZ261" s="444">
        <f t="shared" ca="1" si="468"/>
        <v>88269.983866406008</v>
      </c>
      <c r="GA261" s="444">
        <f t="shared" ca="1" si="361"/>
        <v>91.947899860839598</v>
      </c>
      <c r="GB261" s="444">
        <f ca="1">IF(FX261&gt;$FY$140,0,SUM(GA250:GA261))</f>
        <v>1103.3747983300752</v>
      </c>
      <c r="GC261" s="24">
        <v>119</v>
      </c>
      <c r="GD261" s="243">
        <f t="shared" ca="1" si="442"/>
        <v>1150</v>
      </c>
      <c r="GE261" s="243">
        <f t="shared" ca="1" si="473"/>
        <v>156495.68442576853</v>
      </c>
      <c r="GF261" s="243">
        <f t="shared" ca="1" si="410"/>
        <v>163.01633794350889</v>
      </c>
      <c r="GG261" s="33"/>
      <c r="GP261" s="482"/>
      <c r="GQ261" s="242">
        <v>119</v>
      </c>
      <c r="GR261" s="331">
        <f t="shared" ca="1" si="362"/>
        <v>1150</v>
      </c>
      <c r="GS261" s="600">
        <f t="shared" ca="1" si="454"/>
        <v>106.9885</v>
      </c>
      <c r="GT261" s="331">
        <f t="shared" ca="1" si="363"/>
        <v>1043.0115000000001</v>
      </c>
      <c r="GU261" s="591">
        <f t="shared" ca="1" si="411"/>
        <v>456.60909043127486</v>
      </c>
      <c r="GV261" s="488">
        <f t="shared" ca="1" si="443"/>
        <v>586.40240956872526</v>
      </c>
      <c r="GW261" s="331">
        <f t="shared" si="444"/>
        <v>0</v>
      </c>
      <c r="GX261" s="331">
        <f t="shared" si="445"/>
        <v>0</v>
      </c>
      <c r="GY261" s="593">
        <f t="shared" ca="1" si="446"/>
        <v>155965.28573829695</v>
      </c>
      <c r="GZ261" s="420">
        <f t="shared" ca="1" si="364"/>
        <v>0</v>
      </c>
      <c r="HA261" s="416">
        <f t="shared" ca="1" si="412"/>
        <v>1150</v>
      </c>
      <c r="HB261" s="372">
        <f t="shared" ca="1" si="455"/>
        <v>-1150</v>
      </c>
      <c r="HC261" s="443">
        <v>120</v>
      </c>
      <c r="HD261" s="444">
        <f t="shared" si="413"/>
        <v>0</v>
      </c>
      <c r="HE261" s="444">
        <f t="shared" ca="1" si="469"/>
        <v>81871.716591376477</v>
      </c>
      <c r="HF261" s="444">
        <f t="shared" ca="1" si="365"/>
        <v>85.283038116017167</v>
      </c>
      <c r="HG261" s="444">
        <f ca="1">IF(HC261&gt;$HD$140,0,SUM(HF250:HF261))</f>
        <v>1023.3964573922062</v>
      </c>
      <c r="HH261" s="24">
        <v>119</v>
      </c>
      <c r="HI261" s="243">
        <f t="shared" ca="1" si="456"/>
        <v>1150</v>
      </c>
      <c r="HJ261" s="243">
        <f t="shared" ca="1" si="474"/>
        <v>155339.53721936871</v>
      </c>
      <c r="HK261" s="243">
        <f t="shared" ca="1" si="414"/>
        <v>161.81201793684241</v>
      </c>
      <c r="HL261" s="33"/>
    </row>
    <row r="262" spans="3:220" ht="15" customHeight="1" x14ac:dyDescent="0.25">
      <c r="C262" s="242">
        <v>120</v>
      </c>
      <c r="D262" s="243">
        <f t="shared" si="337"/>
        <v>1155.6736805955547</v>
      </c>
      <c r="E262" s="865">
        <f t="shared" si="415"/>
        <v>100</v>
      </c>
      <c r="F262" s="866"/>
      <c r="G262" s="243">
        <f t="shared" si="338"/>
        <v>1055.6736805955547</v>
      </c>
      <c r="H262" s="859">
        <f t="shared" si="339"/>
        <v>477.65603602234916</v>
      </c>
      <c r="I262" s="860"/>
      <c r="J262" s="243">
        <f t="shared" si="340"/>
        <v>578.01764457320564</v>
      </c>
      <c r="K262" s="859">
        <f t="shared" si="366"/>
        <v>142718.79316213154</v>
      </c>
      <c r="L262" s="860"/>
      <c r="M262" s="860"/>
      <c r="N262" s="861"/>
      <c r="O262" s="248">
        <f t="shared" si="367"/>
        <v>142718.79316213154</v>
      </c>
      <c r="P262" s="248">
        <f t="shared" si="335"/>
        <v>0</v>
      </c>
      <c r="Q262" s="248">
        <f t="shared" si="341"/>
        <v>0</v>
      </c>
      <c r="R262" s="1015" t="str">
        <f t="shared" si="336"/>
        <v/>
      </c>
      <c r="S262" s="1015"/>
      <c r="U262">
        <v>120</v>
      </c>
      <c r="W262" s="278"/>
      <c r="X262" s="278"/>
      <c r="Y262" s="854"/>
      <c r="Z262" s="855"/>
      <c r="AA262" s="279"/>
      <c r="AQ262" s="482"/>
      <c r="AR262" s="242">
        <v>120</v>
      </c>
      <c r="AS262" s="331">
        <f t="shared" ca="1" si="342"/>
        <v>1231.970682334292</v>
      </c>
      <c r="AT262" s="566">
        <f t="shared" ca="1" si="368"/>
        <v>103.62049999999999</v>
      </c>
      <c r="AU262" s="331">
        <f t="shared" ca="1" si="343"/>
        <v>1128.350182334292</v>
      </c>
      <c r="AV262" s="329">
        <f t="shared" ca="1" si="344"/>
        <v>388.82526764575891</v>
      </c>
      <c r="AW262" s="331">
        <f t="shared" ca="1" si="345"/>
        <v>739.52491468853304</v>
      </c>
      <c r="AX262" s="331">
        <f t="shared" si="369"/>
        <v>0</v>
      </c>
      <c r="AY262" s="331">
        <f t="shared" si="418"/>
        <v>0</v>
      </c>
      <c r="AZ262" s="350">
        <f t="shared" ca="1" si="346"/>
        <v>132571.9954210002</v>
      </c>
      <c r="BA262" s="420">
        <f t="shared" ca="1" si="347"/>
        <v>0</v>
      </c>
      <c r="BB262" s="416">
        <f t="shared" ca="1" si="370"/>
        <v>1231.970682334292</v>
      </c>
      <c r="BC262" s="372">
        <f t="shared" ca="1" si="447"/>
        <v>-1231.970682334292</v>
      </c>
      <c r="BD262" s="242">
        <v>121</v>
      </c>
      <c r="BE262" s="29">
        <f t="shared" si="348"/>
        <v>0</v>
      </c>
      <c r="BF262" s="445">
        <f ca="1">(IF(BD262&gt;$BE$140,0,BF261+BE262))+BH261</f>
        <v>89373.358664736079</v>
      </c>
      <c r="BG262" s="29">
        <f t="shared" ca="1" si="349"/>
        <v>93.097248609100077</v>
      </c>
      <c r="BH262" s="29"/>
      <c r="BI262" s="433">
        <v>120</v>
      </c>
      <c r="BJ262" s="428">
        <f t="shared" ca="1" si="438"/>
        <v>1231.970682334292</v>
      </c>
      <c r="BK262" s="428">
        <f t="shared" ca="1" si="416"/>
        <v>168037.07111364839</v>
      </c>
      <c r="BL262" s="428">
        <f t="shared" ca="1" si="372"/>
        <v>175.03861574338373</v>
      </c>
      <c r="BM262" s="446">
        <f ca="1">IF(BI262&gt;$BA$140,0,SUM(BL251:BL262))</f>
        <v>2015.7654045101217</v>
      </c>
      <c r="BO262" s="278"/>
      <c r="BP262" s="278"/>
      <c r="BQ262" s="278"/>
      <c r="BR262" s="278"/>
      <c r="BS262" s="278"/>
      <c r="BT262" s="278"/>
      <c r="BU262" s="278"/>
      <c r="BV262" s="725"/>
      <c r="BW262" s="679">
        <v>120</v>
      </c>
      <c r="BX262" s="489">
        <f t="shared" ca="1" si="373"/>
        <v>1445.5025028809234</v>
      </c>
      <c r="BY262" s="489">
        <f t="shared" ca="1" si="350"/>
        <v>104.1015</v>
      </c>
      <c r="BZ262" s="489">
        <f t="shared" ca="1" si="351"/>
        <v>1341.4010028809234</v>
      </c>
      <c r="CA262" s="489">
        <f t="shared" ca="1" si="374"/>
        <v>307.70886318292031</v>
      </c>
      <c r="CB262" s="489">
        <f t="shared" ca="1" si="375"/>
        <v>1033.6921396980031</v>
      </c>
      <c r="CC262" s="489">
        <f t="shared" si="376"/>
        <v>0</v>
      </c>
      <c r="CD262" s="489">
        <f t="shared" si="377"/>
        <v>0</v>
      </c>
      <c r="CE262" s="647">
        <f t="shared" ca="1" si="378"/>
        <v>104466.48952301753</v>
      </c>
      <c r="CF262" s="700">
        <f t="shared" ca="1" si="417"/>
        <v>0</v>
      </c>
      <c r="CG262" s="701">
        <f t="shared" ca="1" si="379"/>
        <v>1445.5025028809234</v>
      </c>
      <c r="CH262" s="710">
        <f t="shared" ca="1" si="448"/>
        <v>-1445.5025028809234</v>
      </c>
      <c r="CI262" s="679">
        <v>121</v>
      </c>
      <c r="CJ262" s="29">
        <f t="shared" si="352"/>
        <v>0</v>
      </c>
      <c r="CK262" s="445">
        <f ca="1">(IF(CI262&gt;$CJ$140,0,CK261+CJ262))+CM261</f>
        <v>89373.358664736079</v>
      </c>
      <c r="CL262" s="29">
        <f t="shared" ca="1" si="353"/>
        <v>93.097248609100077</v>
      </c>
      <c r="CM262" s="29"/>
      <c r="CN262" s="432">
        <v>120</v>
      </c>
      <c r="CO262" s="432">
        <f t="shared" ca="1" si="439"/>
        <v>1445.5025028809234</v>
      </c>
      <c r="CP262" s="432">
        <f t="shared" ca="1" si="470"/>
        <v>194976.33521094985</v>
      </c>
      <c r="CQ262" s="432">
        <f t="shared" ca="1" si="380"/>
        <v>203.10034917807278</v>
      </c>
      <c r="CR262" s="296">
        <f ca="1">IF(CN262&gt;$CF$140,0,SUM(CQ251:CQ262))</f>
        <v>2337.825893063809</v>
      </c>
      <c r="DA262" s="482"/>
      <c r="DB262" s="242">
        <v>120</v>
      </c>
      <c r="DC262" s="488">
        <f t="shared" ca="1" si="381"/>
        <v>1462.4506963735107</v>
      </c>
      <c r="DD262" s="489">
        <f t="shared" ca="1" si="354"/>
        <v>106.9885</v>
      </c>
      <c r="DE262" s="488">
        <f t="shared" ca="1" si="382"/>
        <v>1355.4621963735108</v>
      </c>
      <c r="DF262" s="489">
        <f t="shared" ca="1" si="383"/>
        <v>325.47541827108006</v>
      </c>
      <c r="DG262" s="488">
        <f t="shared" ca="1" si="384"/>
        <v>1029.9867781024307</v>
      </c>
      <c r="DH262" s="488">
        <f t="shared" si="385"/>
        <v>0</v>
      </c>
      <c r="DI262" s="488">
        <f t="shared" si="386"/>
        <v>0</v>
      </c>
      <c r="DJ262" s="523">
        <f t="shared" ca="1" si="387"/>
        <v>110561.58520055357</v>
      </c>
      <c r="DK262" s="420">
        <f t="shared" ca="1" si="355"/>
        <v>0</v>
      </c>
      <c r="DL262" s="416">
        <f t="shared" ca="1" si="388"/>
        <v>1462.4506963735107</v>
      </c>
      <c r="DM262" s="372">
        <f t="shared" ca="1" si="449"/>
        <v>-1462.4506963735107</v>
      </c>
      <c r="DN262" s="242">
        <v>121</v>
      </c>
      <c r="DO262" s="29">
        <f t="shared" si="356"/>
        <v>0</v>
      </c>
      <c r="DP262" s="445">
        <f ca="1">(IF(DN262&gt;$DO$140,0,DP261+DO262))+DR261</f>
        <v>82895.11304876869</v>
      </c>
      <c r="DQ262" s="29">
        <f t="shared" ca="1" si="357"/>
        <v>86.349076092467385</v>
      </c>
      <c r="DR262" s="29"/>
      <c r="DS262" s="433">
        <v>120</v>
      </c>
      <c r="DT262" s="428">
        <f t="shared" ca="1" si="440"/>
        <v>1462.4506963735107</v>
      </c>
      <c r="DU262" s="428">
        <f t="shared" ca="1" si="471"/>
        <v>195961.24294162504</v>
      </c>
      <c r="DV262" s="428">
        <f t="shared" ca="1" si="390"/>
        <v>204.12629473085943</v>
      </c>
      <c r="DW262" s="446">
        <f ca="1">IF(DS262&gt;$DK$140,0,SUM(DV251:DV262))</f>
        <v>2348.9720513946345</v>
      </c>
      <c r="EF262" s="482"/>
      <c r="EG262" s="242">
        <v>120</v>
      </c>
      <c r="EH262" s="331">
        <f t="shared" ca="1" si="391"/>
        <v>1150</v>
      </c>
      <c r="EI262" s="599">
        <f t="shared" ca="1" si="450"/>
        <v>103.62049999999999</v>
      </c>
      <c r="EJ262" s="331">
        <f t="shared" ca="1" si="392"/>
        <v>1046.3795</v>
      </c>
      <c r="EK262" s="594">
        <f t="shared" ca="1" si="393"/>
        <v>422.77916482272548</v>
      </c>
      <c r="EL262" s="488">
        <f t="shared" ca="1" si="394"/>
        <v>623.60033517727447</v>
      </c>
      <c r="EM262" s="331">
        <f t="shared" si="395"/>
        <v>0</v>
      </c>
      <c r="EN262" s="331">
        <f t="shared" si="396"/>
        <v>0</v>
      </c>
      <c r="EO262" s="595">
        <f t="shared" ca="1" si="397"/>
        <v>144329.25617547144</v>
      </c>
      <c r="EP262" s="420">
        <f t="shared" ca="1" si="358"/>
        <v>0</v>
      </c>
      <c r="EQ262" s="416">
        <f t="shared" ca="1" si="398"/>
        <v>1150</v>
      </c>
      <c r="ER262" s="372">
        <f t="shared" ca="1" si="451"/>
        <v>-1150</v>
      </c>
      <c r="ES262" s="242">
        <v>121</v>
      </c>
      <c r="ET262" s="29">
        <f t="shared" si="399"/>
        <v>0</v>
      </c>
      <c r="EU262" s="445">
        <f ca="1">(IF(ES262&gt;$ET$140,0,EU261+ET262))+EW261</f>
        <v>89373.358664736079</v>
      </c>
      <c r="EV262" s="29">
        <f t="shared" ca="1" si="359"/>
        <v>93.097248609100077</v>
      </c>
      <c r="EW262" s="29"/>
      <c r="EX262" s="433">
        <v>120</v>
      </c>
      <c r="EY262" s="428">
        <f t="shared" ca="1" si="441"/>
        <v>1150</v>
      </c>
      <c r="EZ262" s="428">
        <f t="shared" ca="1" si="472"/>
        <v>157681.76485731686</v>
      </c>
      <c r="FA262" s="428">
        <f t="shared" ca="1" si="400"/>
        <v>164.25183839303841</v>
      </c>
      <c r="FB262" s="446">
        <f ca="1">IF(EX262&gt;$EP$140,0,SUM(FA251:FA262))</f>
        <v>1891.9595607164611</v>
      </c>
      <c r="FK262" s="482"/>
      <c r="FL262" s="242">
        <v>120</v>
      </c>
      <c r="FM262" s="331">
        <f t="shared" ca="1" si="401"/>
        <v>1150</v>
      </c>
      <c r="FN262" s="600">
        <f t="shared" ca="1" si="452"/>
        <v>104.1015</v>
      </c>
      <c r="FO262" s="331">
        <f t="shared" ca="1" si="402"/>
        <v>1045.8985</v>
      </c>
      <c r="FP262" s="597">
        <f t="shared" ca="1" si="403"/>
        <v>430.1119140375738</v>
      </c>
      <c r="FQ262" s="488">
        <f t="shared" ca="1" si="404"/>
        <v>615.78658596242622</v>
      </c>
      <c r="FR262" s="331">
        <f t="shared" si="405"/>
        <v>0</v>
      </c>
      <c r="FS262" s="331">
        <f t="shared" si="406"/>
        <v>0</v>
      </c>
      <c r="FT262" s="596">
        <f t="shared" ca="1" si="407"/>
        <v>146851.15536977715</v>
      </c>
      <c r="FU262" s="420">
        <f t="shared" ca="1" si="360"/>
        <v>0</v>
      </c>
      <c r="FV262" s="416">
        <f t="shared" ca="1" si="408"/>
        <v>1150</v>
      </c>
      <c r="FW262" s="372">
        <f t="shared" ca="1" si="453"/>
        <v>-1150</v>
      </c>
      <c r="FX262" s="242">
        <v>121</v>
      </c>
      <c r="FY262" s="29">
        <f t="shared" si="409"/>
        <v>0</v>
      </c>
      <c r="FZ262" s="445">
        <f ca="1">(IF(FX262&gt;$FY$140,0,FZ261+FY262))+GB261</f>
        <v>89373.358664736079</v>
      </c>
      <c r="GA262" s="29">
        <f t="shared" ca="1" si="361"/>
        <v>93.097248609100077</v>
      </c>
      <c r="GB262" s="29"/>
      <c r="GC262" s="433">
        <v>120</v>
      </c>
      <c r="GD262" s="428">
        <f t="shared" ca="1" si="442"/>
        <v>1150</v>
      </c>
      <c r="GE262" s="428">
        <f t="shared" ca="1" si="473"/>
        <v>157645.68442576853</v>
      </c>
      <c r="GF262" s="428">
        <f t="shared" ca="1" si="410"/>
        <v>164.21425461017557</v>
      </c>
      <c r="GG262" s="446">
        <f ca="1">IF(GC262&gt;$FU$140,0,SUM(GF251:GF262))</f>
        <v>1891.508555322107</v>
      </c>
      <c r="GP262" s="482"/>
      <c r="GQ262" s="242">
        <v>120</v>
      </c>
      <c r="GR262" s="331">
        <f t="shared" ca="1" si="362"/>
        <v>1150</v>
      </c>
      <c r="GS262" s="600">
        <f t="shared" ca="1" si="454"/>
        <v>106.9885</v>
      </c>
      <c r="GT262" s="331">
        <f t="shared" ca="1" si="363"/>
        <v>1043.0115000000001</v>
      </c>
      <c r="GU262" s="591">
        <f t="shared" ca="1" si="411"/>
        <v>454.8987500700328</v>
      </c>
      <c r="GV262" s="488">
        <f t="shared" ca="1" si="443"/>
        <v>588.11274992996732</v>
      </c>
      <c r="GW262" s="331">
        <f t="shared" si="444"/>
        <v>0</v>
      </c>
      <c r="GX262" s="331">
        <f t="shared" si="445"/>
        <v>0</v>
      </c>
      <c r="GY262" s="593">
        <f t="shared" ca="1" si="446"/>
        <v>155377.17298836698</v>
      </c>
      <c r="GZ262" s="420">
        <f t="shared" ca="1" si="364"/>
        <v>0</v>
      </c>
      <c r="HA262" s="416">
        <f t="shared" ca="1" si="412"/>
        <v>1150</v>
      </c>
      <c r="HB262" s="372">
        <f t="shared" ca="1" si="455"/>
        <v>-1150</v>
      </c>
      <c r="HC262" s="242">
        <v>121</v>
      </c>
      <c r="HD262" s="29">
        <f t="shared" si="413"/>
        <v>0</v>
      </c>
      <c r="HE262" s="445">
        <f ca="1">(IF(HC262&gt;$HD$140,0,HE261+HD262))+HG261</f>
        <v>82895.11304876869</v>
      </c>
      <c r="HF262" s="29">
        <f t="shared" ca="1" si="365"/>
        <v>86.349076092467385</v>
      </c>
      <c r="HG262" s="29"/>
      <c r="HH262" s="433">
        <v>120</v>
      </c>
      <c r="HI262" s="428">
        <f t="shared" ca="1" si="456"/>
        <v>1150</v>
      </c>
      <c r="HJ262" s="428">
        <f t="shared" ca="1" si="474"/>
        <v>156489.53721936871</v>
      </c>
      <c r="HK262" s="428">
        <f t="shared" ca="1" si="414"/>
        <v>163.00993460350909</v>
      </c>
      <c r="HL262" s="446">
        <f ca="1">IF(HH262&gt;$GZ$140,0,SUM(HK251:HK262))</f>
        <v>1877.056715242109</v>
      </c>
    </row>
    <row r="263" spans="3:220" ht="15" customHeight="1" x14ac:dyDescent="0.25">
      <c r="C263" s="242">
        <v>121</v>
      </c>
      <c r="D263" s="243">
        <f t="shared" si="337"/>
        <v>1155.6736805955547</v>
      </c>
      <c r="E263" s="865">
        <f t="shared" si="415"/>
        <v>100</v>
      </c>
      <c r="F263" s="866"/>
      <c r="G263" s="243">
        <f t="shared" si="338"/>
        <v>1055.6736805955547</v>
      </c>
      <c r="H263" s="859">
        <f t="shared" si="339"/>
        <v>475.72931054043846</v>
      </c>
      <c r="I263" s="860"/>
      <c r="J263" s="243">
        <f t="shared" si="340"/>
        <v>579.94437005511622</v>
      </c>
      <c r="K263" s="859">
        <f t="shared" si="366"/>
        <v>142138.84879207643</v>
      </c>
      <c r="L263" s="860"/>
      <c r="M263" s="860"/>
      <c r="N263" s="861"/>
      <c r="O263" s="248">
        <f t="shared" si="367"/>
        <v>142138.84879207643</v>
      </c>
      <c r="P263" s="248">
        <f t="shared" si="335"/>
        <v>0</v>
      </c>
      <c r="Q263" s="248">
        <f t="shared" si="341"/>
        <v>0</v>
      </c>
      <c r="R263" s="1015" t="str">
        <f t="shared" si="336"/>
        <v/>
      </c>
      <c r="S263" s="1015"/>
      <c r="U263">
        <v>121</v>
      </c>
      <c r="W263" s="278"/>
      <c r="X263" s="278"/>
      <c r="Y263" s="854"/>
      <c r="Z263" s="855"/>
      <c r="AA263" s="279"/>
      <c r="AQ263" s="482"/>
      <c r="AR263" s="242">
        <v>121</v>
      </c>
      <c r="AS263" s="331">
        <f t="shared" ca="1" si="342"/>
        <v>1231.970682334292</v>
      </c>
      <c r="AT263" s="566">
        <f t="shared" ca="1" si="368"/>
        <v>103.62049999999999</v>
      </c>
      <c r="AU263" s="331">
        <f t="shared" ca="1" si="343"/>
        <v>1128.350182334292</v>
      </c>
      <c r="AV263" s="329">
        <f t="shared" ca="1" si="344"/>
        <v>386.66831997791729</v>
      </c>
      <c r="AW263" s="331">
        <f t="shared" ca="1" si="345"/>
        <v>741.68186235637472</v>
      </c>
      <c r="AX263" s="331">
        <f t="shared" si="369"/>
        <v>0</v>
      </c>
      <c r="AY263" s="331">
        <f t="shared" si="418"/>
        <v>0</v>
      </c>
      <c r="AZ263" s="350">
        <f t="shared" ca="1" si="346"/>
        <v>131830.31355864383</v>
      </c>
      <c r="BA263" s="420">
        <f t="shared" ca="1" si="347"/>
        <v>0</v>
      </c>
      <c r="BB263" s="416">
        <f t="shared" ca="1" si="370"/>
        <v>1231.970682334292</v>
      </c>
      <c r="BC263" s="372">
        <f t="shared" ca="1" si="447"/>
        <v>-1231.970682334292</v>
      </c>
      <c r="BD263" s="242">
        <v>122</v>
      </c>
      <c r="BE263" s="29">
        <f t="shared" si="348"/>
        <v>0</v>
      </c>
      <c r="BF263" s="29">
        <f t="shared" ca="1" si="371"/>
        <v>89373.358664736079</v>
      </c>
      <c r="BG263" s="29">
        <f t="shared" ca="1" si="349"/>
        <v>93.097248609100077</v>
      </c>
      <c r="BH263" s="29"/>
      <c r="BI263" s="24">
        <v>121</v>
      </c>
      <c r="BJ263" s="243">
        <f t="shared" ca="1" si="438"/>
        <v>1231.970682334292</v>
      </c>
      <c r="BK263" s="447">
        <f ca="1">IF(BI263&gt;$BA$140,0,BK262+BJ263)+BM262</f>
        <v>171284.8072004928</v>
      </c>
      <c r="BL263" s="243">
        <f t="shared" ca="1" si="372"/>
        <v>178.42167416717999</v>
      </c>
      <c r="BM263" s="33"/>
      <c r="BO263" s="278"/>
      <c r="BP263" s="278"/>
      <c r="BQ263" s="278"/>
      <c r="BR263" s="278"/>
      <c r="BS263" s="278"/>
      <c r="BT263" s="278"/>
      <c r="BU263" s="278"/>
      <c r="BV263" s="725"/>
      <c r="BW263" s="679">
        <v>121</v>
      </c>
      <c r="BX263" s="489">
        <f t="shared" ca="1" si="373"/>
        <v>1445.5025028809234</v>
      </c>
      <c r="BY263" s="489">
        <f t="shared" ca="1" si="350"/>
        <v>104.1015</v>
      </c>
      <c r="BZ263" s="489">
        <f t="shared" ca="1" si="351"/>
        <v>1341.4010028809234</v>
      </c>
      <c r="CA263" s="489">
        <f t="shared" ca="1" si="374"/>
        <v>304.69392777546784</v>
      </c>
      <c r="CB263" s="489">
        <f t="shared" ca="1" si="375"/>
        <v>1036.7070751054557</v>
      </c>
      <c r="CC263" s="489">
        <f t="shared" si="376"/>
        <v>0</v>
      </c>
      <c r="CD263" s="489">
        <f t="shared" si="377"/>
        <v>0</v>
      </c>
      <c r="CE263" s="647">
        <f t="shared" ca="1" si="378"/>
        <v>103429.78244791208</v>
      </c>
      <c r="CF263" s="700">
        <f t="shared" ca="1" si="417"/>
        <v>0</v>
      </c>
      <c r="CG263" s="701">
        <f t="shared" ca="1" si="379"/>
        <v>1445.5025028809234</v>
      </c>
      <c r="CH263" s="710">
        <f t="shared" ca="1" si="448"/>
        <v>-1445.5025028809234</v>
      </c>
      <c r="CI263" s="679">
        <v>122</v>
      </c>
      <c r="CJ263" s="29">
        <f t="shared" si="352"/>
        <v>0</v>
      </c>
      <c r="CK263" s="29">
        <f ca="1">IF(CI263&gt;$CJ$140,0,CK262+CJ263)</f>
        <v>89373.358664736079</v>
      </c>
      <c r="CL263" s="29">
        <f t="shared" ca="1" si="353"/>
        <v>93.097248609100077</v>
      </c>
      <c r="CM263" s="29"/>
      <c r="CN263" s="29">
        <v>121</v>
      </c>
      <c r="CO263" s="29">
        <f t="shared" ca="1" si="439"/>
        <v>1445.5025028809234</v>
      </c>
      <c r="CP263" s="704">
        <f ca="1">IF(CN263&gt;$CF$140,0,CP262+CO263)+CR262</f>
        <v>198759.66360689458</v>
      </c>
      <c r="CQ263" s="29">
        <f t="shared" ca="1" si="380"/>
        <v>207.04131625718188</v>
      </c>
      <c r="CR263" s="292"/>
      <c r="DA263" s="482"/>
      <c r="DB263" s="242">
        <v>121</v>
      </c>
      <c r="DC263" s="488">
        <f t="shared" ca="1" si="381"/>
        <v>1462.4506963735107</v>
      </c>
      <c r="DD263" s="489">
        <f t="shared" ca="1" si="354"/>
        <v>106.9885</v>
      </c>
      <c r="DE263" s="488">
        <f t="shared" ca="1" si="382"/>
        <v>1355.4621963735108</v>
      </c>
      <c r="DF263" s="489">
        <f t="shared" ca="1" si="383"/>
        <v>322.47129016828131</v>
      </c>
      <c r="DG263" s="488">
        <f t="shared" ca="1" si="384"/>
        <v>1032.9909062052295</v>
      </c>
      <c r="DH263" s="488">
        <f t="shared" si="385"/>
        <v>0</v>
      </c>
      <c r="DI263" s="488">
        <f t="shared" si="386"/>
        <v>0</v>
      </c>
      <c r="DJ263" s="523">
        <f t="shared" ca="1" si="387"/>
        <v>109528.59429434834</v>
      </c>
      <c r="DK263" s="420">
        <f t="shared" ca="1" si="355"/>
        <v>0</v>
      </c>
      <c r="DL263" s="416">
        <f t="shared" ca="1" si="388"/>
        <v>1462.4506963735107</v>
      </c>
      <c r="DM263" s="372">
        <f t="shared" ca="1" si="449"/>
        <v>-1462.4506963735107</v>
      </c>
      <c r="DN263" s="242">
        <v>122</v>
      </c>
      <c r="DO263" s="29">
        <f t="shared" si="356"/>
        <v>0</v>
      </c>
      <c r="DP263" s="29">
        <f t="shared" ca="1" si="419"/>
        <v>82895.11304876869</v>
      </c>
      <c r="DQ263" s="29">
        <f t="shared" ca="1" si="357"/>
        <v>86.349076092467385</v>
      </c>
      <c r="DR263" s="29"/>
      <c r="DS263" s="24">
        <v>121</v>
      </c>
      <c r="DT263" s="243">
        <f t="shared" ca="1" si="440"/>
        <v>1462.4506963735107</v>
      </c>
      <c r="DU263" s="447">
        <f ca="1">IF(DS263&gt;$DK$140,0,DU262+DT263)+DW262</f>
        <v>199772.66568939318</v>
      </c>
      <c r="DV263" s="243">
        <f t="shared" ca="1" si="390"/>
        <v>208.09652675978455</v>
      </c>
      <c r="DW263" s="33"/>
      <c r="EF263" s="482"/>
      <c r="EG263" s="242">
        <v>121</v>
      </c>
      <c r="EH263" s="331">
        <f t="shared" ca="1" si="391"/>
        <v>1150</v>
      </c>
      <c r="EI263" s="599">
        <f t="shared" ca="1" si="450"/>
        <v>103.62049999999999</v>
      </c>
      <c r="EJ263" s="331">
        <f t="shared" ca="1" si="392"/>
        <v>1046.3795</v>
      </c>
      <c r="EK263" s="594">
        <f t="shared" ca="1" si="393"/>
        <v>420.96033051179171</v>
      </c>
      <c r="EL263" s="488">
        <f t="shared" ca="1" si="394"/>
        <v>625.41916948820835</v>
      </c>
      <c r="EM263" s="331">
        <f t="shared" si="395"/>
        <v>0</v>
      </c>
      <c r="EN263" s="331">
        <f t="shared" si="396"/>
        <v>0</v>
      </c>
      <c r="EO263" s="595">
        <f t="shared" ca="1" si="397"/>
        <v>143703.83700598322</v>
      </c>
      <c r="EP263" s="420">
        <f t="shared" ca="1" si="358"/>
        <v>0</v>
      </c>
      <c r="EQ263" s="416">
        <f t="shared" ca="1" si="398"/>
        <v>1150</v>
      </c>
      <c r="ER263" s="372">
        <f t="shared" ca="1" si="451"/>
        <v>-1150</v>
      </c>
      <c r="ES263" s="242">
        <v>122</v>
      </c>
      <c r="ET263" s="29">
        <f t="shared" si="399"/>
        <v>0</v>
      </c>
      <c r="EU263" s="29">
        <f ca="1">IF(ES263&gt;$ET$140,0,EU262+ET263)</f>
        <v>89373.358664736079</v>
      </c>
      <c r="EV263" s="29">
        <f t="shared" ca="1" si="359"/>
        <v>93.097248609100077</v>
      </c>
      <c r="EW263" s="29"/>
      <c r="EX263" s="24">
        <v>121</v>
      </c>
      <c r="EY263" s="243">
        <f t="shared" ca="1" si="441"/>
        <v>1150</v>
      </c>
      <c r="EZ263" s="447">
        <f ca="1">IF(EX263&gt;$EP$140,0,EZ262+EY263)+FB262</f>
        <v>160723.72441803332</v>
      </c>
      <c r="FA263" s="243">
        <f t="shared" ca="1" si="400"/>
        <v>167.4205462687847</v>
      </c>
      <c r="FB263" s="33"/>
      <c r="FK263" s="482"/>
      <c r="FL263" s="242">
        <v>121</v>
      </c>
      <c r="FM263" s="331">
        <f t="shared" ca="1" si="401"/>
        <v>1150</v>
      </c>
      <c r="FN263" s="600">
        <f t="shared" ca="1" si="452"/>
        <v>104.1015</v>
      </c>
      <c r="FO263" s="331">
        <f t="shared" ca="1" si="402"/>
        <v>1045.8985</v>
      </c>
      <c r="FP263" s="597">
        <f t="shared" ca="1" si="403"/>
        <v>428.31586982851672</v>
      </c>
      <c r="FQ263" s="488">
        <f t="shared" ca="1" si="404"/>
        <v>617.58263017148329</v>
      </c>
      <c r="FR263" s="331">
        <f t="shared" si="405"/>
        <v>0</v>
      </c>
      <c r="FS263" s="331">
        <f t="shared" si="406"/>
        <v>0</v>
      </c>
      <c r="FT263" s="596">
        <f t="shared" ca="1" si="407"/>
        <v>146233.57273960568</v>
      </c>
      <c r="FU263" s="420">
        <f t="shared" ca="1" si="360"/>
        <v>0</v>
      </c>
      <c r="FV263" s="416">
        <f t="shared" ca="1" si="408"/>
        <v>1150</v>
      </c>
      <c r="FW263" s="372">
        <f t="shared" ca="1" si="453"/>
        <v>-1150</v>
      </c>
      <c r="FX263" s="242">
        <v>122</v>
      </c>
      <c r="FY263" s="29">
        <f t="shared" si="409"/>
        <v>0</v>
      </c>
      <c r="FZ263" s="29">
        <f ca="1">IF(FX263&gt;$FY$140,0,FZ262+FY263)</f>
        <v>89373.358664736079</v>
      </c>
      <c r="GA263" s="29">
        <f t="shared" ca="1" si="361"/>
        <v>93.097248609100077</v>
      </c>
      <c r="GB263" s="29"/>
      <c r="GC263" s="24">
        <v>121</v>
      </c>
      <c r="GD263" s="243">
        <f t="shared" ca="1" si="442"/>
        <v>1150</v>
      </c>
      <c r="GE263" s="447">
        <f ca="1">IF(GC263&gt;$FU$140,0,GE262+GD263)+GG262</f>
        <v>160687.19298109063</v>
      </c>
      <c r="GF263" s="243">
        <f t="shared" ca="1" si="410"/>
        <v>167.38249268863606</v>
      </c>
      <c r="GG263" s="33"/>
      <c r="GP263" s="482"/>
      <c r="GQ263" s="242">
        <v>121</v>
      </c>
      <c r="GR263" s="331">
        <f t="shared" ca="1" si="362"/>
        <v>1150</v>
      </c>
      <c r="GS263" s="600">
        <f t="shared" ca="1" si="454"/>
        <v>106.9885</v>
      </c>
      <c r="GT263" s="331">
        <f t="shared" ca="1" si="363"/>
        <v>1043.0115000000001</v>
      </c>
      <c r="GU263" s="591">
        <f t="shared" ca="1" si="411"/>
        <v>453.18342121607037</v>
      </c>
      <c r="GV263" s="488">
        <f t="shared" ca="1" si="443"/>
        <v>589.82807878392964</v>
      </c>
      <c r="GW263" s="331">
        <f t="shared" si="444"/>
        <v>0</v>
      </c>
      <c r="GX263" s="331">
        <f t="shared" si="445"/>
        <v>0</v>
      </c>
      <c r="GY263" s="593">
        <f t="shared" ca="1" si="446"/>
        <v>154787.34490958304</v>
      </c>
      <c r="GZ263" s="420">
        <f t="shared" ca="1" si="364"/>
        <v>0</v>
      </c>
      <c r="HA263" s="416">
        <f t="shared" ca="1" si="412"/>
        <v>1150</v>
      </c>
      <c r="HB263" s="372">
        <f t="shared" ca="1" si="455"/>
        <v>-1150</v>
      </c>
      <c r="HC263" s="242">
        <v>122</v>
      </c>
      <c r="HD263" s="29">
        <f t="shared" si="413"/>
        <v>0</v>
      </c>
      <c r="HE263" s="29">
        <f ca="1">IF(HC263&gt;$HD$140,0,HE262+HD263)</f>
        <v>82895.11304876869</v>
      </c>
      <c r="HF263" s="29">
        <f t="shared" ca="1" si="365"/>
        <v>86.349076092467385</v>
      </c>
      <c r="HG263" s="29"/>
      <c r="HH263" s="24">
        <v>121</v>
      </c>
      <c r="HI263" s="243">
        <f t="shared" ca="1" si="456"/>
        <v>1150</v>
      </c>
      <c r="HJ263" s="447">
        <f ca="1">IF(HH263&gt;$GZ$140,0,HJ262+HI263)+HL262</f>
        <v>159516.59393461081</v>
      </c>
      <c r="HK263" s="243">
        <f t="shared" ca="1" si="414"/>
        <v>166.16311868188626</v>
      </c>
      <c r="HL263" s="33"/>
    </row>
    <row r="264" spans="3:220" ht="15" customHeight="1" x14ac:dyDescent="0.25">
      <c r="C264" s="242">
        <v>122</v>
      </c>
      <c r="D264" s="243">
        <f t="shared" si="337"/>
        <v>1155.6736805955547</v>
      </c>
      <c r="E264" s="865">
        <f t="shared" si="415"/>
        <v>100</v>
      </c>
      <c r="F264" s="866"/>
      <c r="G264" s="243">
        <f t="shared" si="338"/>
        <v>1055.6736805955547</v>
      </c>
      <c r="H264" s="859">
        <f t="shared" si="339"/>
        <v>473.79616264025481</v>
      </c>
      <c r="I264" s="860"/>
      <c r="J264" s="243">
        <f t="shared" si="340"/>
        <v>581.87751795529994</v>
      </c>
      <c r="K264" s="859">
        <f t="shared" si="366"/>
        <v>141556.97127412114</v>
      </c>
      <c r="L264" s="860"/>
      <c r="M264" s="860"/>
      <c r="N264" s="861"/>
      <c r="O264" s="248">
        <f t="shared" si="367"/>
        <v>141556.97127412114</v>
      </c>
      <c r="P264" s="248">
        <f t="shared" si="335"/>
        <v>0</v>
      </c>
      <c r="Q264" s="248">
        <f t="shared" si="341"/>
        <v>0</v>
      </c>
      <c r="R264" s="1015" t="str">
        <f t="shared" si="336"/>
        <v/>
      </c>
      <c r="S264" s="1015"/>
      <c r="U264">
        <v>122</v>
      </c>
      <c r="W264" s="278"/>
      <c r="X264" s="278"/>
      <c r="Y264" s="854"/>
      <c r="Z264" s="855"/>
      <c r="AA264" s="279"/>
      <c r="AQ264" s="482"/>
      <c r="AR264" s="242">
        <v>122</v>
      </c>
      <c r="AS264" s="331">
        <f t="shared" ca="1" si="342"/>
        <v>1231.970682334292</v>
      </c>
      <c r="AT264" s="566">
        <f t="shared" ca="1" si="368"/>
        <v>103.62049999999999</v>
      </c>
      <c r="AU264" s="331">
        <f t="shared" ca="1" si="343"/>
        <v>1128.350182334292</v>
      </c>
      <c r="AV264" s="329">
        <f t="shared" ca="1" si="344"/>
        <v>384.50508121271122</v>
      </c>
      <c r="AW264" s="331">
        <f t="shared" ca="1" si="345"/>
        <v>743.84510112158068</v>
      </c>
      <c r="AX264" s="331">
        <f t="shared" si="369"/>
        <v>0</v>
      </c>
      <c r="AY264" s="331">
        <f t="shared" si="418"/>
        <v>0</v>
      </c>
      <c r="AZ264" s="350">
        <f t="shared" ca="1" si="346"/>
        <v>131086.46845752225</v>
      </c>
      <c r="BA264" s="420">
        <f t="shared" ca="1" si="347"/>
        <v>0</v>
      </c>
      <c r="BB264" s="416">
        <f t="shared" ca="1" si="370"/>
        <v>1231.970682334292</v>
      </c>
      <c r="BC264" s="372">
        <f t="shared" ca="1" si="447"/>
        <v>-1231.970682334292</v>
      </c>
      <c r="BD264" s="242">
        <v>123</v>
      </c>
      <c r="BE264" s="29">
        <f t="shared" si="348"/>
        <v>0</v>
      </c>
      <c r="BF264" s="29">
        <f t="shared" ca="1" si="371"/>
        <v>89373.358664736079</v>
      </c>
      <c r="BG264" s="29">
        <f t="shared" ca="1" si="349"/>
        <v>93.097248609100077</v>
      </c>
      <c r="BH264" s="29"/>
      <c r="BI264" s="24">
        <v>122</v>
      </c>
      <c r="BJ264" s="243">
        <f t="shared" ca="1" si="438"/>
        <v>1231.970682334292</v>
      </c>
      <c r="BK264" s="243">
        <f t="shared" ca="1" si="416"/>
        <v>172516.7778828271</v>
      </c>
      <c r="BL264" s="243">
        <f t="shared" ca="1" si="372"/>
        <v>179.70497696127825</v>
      </c>
      <c r="BM264" s="33"/>
      <c r="BO264" s="278"/>
      <c r="BP264" s="278"/>
      <c r="BQ264" s="278"/>
      <c r="BR264" s="278"/>
      <c r="BS264" s="278"/>
      <c r="BT264" s="278"/>
      <c r="BU264" s="278"/>
      <c r="BV264" s="725"/>
      <c r="BW264" s="679">
        <v>122</v>
      </c>
      <c r="BX264" s="489">
        <f t="shared" ca="1" si="373"/>
        <v>1445.5025028809234</v>
      </c>
      <c r="BY264" s="489">
        <f t="shared" ca="1" si="350"/>
        <v>104.1015</v>
      </c>
      <c r="BZ264" s="489">
        <f t="shared" ca="1" si="351"/>
        <v>1341.4010028809234</v>
      </c>
      <c r="CA264" s="489">
        <f t="shared" ca="1" si="374"/>
        <v>301.67019880641027</v>
      </c>
      <c r="CB264" s="489">
        <f t="shared" ca="1" si="375"/>
        <v>1039.7308040745131</v>
      </c>
      <c r="CC264" s="489">
        <f t="shared" si="376"/>
        <v>0</v>
      </c>
      <c r="CD264" s="489">
        <f t="shared" si="377"/>
        <v>0</v>
      </c>
      <c r="CE264" s="647">
        <f t="shared" ca="1" si="378"/>
        <v>102390.05164383756</v>
      </c>
      <c r="CF264" s="700">
        <f t="shared" ca="1" si="417"/>
        <v>0</v>
      </c>
      <c r="CG264" s="701">
        <f t="shared" ca="1" si="379"/>
        <v>1445.5025028809234</v>
      </c>
      <c r="CH264" s="710">
        <f t="shared" ca="1" si="448"/>
        <v>-1445.5025028809234</v>
      </c>
      <c r="CI264" s="679">
        <v>123</v>
      </c>
      <c r="CJ264" s="29">
        <f t="shared" si="352"/>
        <v>0</v>
      </c>
      <c r="CK264" s="29">
        <f t="shared" ref="CK264:CK273" ca="1" si="475">IF(CI264&gt;$CJ$140,0,CK263+CJ264)</f>
        <v>89373.358664736079</v>
      </c>
      <c r="CL264" s="29">
        <f t="shared" ca="1" si="353"/>
        <v>93.097248609100077</v>
      </c>
      <c r="CM264" s="29"/>
      <c r="CN264" s="29">
        <v>122</v>
      </c>
      <c r="CO264" s="29">
        <f t="shared" ca="1" si="439"/>
        <v>1445.5025028809234</v>
      </c>
      <c r="CP264" s="29">
        <f ca="1">IF(CN264&gt;$CF$140,0,CP263+CO264)</f>
        <v>200205.16610977551</v>
      </c>
      <c r="CQ264" s="29">
        <f t="shared" ca="1" si="380"/>
        <v>208.54704803101617</v>
      </c>
      <c r="CR264" s="292"/>
      <c r="DA264" s="482"/>
      <c r="DB264" s="242">
        <v>122</v>
      </c>
      <c r="DC264" s="488">
        <f t="shared" ca="1" si="381"/>
        <v>1462.4506963735107</v>
      </c>
      <c r="DD264" s="489">
        <f t="shared" ca="1" si="354"/>
        <v>106.9885</v>
      </c>
      <c r="DE264" s="488">
        <f t="shared" ca="1" si="382"/>
        <v>1355.4621963735108</v>
      </c>
      <c r="DF264" s="489">
        <f t="shared" ca="1" si="383"/>
        <v>319.4584000251827</v>
      </c>
      <c r="DG264" s="488">
        <f t="shared" ca="1" si="384"/>
        <v>1036.003796348328</v>
      </c>
      <c r="DH264" s="488">
        <f t="shared" si="385"/>
        <v>0</v>
      </c>
      <c r="DI264" s="488">
        <f t="shared" si="386"/>
        <v>0</v>
      </c>
      <c r="DJ264" s="523">
        <f t="shared" ca="1" si="387"/>
        <v>108492.59049800001</v>
      </c>
      <c r="DK264" s="420">
        <f t="shared" ca="1" si="355"/>
        <v>0</v>
      </c>
      <c r="DL264" s="416">
        <f t="shared" ca="1" si="388"/>
        <v>1462.4506963735107</v>
      </c>
      <c r="DM264" s="372">
        <f t="shared" ca="1" si="449"/>
        <v>-1462.4506963735107</v>
      </c>
      <c r="DN264" s="242">
        <v>123</v>
      </c>
      <c r="DO264" s="29">
        <f t="shared" si="356"/>
        <v>0</v>
      </c>
      <c r="DP264" s="29">
        <f t="shared" ca="1" si="419"/>
        <v>82895.11304876869</v>
      </c>
      <c r="DQ264" s="29">
        <f t="shared" ca="1" si="357"/>
        <v>86.349076092467385</v>
      </c>
      <c r="DR264" s="29"/>
      <c r="DS264" s="24">
        <v>122</v>
      </c>
      <c r="DT264" s="243">
        <f t="shared" ca="1" si="440"/>
        <v>1462.4506963735107</v>
      </c>
      <c r="DU264" s="243">
        <f ca="1">IF(DS264&gt;$DK$140,0,DU263+DT264)</f>
        <v>201235.11638576668</v>
      </c>
      <c r="DV264" s="243">
        <f t="shared" ca="1" si="390"/>
        <v>209.61991290184031</v>
      </c>
      <c r="DW264" s="33"/>
      <c r="EF264" s="482"/>
      <c r="EG264" s="242">
        <v>122</v>
      </c>
      <c r="EH264" s="331">
        <f t="shared" ca="1" si="391"/>
        <v>1150</v>
      </c>
      <c r="EI264" s="599">
        <f t="shared" ca="1" si="450"/>
        <v>103.62049999999999</v>
      </c>
      <c r="EJ264" s="331">
        <f t="shared" ca="1" si="392"/>
        <v>1046.3795</v>
      </c>
      <c r="EK264" s="594">
        <f t="shared" ca="1" si="393"/>
        <v>419.13619126745112</v>
      </c>
      <c r="EL264" s="488">
        <f t="shared" ca="1" si="394"/>
        <v>627.24330873254894</v>
      </c>
      <c r="EM264" s="331">
        <f t="shared" si="395"/>
        <v>0</v>
      </c>
      <c r="EN264" s="331">
        <f t="shared" si="396"/>
        <v>0</v>
      </c>
      <c r="EO264" s="595">
        <f t="shared" ca="1" si="397"/>
        <v>143076.59369725068</v>
      </c>
      <c r="EP264" s="420">
        <f t="shared" ca="1" si="358"/>
        <v>0</v>
      </c>
      <c r="EQ264" s="416">
        <f t="shared" ca="1" si="398"/>
        <v>1150</v>
      </c>
      <c r="ER264" s="372">
        <f t="shared" ca="1" si="451"/>
        <v>-1150</v>
      </c>
      <c r="ES264" s="242">
        <v>123</v>
      </c>
      <c r="ET264" s="29">
        <f t="shared" si="399"/>
        <v>0</v>
      </c>
      <c r="EU264" s="29">
        <f t="shared" ref="EU264:EU273" ca="1" si="476">IF(ES264&gt;$ET$140,0,EU263+ET264)</f>
        <v>89373.358664736079</v>
      </c>
      <c r="EV264" s="29">
        <f t="shared" ca="1" si="359"/>
        <v>93.097248609100077</v>
      </c>
      <c r="EW264" s="29"/>
      <c r="EX264" s="24">
        <v>122</v>
      </c>
      <c r="EY264" s="243">
        <f t="shared" ca="1" si="441"/>
        <v>1150</v>
      </c>
      <c r="EZ264" s="243">
        <f ca="1">IF(EX264&gt;$EP$140,0,EZ263+EY264)</f>
        <v>161873.72441803332</v>
      </c>
      <c r="FA264" s="243">
        <f t="shared" ca="1" si="400"/>
        <v>168.61846293545139</v>
      </c>
      <c r="FB264" s="33"/>
      <c r="FK264" s="482"/>
      <c r="FL264" s="242">
        <v>122</v>
      </c>
      <c r="FM264" s="331">
        <f t="shared" ca="1" si="401"/>
        <v>1150</v>
      </c>
      <c r="FN264" s="600">
        <f t="shared" ca="1" si="452"/>
        <v>104.1015</v>
      </c>
      <c r="FO264" s="331">
        <f t="shared" ca="1" si="402"/>
        <v>1045.8985</v>
      </c>
      <c r="FP264" s="597">
        <f t="shared" ca="1" si="403"/>
        <v>426.51458715718326</v>
      </c>
      <c r="FQ264" s="488">
        <f t="shared" ca="1" si="404"/>
        <v>619.3839128428167</v>
      </c>
      <c r="FR264" s="331">
        <f t="shared" si="405"/>
        <v>0</v>
      </c>
      <c r="FS264" s="331">
        <f t="shared" si="406"/>
        <v>0</v>
      </c>
      <c r="FT264" s="596">
        <f t="shared" ca="1" si="407"/>
        <v>145614.18882676287</v>
      </c>
      <c r="FU264" s="420">
        <f t="shared" ca="1" si="360"/>
        <v>0</v>
      </c>
      <c r="FV264" s="416">
        <f t="shared" ca="1" si="408"/>
        <v>1150</v>
      </c>
      <c r="FW264" s="372">
        <f t="shared" ca="1" si="453"/>
        <v>-1150</v>
      </c>
      <c r="FX264" s="242">
        <v>123</v>
      </c>
      <c r="FY264" s="29">
        <f t="shared" si="409"/>
        <v>0</v>
      </c>
      <c r="FZ264" s="29">
        <f t="shared" ref="FZ264:FZ273" ca="1" si="477">IF(FX264&gt;$FY$140,0,FZ263+FY264)</f>
        <v>89373.358664736079</v>
      </c>
      <c r="GA264" s="29">
        <f t="shared" ca="1" si="361"/>
        <v>93.097248609100077</v>
      </c>
      <c r="GB264" s="29"/>
      <c r="GC264" s="24">
        <v>122</v>
      </c>
      <c r="GD264" s="243">
        <f t="shared" ca="1" si="442"/>
        <v>1150</v>
      </c>
      <c r="GE264" s="243">
        <f ca="1">IF(GC264&gt;$FU$140,0,GE263+GD264)</f>
        <v>161837.19298109063</v>
      </c>
      <c r="GF264" s="243">
        <f t="shared" ca="1" si="410"/>
        <v>168.58040935530275</v>
      </c>
      <c r="GG264" s="33"/>
      <c r="GP264" s="482"/>
      <c r="GQ264" s="242">
        <v>122</v>
      </c>
      <c r="GR264" s="331">
        <f t="shared" ca="1" si="362"/>
        <v>1150</v>
      </c>
      <c r="GS264" s="600">
        <f t="shared" ca="1" si="454"/>
        <v>106.9885</v>
      </c>
      <c r="GT264" s="331">
        <f t="shared" ca="1" si="363"/>
        <v>1043.0115000000001</v>
      </c>
      <c r="GU264" s="591">
        <f t="shared" ca="1" si="411"/>
        <v>451.46308931961727</v>
      </c>
      <c r="GV264" s="488">
        <f t="shared" ca="1" si="443"/>
        <v>591.54841068038286</v>
      </c>
      <c r="GW264" s="331">
        <f t="shared" si="444"/>
        <v>0</v>
      </c>
      <c r="GX264" s="331">
        <f t="shared" si="445"/>
        <v>0</v>
      </c>
      <c r="GY264" s="593">
        <f t="shared" ca="1" si="446"/>
        <v>154195.79649890267</v>
      </c>
      <c r="GZ264" s="420">
        <f t="shared" ca="1" si="364"/>
        <v>0</v>
      </c>
      <c r="HA264" s="416">
        <f t="shared" ca="1" si="412"/>
        <v>1150</v>
      </c>
      <c r="HB264" s="372">
        <f t="shared" ca="1" si="455"/>
        <v>-1150</v>
      </c>
      <c r="HC264" s="242">
        <v>123</v>
      </c>
      <c r="HD264" s="29">
        <f t="shared" si="413"/>
        <v>0</v>
      </c>
      <c r="HE264" s="29">
        <f t="shared" ref="HE264:HE273" ca="1" si="478">IF(HC264&gt;$HD$140,0,HE263+HD264)</f>
        <v>82895.11304876869</v>
      </c>
      <c r="HF264" s="29">
        <f t="shared" ca="1" si="365"/>
        <v>86.349076092467385</v>
      </c>
      <c r="HG264" s="29"/>
      <c r="HH264" s="24">
        <v>122</v>
      </c>
      <c r="HI264" s="243">
        <f t="shared" ca="1" si="456"/>
        <v>1150</v>
      </c>
      <c r="HJ264" s="243">
        <f ca="1">IF(HH264&gt;$GZ$140,0,HJ263+HI264)</f>
        <v>160666.59393461081</v>
      </c>
      <c r="HK264" s="243">
        <f t="shared" ca="1" si="414"/>
        <v>167.36103534855292</v>
      </c>
      <c r="HL264" s="33"/>
    </row>
    <row r="265" spans="3:220" ht="15" customHeight="1" x14ac:dyDescent="0.25">
      <c r="C265" s="242">
        <v>123</v>
      </c>
      <c r="D265" s="243">
        <f t="shared" si="337"/>
        <v>1155.6736805955547</v>
      </c>
      <c r="E265" s="865">
        <f t="shared" si="415"/>
        <v>100</v>
      </c>
      <c r="F265" s="866"/>
      <c r="G265" s="243">
        <f t="shared" si="338"/>
        <v>1055.6736805955547</v>
      </c>
      <c r="H265" s="859">
        <f t="shared" si="339"/>
        <v>471.85657091373713</v>
      </c>
      <c r="I265" s="860"/>
      <c r="J265" s="243">
        <f t="shared" si="340"/>
        <v>583.81710968181756</v>
      </c>
      <c r="K265" s="859">
        <f t="shared" si="366"/>
        <v>140973.15416443933</v>
      </c>
      <c r="L265" s="860"/>
      <c r="M265" s="860"/>
      <c r="N265" s="861"/>
      <c r="O265" s="248">
        <f t="shared" si="367"/>
        <v>140973.15416443933</v>
      </c>
      <c r="P265" s="248">
        <f t="shared" si="335"/>
        <v>0</v>
      </c>
      <c r="Q265" s="248">
        <f t="shared" si="341"/>
        <v>0</v>
      </c>
      <c r="R265" s="1015" t="str">
        <f t="shared" si="336"/>
        <v/>
      </c>
      <c r="S265" s="1015"/>
      <c r="U265">
        <v>123</v>
      </c>
      <c r="W265" s="278"/>
      <c r="X265" s="278"/>
      <c r="Y265" s="854"/>
      <c r="Z265" s="855"/>
      <c r="AA265" s="279"/>
      <c r="AQ265" s="482"/>
      <c r="AR265" s="242">
        <v>123</v>
      </c>
      <c r="AS265" s="331">
        <f t="shared" ca="1" si="342"/>
        <v>1231.970682334292</v>
      </c>
      <c r="AT265" s="566">
        <f t="shared" ca="1" si="368"/>
        <v>103.62049999999999</v>
      </c>
      <c r="AU265" s="331">
        <f t="shared" ca="1" si="343"/>
        <v>1128.350182334292</v>
      </c>
      <c r="AV265" s="329">
        <f t="shared" ca="1" si="344"/>
        <v>382.33553300110657</v>
      </c>
      <c r="AW265" s="331">
        <f t="shared" ca="1" si="345"/>
        <v>746.01464933318539</v>
      </c>
      <c r="AX265" s="331">
        <f t="shared" si="369"/>
        <v>0</v>
      </c>
      <c r="AY265" s="331">
        <f t="shared" si="418"/>
        <v>0</v>
      </c>
      <c r="AZ265" s="350">
        <f t="shared" ca="1" si="346"/>
        <v>130340.45380818906</v>
      </c>
      <c r="BA265" s="420">
        <f t="shared" ca="1" si="347"/>
        <v>0</v>
      </c>
      <c r="BB265" s="416">
        <f t="shared" ca="1" si="370"/>
        <v>1231.970682334292</v>
      </c>
      <c r="BC265" s="372">
        <f t="shared" ca="1" si="447"/>
        <v>-1231.970682334292</v>
      </c>
      <c r="BD265" s="242">
        <v>124</v>
      </c>
      <c r="BE265" s="29">
        <f t="shared" si="348"/>
        <v>0</v>
      </c>
      <c r="BF265" s="29">
        <f t="shared" ca="1" si="371"/>
        <v>89373.358664736079</v>
      </c>
      <c r="BG265" s="29">
        <f t="shared" ca="1" si="349"/>
        <v>93.097248609100077</v>
      </c>
      <c r="BH265" s="29"/>
      <c r="BI265" s="24">
        <v>123</v>
      </c>
      <c r="BJ265" s="243">
        <f t="shared" ca="1" si="438"/>
        <v>1231.970682334292</v>
      </c>
      <c r="BK265" s="243">
        <f t="shared" ca="1" si="416"/>
        <v>173748.7485651614</v>
      </c>
      <c r="BL265" s="243">
        <f t="shared" ca="1" si="372"/>
        <v>180.98827975537645</v>
      </c>
      <c r="BM265" s="33"/>
      <c r="BO265" s="278"/>
      <c r="BP265" s="278"/>
      <c r="BQ265" s="278"/>
      <c r="BR265" s="278"/>
      <c r="BS265" s="278"/>
      <c r="BT265" s="278"/>
      <c r="BU265" s="278"/>
      <c r="BV265" s="725"/>
      <c r="BW265" s="679">
        <v>123</v>
      </c>
      <c r="BX265" s="489">
        <f t="shared" ca="1" si="373"/>
        <v>1445.5025028809234</v>
      </c>
      <c r="BY265" s="489">
        <f t="shared" ca="1" si="350"/>
        <v>104.1015</v>
      </c>
      <c r="BZ265" s="489">
        <f t="shared" ca="1" si="351"/>
        <v>1341.4010028809234</v>
      </c>
      <c r="CA265" s="489">
        <f t="shared" ca="1" si="374"/>
        <v>298.63765062785961</v>
      </c>
      <c r="CB265" s="489">
        <f t="shared" ca="1" si="375"/>
        <v>1042.7633522530639</v>
      </c>
      <c r="CC265" s="489">
        <f t="shared" si="376"/>
        <v>0</v>
      </c>
      <c r="CD265" s="489">
        <f t="shared" si="377"/>
        <v>0</v>
      </c>
      <c r="CE265" s="647">
        <f t="shared" ca="1" si="378"/>
        <v>101347.2882915845</v>
      </c>
      <c r="CF265" s="700">
        <f t="shared" ca="1" si="417"/>
        <v>0</v>
      </c>
      <c r="CG265" s="701">
        <f t="shared" ca="1" si="379"/>
        <v>1445.5025028809234</v>
      </c>
      <c r="CH265" s="710">
        <f t="shared" ca="1" si="448"/>
        <v>-1445.5025028809234</v>
      </c>
      <c r="CI265" s="679">
        <v>124</v>
      </c>
      <c r="CJ265" s="29">
        <f t="shared" si="352"/>
        <v>0</v>
      </c>
      <c r="CK265" s="29">
        <f t="shared" ca="1" si="475"/>
        <v>89373.358664736079</v>
      </c>
      <c r="CL265" s="29">
        <f t="shared" ca="1" si="353"/>
        <v>93.097248609100077</v>
      </c>
      <c r="CM265" s="29"/>
      <c r="CN265" s="29">
        <v>123</v>
      </c>
      <c r="CO265" s="29">
        <f t="shared" ca="1" si="439"/>
        <v>1445.5025028809234</v>
      </c>
      <c r="CP265" s="29">
        <f t="shared" ref="CP265:CP274" ca="1" si="479">IF(CN265&gt;$CF$140,0,CP264+CO265)</f>
        <v>201650.66861265645</v>
      </c>
      <c r="CQ265" s="29">
        <f t="shared" ca="1" si="380"/>
        <v>210.05277980485047</v>
      </c>
      <c r="CR265" s="292"/>
      <c r="DA265" s="482"/>
      <c r="DB265" s="242">
        <v>123</v>
      </c>
      <c r="DC265" s="488">
        <f t="shared" ca="1" si="381"/>
        <v>1462.4506963735107</v>
      </c>
      <c r="DD265" s="489">
        <f t="shared" ca="1" si="354"/>
        <v>106.9885</v>
      </c>
      <c r="DE265" s="488">
        <f t="shared" ca="1" si="382"/>
        <v>1355.4621963735108</v>
      </c>
      <c r="DF265" s="489">
        <f t="shared" ca="1" si="383"/>
        <v>316.43672228583335</v>
      </c>
      <c r="DG265" s="488">
        <f t="shared" ca="1" si="384"/>
        <v>1039.0254740876774</v>
      </c>
      <c r="DH265" s="488">
        <f t="shared" si="385"/>
        <v>0</v>
      </c>
      <c r="DI265" s="488">
        <f t="shared" si="386"/>
        <v>0</v>
      </c>
      <c r="DJ265" s="523">
        <f t="shared" ca="1" si="387"/>
        <v>107453.56502391232</v>
      </c>
      <c r="DK265" s="420">
        <f t="shared" ca="1" si="355"/>
        <v>0</v>
      </c>
      <c r="DL265" s="416">
        <f t="shared" ca="1" si="388"/>
        <v>1462.4506963735107</v>
      </c>
      <c r="DM265" s="372">
        <f t="shared" ca="1" si="449"/>
        <v>-1462.4506963735107</v>
      </c>
      <c r="DN265" s="242">
        <v>124</v>
      </c>
      <c r="DO265" s="29">
        <f t="shared" si="356"/>
        <v>0</v>
      </c>
      <c r="DP265" s="29">
        <f t="shared" ca="1" si="419"/>
        <v>82895.11304876869</v>
      </c>
      <c r="DQ265" s="29">
        <f t="shared" ca="1" si="357"/>
        <v>86.349076092467385</v>
      </c>
      <c r="DR265" s="29"/>
      <c r="DS265" s="24">
        <v>123</v>
      </c>
      <c r="DT265" s="243">
        <f t="shared" ca="1" si="440"/>
        <v>1462.4506963735107</v>
      </c>
      <c r="DU265" s="243">
        <f t="shared" ref="DU265:DU274" ca="1" si="480">IF(DS265&gt;$DK$140,0,DU264+DT265)</f>
        <v>202697.56708214019</v>
      </c>
      <c r="DV265" s="243">
        <f t="shared" ca="1" si="390"/>
        <v>211.14329904389604</v>
      </c>
      <c r="DW265" s="33"/>
      <c r="EF265" s="482"/>
      <c r="EG265" s="242">
        <v>123</v>
      </c>
      <c r="EH265" s="331">
        <f t="shared" ca="1" si="391"/>
        <v>1150</v>
      </c>
      <c r="EI265" s="599">
        <f t="shared" ca="1" si="450"/>
        <v>103.62049999999999</v>
      </c>
      <c r="EJ265" s="331">
        <f t="shared" ca="1" si="392"/>
        <v>1046.3795</v>
      </c>
      <c r="EK265" s="594">
        <f t="shared" ca="1" si="393"/>
        <v>417.30673161698115</v>
      </c>
      <c r="EL265" s="488">
        <f t="shared" ca="1" si="394"/>
        <v>629.07276838301891</v>
      </c>
      <c r="EM265" s="331">
        <f t="shared" si="395"/>
        <v>0</v>
      </c>
      <c r="EN265" s="331">
        <f t="shared" si="396"/>
        <v>0</v>
      </c>
      <c r="EO265" s="595">
        <f t="shared" ca="1" si="397"/>
        <v>142447.52092886766</v>
      </c>
      <c r="EP265" s="420">
        <f t="shared" ca="1" si="358"/>
        <v>0</v>
      </c>
      <c r="EQ265" s="416">
        <f t="shared" ca="1" si="398"/>
        <v>1150</v>
      </c>
      <c r="ER265" s="372">
        <f t="shared" ca="1" si="451"/>
        <v>-1150</v>
      </c>
      <c r="ES265" s="242">
        <v>124</v>
      </c>
      <c r="ET265" s="29">
        <f t="shared" si="399"/>
        <v>0</v>
      </c>
      <c r="EU265" s="29">
        <f t="shared" ca="1" si="476"/>
        <v>89373.358664736079</v>
      </c>
      <c r="EV265" s="29">
        <f t="shared" ca="1" si="359"/>
        <v>93.097248609100077</v>
      </c>
      <c r="EW265" s="29"/>
      <c r="EX265" s="24">
        <v>123</v>
      </c>
      <c r="EY265" s="243">
        <f t="shared" ca="1" si="441"/>
        <v>1150</v>
      </c>
      <c r="EZ265" s="243">
        <f t="shared" ref="EZ265:EZ274" ca="1" si="481">IF(EX265&gt;$EP$140,0,EZ264+EY265)</f>
        <v>163023.72441803332</v>
      </c>
      <c r="FA265" s="243">
        <f t="shared" ca="1" si="400"/>
        <v>169.81637960211805</v>
      </c>
      <c r="FB265" s="33"/>
      <c r="FK265" s="482"/>
      <c r="FL265" s="242">
        <v>123</v>
      </c>
      <c r="FM265" s="331">
        <f t="shared" ca="1" si="401"/>
        <v>1150</v>
      </c>
      <c r="FN265" s="600">
        <f t="shared" ca="1" si="452"/>
        <v>104.1015</v>
      </c>
      <c r="FO265" s="331">
        <f t="shared" ca="1" si="402"/>
        <v>1045.8985</v>
      </c>
      <c r="FP265" s="597">
        <f t="shared" ca="1" si="403"/>
        <v>424.70805074472509</v>
      </c>
      <c r="FQ265" s="488">
        <f t="shared" ca="1" si="404"/>
        <v>621.19044925527487</v>
      </c>
      <c r="FR265" s="331">
        <f t="shared" si="405"/>
        <v>0</v>
      </c>
      <c r="FS265" s="331">
        <f t="shared" si="406"/>
        <v>0</v>
      </c>
      <c r="FT265" s="596">
        <f t="shared" ca="1" si="407"/>
        <v>144992.99837750758</v>
      </c>
      <c r="FU265" s="420">
        <f t="shared" ca="1" si="360"/>
        <v>0</v>
      </c>
      <c r="FV265" s="416">
        <f t="shared" ca="1" si="408"/>
        <v>1150</v>
      </c>
      <c r="FW265" s="372">
        <f t="shared" ca="1" si="453"/>
        <v>-1150</v>
      </c>
      <c r="FX265" s="242">
        <v>124</v>
      </c>
      <c r="FY265" s="29">
        <f t="shared" si="409"/>
        <v>0</v>
      </c>
      <c r="FZ265" s="29">
        <f t="shared" ca="1" si="477"/>
        <v>89373.358664736079</v>
      </c>
      <c r="GA265" s="29">
        <f t="shared" ca="1" si="361"/>
        <v>93.097248609100077</v>
      </c>
      <c r="GB265" s="29"/>
      <c r="GC265" s="24">
        <v>123</v>
      </c>
      <c r="GD265" s="243">
        <f t="shared" ca="1" si="442"/>
        <v>1150</v>
      </c>
      <c r="GE265" s="243">
        <f t="shared" ref="GE265:GE274" ca="1" si="482">IF(GC265&gt;$FU$140,0,GE264+GD265)</f>
        <v>162987.19298109063</v>
      </c>
      <c r="GF265" s="243">
        <f t="shared" ca="1" si="410"/>
        <v>169.77832602196941</v>
      </c>
      <c r="GG265" s="33"/>
      <c r="GP265" s="482"/>
      <c r="GQ265" s="242">
        <v>123</v>
      </c>
      <c r="GR265" s="331">
        <f t="shared" ca="1" si="362"/>
        <v>1150</v>
      </c>
      <c r="GS265" s="600">
        <f t="shared" ca="1" si="454"/>
        <v>106.9885</v>
      </c>
      <c r="GT265" s="331">
        <f t="shared" ca="1" si="363"/>
        <v>1043.0115000000001</v>
      </c>
      <c r="GU265" s="591">
        <f t="shared" ca="1" si="411"/>
        <v>449.73773978846611</v>
      </c>
      <c r="GV265" s="488">
        <f t="shared" ca="1" si="443"/>
        <v>593.27376021153395</v>
      </c>
      <c r="GW265" s="331">
        <f t="shared" si="444"/>
        <v>0</v>
      </c>
      <c r="GX265" s="331">
        <f t="shared" si="445"/>
        <v>0</v>
      </c>
      <c r="GY265" s="593">
        <f t="shared" ca="1" si="446"/>
        <v>153602.52273869113</v>
      </c>
      <c r="GZ265" s="420">
        <f t="shared" ca="1" si="364"/>
        <v>0</v>
      </c>
      <c r="HA265" s="416">
        <f t="shared" ca="1" si="412"/>
        <v>1150</v>
      </c>
      <c r="HB265" s="372">
        <f t="shared" ca="1" si="455"/>
        <v>-1150</v>
      </c>
      <c r="HC265" s="242">
        <v>124</v>
      </c>
      <c r="HD265" s="29">
        <f t="shared" si="413"/>
        <v>0</v>
      </c>
      <c r="HE265" s="29">
        <f t="shared" ca="1" si="478"/>
        <v>82895.11304876869</v>
      </c>
      <c r="HF265" s="29">
        <f t="shared" ca="1" si="365"/>
        <v>86.349076092467385</v>
      </c>
      <c r="HG265" s="29"/>
      <c r="HH265" s="24">
        <v>123</v>
      </c>
      <c r="HI265" s="243">
        <f t="shared" ca="1" si="456"/>
        <v>1150</v>
      </c>
      <c r="HJ265" s="243">
        <f t="shared" ref="HJ265:HJ274" ca="1" si="483">IF(HH265&gt;$GZ$140,0,HJ264+HI265)</f>
        <v>161816.59393461081</v>
      </c>
      <c r="HK265" s="243">
        <f t="shared" ca="1" si="414"/>
        <v>168.5589520152196</v>
      </c>
      <c r="HL265" s="33"/>
    </row>
    <row r="266" spans="3:220" ht="15" customHeight="1" x14ac:dyDescent="0.25">
      <c r="C266" s="242">
        <v>124</v>
      </c>
      <c r="D266" s="243">
        <f t="shared" si="337"/>
        <v>1155.6736805955547</v>
      </c>
      <c r="E266" s="865">
        <f t="shared" si="415"/>
        <v>100</v>
      </c>
      <c r="F266" s="866"/>
      <c r="G266" s="243">
        <f t="shared" si="338"/>
        <v>1055.6736805955547</v>
      </c>
      <c r="H266" s="859">
        <f t="shared" si="339"/>
        <v>469.9105138814644</v>
      </c>
      <c r="I266" s="860"/>
      <c r="J266" s="243">
        <f t="shared" si="340"/>
        <v>585.7631667140904</v>
      </c>
      <c r="K266" s="859">
        <f t="shared" si="366"/>
        <v>140387.39099772525</v>
      </c>
      <c r="L266" s="860"/>
      <c r="M266" s="860"/>
      <c r="N266" s="861"/>
      <c r="O266" s="248">
        <f t="shared" si="367"/>
        <v>140387.39099772525</v>
      </c>
      <c r="P266" s="248">
        <f t="shared" si="335"/>
        <v>0</v>
      </c>
      <c r="Q266" s="248">
        <f t="shared" si="341"/>
        <v>0</v>
      </c>
      <c r="R266" s="1015" t="str">
        <f t="shared" si="336"/>
        <v/>
      </c>
      <c r="S266" s="1015"/>
      <c r="U266">
        <v>124</v>
      </c>
      <c r="W266" s="278"/>
      <c r="X266" s="278"/>
      <c r="Y266" s="854"/>
      <c r="Z266" s="855"/>
      <c r="AA266" s="279"/>
      <c r="AQ266" s="482"/>
      <c r="AR266" s="242">
        <v>124</v>
      </c>
      <c r="AS266" s="331">
        <f t="shared" ca="1" si="342"/>
        <v>1231.970682334292</v>
      </c>
      <c r="AT266" s="566">
        <f t="shared" ca="1" si="368"/>
        <v>103.62049999999999</v>
      </c>
      <c r="AU266" s="331">
        <f t="shared" ca="1" si="343"/>
        <v>1128.350182334292</v>
      </c>
      <c r="AV266" s="329">
        <f t="shared" ca="1" si="344"/>
        <v>380.15965694055149</v>
      </c>
      <c r="AW266" s="331">
        <f t="shared" ca="1" si="345"/>
        <v>748.19052539374047</v>
      </c>
      <c r="AX266" s="331">
        <f t="shared" si="369"/>
        <v>0</v>
      </c>
      <c r="AY266" s="331">
        <f t="shared" si="418"/>
        <v>0</v>
      </c>
      <c r="AZ266" s="350">
        <f t="shared" ca="1" si="346"/>
        <v>129592.26328279532</v>
      </c>
      <c r="BA266" s="420">
        <f t="shared" ca="1" si="347"/>
        <v>0</v>
      </c>
      <c r="BB266" s="416">
        <f t="shared" ca="1" si="370"/>
        <v>1231.970682334292</v>
      </c>
      <c r="BC266" s="372">
        <f t="shared" ca="1" si="447"/>
        <v>-1231.970682334292</v>
      </c>
      <c r="BD266" s="242">
        <v>125</v>
      </c>
      <c r="BE266" s="29">
        <f t="shared" si="348"/>
        <v>0</v>
      </c>
      <c r="BF266" s="29">
        <f t="shared" ca="1" si="371"/>
        <v>89373.358664736079</v>
      </c>
      <c r="BG266" s="29">
        <f t="shared" ca="1" si="349"/>
        <v>93.097248609100077</v>
      </c>
      <c r="BH266" s="29"/>
      <c r="BI266" s="24">
        <v>124</v>
      </c>
      <c r="BJ266" s="243">
        <f t="shared" ca="1" si="438"/>
        <v>1231.970682334292</v>
      </c>
      <c r="BK266" s="243">
        <f t="shared" ca="1" si="416"/>
        <v>174980.7192474957</v>
      </c>
      <c r="BL266" s="243">
        <f t="shared" ca="1" si="372"/>
        <v>182.27158254947469</v>
      </c>
      <c r="BM266" s="33"/>
      <c r="BO266" s="278"/>
      <c r="BP266" s="278"/>
      <c r="BQ266" s="278"/>
      <c r="BR266" s="278"/>
      <c r="BS266" s="278"/>
      <c r="BT266" s="278"/>
      <c r="BU266" s="278"/>
      <c r="BV266" s="725"/>
      <c r="BW266" s="679">
        <v>124</v>
      </c>
      <c r="BX266" s="489">
        <f t="shared" ca="1" si="373"/>
        <v>1445.5025028809234</v>
      </c>
      <c r="BY266" s="489">
        <f t="shared" ca="1" si="350"/>
        <v>104.1015</v>
      </c>
      <c r="BZ266" s="489">
        <f t="shared" ca="1" si="351"/>
        <v>1341.4010028809234</v>
      </c>
      <c r="CA266" s="489">
        <f t="shared" ca="1" si="374"/>
        <v>295.5962575171215</v>
      </c>
      <c r="CB266" s="489">
        <f t="shared" ca="1" si="375"/>
        <v>1045.8047453638019</v>
      </c>
      <c r="CC266" s="489">
        <f t="shared" si="376"/>
        <v>0</v>
      </c>
      <c r="CD266" s="489">
        <f t="shared" si="377"/>
        <v>0</v>
      </c>
      <c r="CE266" s="647">
        <f t="shared" ca="1" si="378"/>
        <v>100301.4835462207</v>
      </c>
      <c r="CF266" s="700">
        <f t="shared" ca="1" si="417"/>
        <v>0</v>
      </c>
      <c r="CG266" s="701">
        <f t="shared" ca="1" si="379"/>
        <v>1445.5025028809234</v>
      </c>
      <c r="CH266" s="710">
        <f t="shared" ca="1" si="448"/>
        <v>-1445.5025028809234</v>
      </c>
      <c r="CI266" s="679">
        <v>125</v>
      </c>
      <c r="CJ266" s="29">
        <f t="shared" si="352"/>
        <v>0</v>
      </c>
      <c r="CK266" s="29">
        <f t="shared" ca="1" si="475"/>
        <v>89373.358664736079</v>
      </c>
      <c r="CL266" s="29">
        <f t="shared" ca="1" si="353"/>
        <v>93.097248609100077</v>
      </c>
      <c r="CM266" s="29"/>
      <c r="CN266" s="29">
        <v>124</v>
      </c>
      <c r="CO266" s="29">
        <f t="shared" ca="1" si="439"/>
        <v>1445.5025028809234</v>
      </c>
      <c r="CP266" s="29">
        <f t="shared" ca="1" si="479"/>
        <v>203096.17111553738</v>
      </c>
      <c r="CQ266" s="29">
        <f t="shared" ca="1" si="380"/>
        <v>211.5585115786848</v>
      </c>
      <c r="CR266" s="292"/>
      <c r="DA266" s="482"/>
      <c r="DB266" s="242">
        <v>124</v>
      </c>
      <c r="DC266" s="488">
        <f t="shared" ca="1" si="381"/>
        <v>1462.4506963735107</v>
      </c>
      <c r="DD266" s="489">
        <f t="shared" ca="1" si="354"/>
        <v>106.9885</v>
      </c>
      <c r="DE266" s="488">
        <f t="shared" ca="1" si="382"/>
        <v>1355.4621963735108</v>
      </c>
      <c r="DF266" s="489">
        <f t="shared" ca="1" si="383"/>
        <v>313.40623131974434</v>
      </c>
      <c r="DG266" s="488">
        <f t="shared" ca="1" si="384"/>
        <v>1042.0559650537664</v>
      </c>
      <c r="DH266" s="488">
        <f t="shared" si="385"/>
        <v>0</v>
      </c>
      <c r="DI266" s="488">
        <f t="shared" si="386"/>
        <v>0</v>
      </c>
      <c r="DJ266" s="523">
        <f t="shared" ca="1" si="387"/>
        <v>106411.50905885856</v>
      </c>
      <c r="DK266" s="420">
        <f t="shared" ca="1" si="355"/>
        <v>0</v>
      </c>
      <c r="DL266" s="416">
        <f t="shared" ca="1" si="388"/>
        <v>1462.4506963735107</v>
      </c>
      <c r="DM266" s="372">
        <f t="shared" ca="1" si="449"/>
        <v>-1462.4506963735107</v>
      </c>
      <c r="DN266" s="242">
        <v>125</v>
      </c>
      <c r="DO266" s="29">
        <f t="shared" si="356"/>
        <v>0</v>
      </c>
      <c r="DP266" s="29">
        <f t="shared" ca="1" si="419"/>
        <v>82895.11304876869</v>
      </c>
      <c r="DQ266" s="29">
        <f t="shared" ca="1" si="357"/>
        <v>86.349076092467385</v>
      </c>
      <c r="DR266" s="29"/>
      <c r="DS266" s="24">
        <v>124</v>
      </c>
      <c r="DT266" s="243">
        <f t="shared" ca="1" si="440"/>
        <v>1462.4506963735107</v>
      </c>
      <c r="DU266" s="243">
        <f t="shared" ca="1" si="480"/>
        <v>204160.01777851369</v>
      </c>
      <c r="DV266" s="243">
        <f t="shared" ca="1" si="390"/>
        <v>212.66668518595179</v>
      </c>
      <c r="DW266" s="33"/>
      <c r="EF266" s="482"/>
      <c r="EG266" s="242">
        <v>124</v>
      </c>
      <c r="EH266" s="331">
        <f t="shared" ca="1" si="391"/>
        <v>1150</v>
      </c>
      <c r="EI266" s="599">
        <f t="shared" ca="1" si="450"/>
        <v>103.62049999999999</v>
      </c>
      <c r="EJ266" s="331">
        <f t="shared" ca="1" si="392"/>
        <v>1046.3795</v>
      </c>
      <c r="EK266" s="594">
        <f t="shared" ca="1" si="393"/>
        <v>415.47193604253067</v>
      </c>
      <c r="EL266" s="488">
        <f t="shared" ca="1" si="394"/>
        <v>630.90756395746939</v>
      </c>
      <c r="EM266" s="331">
        <f t="shared" si="395"/>
        <v>0</v>
      </c>
      <c r="EN266" s="331">
        <f t="shared" si="396"/>
        <v>0</v>
      </c>
      <c r="EO266" s="595">
        <f t="shared" ca="1" si="397"/>
        <v>141816.61336491018</v>
      </c>
      <c r="EP266" s="420">
        <f t="shared" ca="1" si="358"/>
        <v>0</v>
      </c>
      <c r="EQ266" s="416">
        <f t="shared" ca="1" si="398"/>
        <v>1150</v>
      </c>
      <c r="ER266" s="372">
        <f t="shared" ca="1" si="451"/>
        <v>-1150</v>
      </c>
      <c r="ES266" s="242">
        <v>125</v>
      </c>
      <c r="ET266" s="29">
        <f t="shared" si="399"/>
        <v>0</v>
      </c>
      <c r="EU266" s="29">
        <f t="shared" ca="1" si="476"/>
        <v>89373.358664736079</v>
      </c>
      <c r="EV266" s="29">
        <f t="shared" ca="1" si="359"/>
        <v>93.097248609100077</v>
      </c>
      <c r="EW266" s="29"/>
      <c r="EX266" s="24">
        <v>124</v>
      </c>
      <c r="EY266" s="243">
        <f t="shared" ca="1" si="441"/>
        <v>1150</v>
      </c>
      <c r="EZ266" s="243">
        <f t="shared" ca="1" si="481"/>
        <v>164173.72441803332</v>
      </c>
      <c r="FA266" s="243">
        <f t="shared" ca="1" si="400"/>
        <v>171.01429626878473</v>
      </c>
      <c r="FB266" s="33"/>
      <c r="FK266" s="482"/>
      <c r="FL266" s="242">
        <v>124</v>
      </c>
      <c r="FM266" s="331">
        <f t="shared" ca="1" si="401"/>
        <v>1150</v>
      </c>
      <c r="FN266" s="600">
        <f t="shared" ca="1" si="452"/>
        <v>104.1015</v>
      </c>
      <c r="FO266" s="331">
        <f t="shared" ca="1" si="402"/>
        <v>1045.8985</v>
      </c>
      <c r="FP266" s="597">
        <f t="shared" ca="1" si="403"/>
        <v>422.89624526773054</v>
      </c>
      <c r="FQ266" s="488">
        <f t="shared" ca="1" si="404"/>
        <v>623.00225473226942</v>
      </c>
      <c r="FR266" s="331">
        <f t="shared" si="405"/>
        <v>0</v>
      </c>
      <c r="FS266" s="331">
        <f t="shared" si="406"/>
        <v>0</v>
      </c>
      <c r="FT266" s="596">
        <f t="shared" ca="1" si="407"/>
        <v>144369.99612277531</v>
      </c>
      <c r="FU266" s="420">
        <f t="shared" ca="1" si="360"/>
        <v>0</v>
      </c>
      <c r="FV266" s="416">
        <f t="shared" ca="1" si="408"/>
        <v>1150</v>
      </c>
      <c r="FW266" s="372">
        <f t="shared" ca="1" si="453"/>
        <v>-1150</v>
      </c>
      <c r="FX266" s="242">
        <v>125</v>
      </c>
      <c r="FY266" s="29">
        <f t="shared" si="409"/>
        <v>0</v>
      </c>
      <c r="FZ266" s="29">
        <f t="shared" ca="1" si="477"/>
        <v>89373.358664736079</v>
      </c>
      <c r="GA266" s="29">
        <f t="shared" ca="1" si="361"/>
        <v>93.097248609100077</v>
      </c>
      <c r="GB266" s="29"/>
      <c r="GC266" s="24">
        <v>124</v>
      </c>
      <c r="GD266" s="243">
        <f t="shared" ca="1" si="442"/>
        <v>1150</v>
      </c>
      <c r="GE266" s="243">
        <f t="shared" ca="1" si="482"/>
        <v>164137.19298109063</v>
      </c>
      <c r="GF266" s="243">
        <f t="shared" ca="1" si="410"/>
        <v>170.97624268863606</v>
      </c>
      <c r="GG266" s="33"/>
      <c r="GP266" s="482"/>
      <c r="GQ266" s="242">
        <v>124</v>
      </c>
      <c r="GR266" s="331">
        <f t="shared" ca="1" si="362"/>
        <v>1150</v>
      </c>
      <c r="GS266" s="600">
        <f t="shared" ca="1" si="454"/>
        <v>106.9885</v>
      </c>
      <c r="GT266" s="331">
        <f t="shared" ca="1" si="363"/>
        <v>1043.0115000000001</v>
      </c>
      <c r="GU266" s="591">
        <f t="shared" ca="1" si="411"/>
        <v>448.00735798784916</v>
      </c>
      <c r="GV266" s="488">
        <f t="shared" ca="1" si="443"/>
        <v>595.00414201215085</v>
      </c>
      <c r="GW266" s="331">
        <f t="shared" si="444"/>
        <v>0</v>
      </c>
      <c r="GX266" s="331">
        <f t="shared" si="445"/>
        <v>0</v>
      </c>
      <c r="GY266" s="593">
        <f t="shared" ca="1" si="446"/>
        <v>153007.51859667897</v>
      </c>
      <c r="GZ266" s="420">
        <f t="shared" ca="1" si="364"/>
        <v>0</v>
      </c>
      <c r="HA266" s="416">
        <f t="shared" ca="1" si="412"/>
        <v>1150</v>
      </c>
      <c r="HB266" s="372">
        <f t="shared" ca="1" si="455"/>
        <v>-1150</v>
      </c>
      <c r="HC266" s="242">
        <v>125</v>
      </c>
      <c r="HD266" s="29">
        <f t="shared" si="413"/>
        <v>0</v>
      </c>
      <c r="HE266" s="29">
        <f t="shared" ca="1" si="478"/>
        <v>82895.11304876869</v>
      </c>
      <c r="HF266" s="29">
        <f t="shared" ca="1" si="365"/>
        <v>86.349076092467385</v>
      </c>
      <c r="HG266" s="29"/>
      <c r="HH266" s="24">
        <v>124</v>
      </c>
      <c r="HI266" s="243">
        <f t="shared" ca="1" si="456"/>
        <v>1150</v>
      </c>
      <c r="HJ266" s="243">
        <f t="shared" ca="1" si="483"/>
        <v>162966.59393461081</v>
      </c>
      <c r="HK266" s="243">
        <f t="shared" ca="1" si="414"/>
        <v>169.75686868188626</v>
      </c>
      <c r="HL266" s="33"/>
    </row>
    <row r="267" spans="3:220" ht="15" customHeight="1" x14ac:dyDescent="0.25">
      <c r="C267" s="242">
        <v>125</v>
      </c>
      <c r="D267" s="243">
        <f t="shared" si="337"/>
        <v>1155.6736805955547</v>
      </c>
      <c r="E267" s="865">
        <f t="shared" si="415"/>
        <v>100</v>
      </c>
      <c r="F267" s="866"/>
      <c r="G267" s="243">
        <f t="shared" si="338"/>
        <v>1055.6736805955547</v>
      </c>
      <c r="H267" s="859">
        <f t="shared" si="339"/>
        <v>467.95796999241747</v>
      </c>
      <c r="I267" s="860"/>
      <c r="J267" s="243">
        <f t="shared" si="340"/>
        <v>587.71571060313727</v>
      </c>
      <c r="K267" s="859">
        <f t="shared" si="366"/>
        <v>139799.67528712211</v>
      </c>
      <c r="L267" s="860"/>
      <c r="M267" s="860"/>
      <c r="N267" s="861"/>
      <c r="O267" s="248">
        <f t="shared" si="367"/>
        <v>139799.67528712211</v>
      </c>
      <c r="P267" s="248">
        <f t="shared" si="335"/>
        <v>0</v>
      </c>
      <c r="Q267" s="248">
        <f t="shared" si="341"/>
        <v>0</v>
      </c>
      <c r="R267" s="1015" t="str">
        <f t="shared" si="336"/>
        <v/>
      </c>
      <c r="S267" s="1015"/>
      <c r="U267">
        <v>125</v>
      </c>
      <c r="W267" s="278"/>
      <c r="X267" s="278"/>
      <c r="Y267" s="854"/>
      <c r="Z267" s="855"/>
      <c r="AA267" s="279"/>
      <c r="AQ267" s="482"/>
      <c r="AR267" s="242">
        <v>125</v>
      </c>
      <c r="AS267" s="331">
        <f t="shared" ca="1" si="342"/>
        <v>1231.970682334292</v>
      </c>
      <c r="AT267" s="566">
        <f t="shared" ca="1" si="368"/>
        <v>103.62049999999999</v>
      </c>
      <c r="AU267" s="331">
        <f t="shared" ca="1" si="343"/>
        <v>1128.350182334292</v>
      </c>
      <c r="AV267" s="329">
        <f t="shared" ca="1" si="344"/>
        <v>377.97743457481971</v>
      </c>
      <c r="AW267" s="331">
        <f t="shared" ca="1" si="345"/>
        <v>750.3727477594723</v>
      </c>
      <c r="AX267" s="331">
        <f t="shared" si="369"/>
        <v>0</v>
      </c>
      <c r="AY267" s="331">
        <f t="shared" si="418"/>
        <v>0</v>
      </c>
      <c r="AZ267" s="350">
        <f t="shared" ca="1" si="346"/>
        <v>128841.89053503585</v>
      </c>
      <c r="BA267" s="420">
        <f t="shared" ca="1" si="347"/>
        <v>0</v>
      </c>
      <c r="BB267" s="416">
        <f t="shared" ca="1" si="370"/>
        <v>1231.970682334292</v>
      </c>
      <c r="BC267" s="372">
        <f t="shared" ca="1" si="447"/>
        <v>-1231.970682334292</v>
      </c>
      <c r="BD267" s="242">
        <v>126</v>
      </c>
      <c r="BE267" s="29">
        <f t="shared" si="348"/>
        <v>0</v>
      </c>
      <c r="BF267" s="29">
        <f t="shared" ca="1" si="371"/>
        <v>89373.358664736079</v>
      </c>
      <c r="BG267" s="29">
        <f t="shared" ca="1" si="349"/>
        <v>93.097248609100077</v>
      </c>
      <c r="BH267" s="29"/>
      <c r="BI267" s="24">
        <v>125</v>
      </c>
      <c r="BJ267" s="243">
        <f t="shared" ca="1" si="438"/>
        <v>1231.970682334292</v>
      </c>
      <c r="BK267" s="243">
        <f t="shared" ca="1" si="416"/>
        <v>176212.68992983</v>
      </c>
      <c r="BL267" s="243">
        <f t="shared" ca="1" si="372"/>
        <v>183.55488534357292</v>
      </c>
      <c r="BM267" s="33"/>
      <c r="BO267" s="278"/>
      <c r="BP267" s="278"/>
      <c r="BQ267" s="278"/>
      <c r="BR267" s="278"/>
      <c r="BS267" s="278"/>
      <c r="BT267" s="278"/>
      <c r="BU267" s="278"/>
      <c r="BV267" s="725"/>
      <c r="BW267" s="679">
        <v>125</v>
      </c>
      <c r="BX267" s="489">
        <f t="shared" ca="1" si="373"/>
        <v>1445.5025028809234</v>
      </c>
      <c r="BY267" s="489">
        <f t="shared" ca="1" si="350"/>
        <v>104.1015</v>
      </c>
      <c r="BZ267" s="489">
        <f t="shared" ca="1" si="351"/>
        <v>1341.4010028809234</v>
      </c>
      <c r="CA267" s="489">
        <f t="shared" ca="1" si="374"/>
        <v>292.54599367647705</v>
      </c>
      <c r="CB267" s="489">
        <f t="shared" ca="1" si="375"/>
        <v>1048.8550092044463</v>
      </c>
      <c r="CC267" s="489">
        <f t="shared" si="376"/>
        <v>0</v>
      </c>
      <c r="CD267" s="489">
        <f t="shared" si="377"/>
        <v>0</v>
      </c>
      <c r="CE267" s="647">
        <f t="shared" ca="1" si="378"/>
        <v>99252.628537016251</v>
      </c>
      <c r="CF267" s="700">
        <f t="shared" ca="1" si="417"/>
        <v>0</v>
      </c>
      <c r="CG267" s="701">
        <f t="shared" ca="1" si="379"/>
        <v>1445.5025028809234</v>
      </c>
      <c r="CH267" s="710">
        <f t="shared" ca="1" si="448"/>
        <v>-1445.5025028809234</v>
      </c>
      <c r="CI267" s="679">
        <v>126</v>
      </c>
      <c r="CJ267" s="29">
        <f t="shared" si="352"/>
        <v>0</v>
      </c>
      <c r="CK267" s="29">
        <f t="shared" ca="1" si="475"/>
        <v>89373.358664736079</v>
      </c>
      <c r="CL267" s="29">
        <f t="shared" ca="1" si="353"/>
        <v>93.097248609100077</v>
      </c>
      <c r="CM267" s="29"/>
      <c r="CN267" s="29">
        <v>125</v>
      </c>
      <c r="CO267" s="29">
        <f t="shared" ca="1" si="439"/>
        <v>1445.5025028809234</v>
      </c>
      <c r="CP267" s="29">
        <f t="shared" ca="1" si="479"/>
        <v>204541.67361841831</v>
      </c>
      <c r="CQ267" s="29">
        <f t="shared" ca="1" si="380"/>
        <v>213.06424335251907</v>
      </c>
      <c r="CR267" s="292"/>
      <c r="DA267" s="482"/>
      <c r="DB267" s="242">
        <v>125</v>
      </c>
      <c r="DC267" s="488">
        <f t="shared" ca="1" si="381"/>
        <v>1462.4506963735107</v>
      </c>
      <c r="DD267" s="489">
        <f t="shared" ca="1" si="354"/>
        <v>106.9885</v>
      </c>
      <c r="DE267" s="488">
        <f t="shared" ca="1" si="382"/>
        <v>1355.4621963735108</v>
      </c>
      <c r="DF267" s="489">
        <f t="shared" ca="1" si="383"/>
        <v>310.36690142167083</v>
      </c>
      <c r="DG267" s="488">
        <f t="shared" ca="1" si="384"/>
        <v>1045.0952949518401</v>
      </c>
      <c r="DH267" s="488">
        <f t="shared" si="385"/>
        <v>0</v>
      </c>
      <c r="DI267" s="488">
        <f t="shared" si="386"/>
        <v>0</v>
      </c>
      <c r="DJ267" s="523">
        <f t="shared" ca="1" si="387"/>
        <v>105366.41376390672</v>
      </c>
      <c r="DK267" s="420">
        <f t="shared" ca="1" si="355"/>
        <v>0</v>
      </c>
      <c r="DL267" s="416">
        <f t="shared" ca="1" si="388"/>
        <v>1462.4506963735107</v>
      </c>
      <c r="DM267" s="372">
        <f t="shared" ca="1" si="449"/>
        <v>-1462.4506963735107</v>
      </c>
      <c r="DN267" s="242">
        <v>126</v>
      </c>
      <c r="DO267" s="29">
        <f t="shared" si="356"/>
        <v>0</v>
      </c>
      <c r="DP267" s="29">
        <f t="shared" ca="1" si="419"/>
        <v>82895.11304876869</v>
      </c>
      <c r="DQ267" s="29">
        <f t="shared" ca="1" si="357"/>
        <v>86.349076092467385</v>
      </c>
      <c r="DR267" s="29"/>
      <c r="DS267" s="24">
        <v>125</v>
      </c>
      <c r="DT267" s="243">
        <f t="shared" ca="1" si="440"/>
        <v>1462.4506963735107</v>
      </c>
      <c r="DU267" s="243">
        <f t="shared" ca="1" si="480"/>
        <v>205622.4684748872</v>
      </c>
      <c r="DV267" s="243">
        <f t="shared" ca="1" si="390"/>
        <v>214.19007132800752</v>
      </c>
      <c r="DW267" s="33"/>
      <c r="EF267" s="482"/>
      <c r="EG267" s="242">
        <v>125</v>
      </c>
      <c r="EH267" s="331">
        <f t="shared" ca="1" si="391"/>
        <v>1150</v>
      </c>
      <c r="EI267" s="599">
        <f t="shared" ca="1" si="450"/>
        <v>103.62049999999999</v>
      </c>
      <c r="EJ267" s="331">
        <f t="shared" ca="1" si="392"/>
        <v>1046.3795</v>
      </c>
      <c r="EK267" s="594">
        <f t="shared" ca="1" si="393"/>
        <v>413.63178898098812</v>
      </c>
      <c r="EL267" s="488">
        <f t="shared" ca="1" si="394"/>
        <v>632.74771101901183</v>
      </c>
      <c r="EM267" s="331">
        <f t="shared" si="395"/>
        <v>0</v>
      </c>
      <c r="EN267" s="331">
        <f t="shared" si="396"/>
        <v>0</v>
      </c>
      <c r="EO267" s="595">
        <f t="shared" ca="1" si="397"/>
        <v>141183.86565389117</v>
      </c>
      <c r="EP267" s="420">
        <f t="shared" ca="1" si="358"/>
        <v>0</v>
      </c>
      <c r="EQ267" s="416">
        <f t="shared" ca="1" si="398"/>
        <v>1150</v>
      </c>
      <c r="ER267" s="372">
        <f t="shared" ca="1" si="451"/>
        <v>-1150</v>
      </c>
      <c r="ES267" s="242">
        <v>126</v>
      </c>
      <c r="ET267" s="29">
        <f t="shared" si="399"/>
        <v>0</v>
      </c>
      <c r="EU267" s="29">
        <f t="shared" ca="1" si="476"/>
        <v>89373.358664736079</v>
      </c>
      <c r="EV267" s="29">
        <f t="shared" ca="1" si="359"/>
        <v>93.097248609100077</v>
      </c>
      <c r="EW267" s="29"/>
      <c r="EX267" s="24">
        <v>125</v>
      </c>
      <c r="EY267" s="243">
        <f t="shared" ca="1" si="441"/>
        <v>1150</v>
      </c>
      <c r="EZ267" s="243">
        <f t="shared" ca="1" si="481"/>
        <v>165323.72441803332</v>
      </c>
      <c r="FA267" s="243">
        <f t="shared" ca="1" si="400"/>
        <v>172.21221293545139</v>
      </c>
      <c r="FB267" s="33"/>
      <c r="FK267" s="482"/>
      <c r="FL267" s="242">
        <v>125</v>
      </c>
      <c r="FM267" s="331">
        <f t="shared" ca="1" si="401"/>
        <v>1150</v>
      </c>
      <c r="FN267" s="600">
        <f t="shared" ca="1" si="452"/>
        <v>104.1015</v>
      </c>
      <c r="FO267" s="331">
        <f t="shared" ca="1" si="402"/>
        <v>1045.8985</v>
      </c>
      <c r="FP267" s="597">
        <f t="shared" ca="1" si="403"/>
        <v>421.07915535809474</v>
      </c>
      <c r="FQ267" s="488">
        <f t="shared" ca="1" si="404"/>
        <v>624.81934464190522</v>
      </c>
      <c r="FR267" s="331">
        <f t="shared" si="405"/>
        <v>0</v>
      </c>
      <c r="FS267" s="331">
        <f t="shared" si="406"/>
        <v>0</v>
      </c>
      <c r="FT267" s="596">
        <f t="shared" ca="1" si="407"/>
        <v>143745.17677813341</v>
      </c>
      <c r="FU267" s="420">
        <f t="shared" ca="1" si="360"/>
        <v>0</v>
      </c>
      <c r="FV267" s="416">
        <f t="shared" ca="1" si="408"/>
        <v>1150</v>
      </c>
      <c r="FW267" s="372">
        <f t="shared" ca="1" si="453"/>
        <v>-1150</v>
      </c>
      <c r="FX267" s="242">
        <v>126</v>
      </c>
      <c r="FY267" s="29">
        <f t="shared" si="409"/>
        <v>0</v>
      </c>
      <c r="FZ267" s="29">
        <f t="shared" ca="1" si="477"/>
        <v>89373.358664736079</v>
      </c>
      <c r="GA267" s="29">
        <f t="shared" ca="1" si="361"/>
        <v>93.097248609100077</v>
      </c>
      <c r="GB267" s="29"/>
      <c r="GC267" s="24">
        <v>125</v>
      </c>
      <c r="GD267" s="243">
        <f t="shared" ca="1" si="442"/>
        <v>1150</v>
      </c>
      <c r="GE267" s="243">
        <f t="shared" ca="1" si="482"/>
        <v>165287.19298109063</v>
      </c>
      <c r="GF267" s="243">
        <f t="shared" ca="1" si="410"/>
        <v>172.17415935530275</v>
      </c>
      <c r="GG267" s="33"/>
      <c r="GP267" s="482"/>
      <c r="GQ267" s="242">
        <v>125</v>
      </c>
      <c r="GR267" s="331">
        <f t="shared" ca="1" si="362"/>
        <v>1150</v>
      </c>
      <c r="GS267" s="600">
        <f t="shared" ca="1" si="454"/>
        <v>106.9885</v>
      </c>
      <c r="GT267" s="331">
        <f t="shared" ca="1" si="363"/>
        <v>1043.0115000000001</v>
      </c>
      <c r="GU267" s="591">
        <f t="shared" ca="1" si="411"/>
        <v>446.27192924031374</v>
      </c>
      <c r="GV267" s="488">
        <f t="shared" ca="1" si="443"/>
        <v>596.73957075968633</v>
      </c>
      <c r="GW267" s="331">
        <f t="shared" si="444"/>
        <v>0</v>
      </c>
      <c r="GX267" s="331">
        <f t="shared" si="445"/>
        <v>0</v>
      </c>
      <c r="GY267" s="593">
        <f t="shared" ca="1" si="446"/>
        <v>152410.7790259193</v>
      </c>
      <c r="GZ267" s="420">
        <f t="shared" ca="1" si="364"/>
        <v>0</v>
      </c>
      <c r="HA267" s="416">
        <f t="shared" ca="1" si="412"/>
        <v>1150</v>
      </c>
      <c r="HB267" s="372">
        <f t="shared" ca="1" si="455"/>
        <v>-1150</v>
      </c>
      <c r="HC267" s="242">
        <v>126</v>
      </c>
      <c r="HD267" s="29">
        <f t="shared" si="413"/>
        <v>0</v>
      </c>
      <c r="HE267" s="29">
        <f t="shared" ca="1" si="478"/>
        <v>82895.11304876869</v>
      </c>
      <c r="HF267" s="29">
        <f t="shared" ca="1" si="365"/>
        <v>86.349076092467385</v>
      </c>
      <c r="HG267" s="29"/>
      <c r="HH267" s="24">
        <v>125</v>
      </c>
      <c r="HI267" s="243">
        <f t="shared" ca="1" si="456"/>
        <v>1150</v>
      </c>
      <c r="HJ267" s="243">
        <f t="shared" ca="1" si="483"/>
        <v>164116.59393461081</v>
      </c>
      <c r="HK267" s="243">
        <f t="shared" ca="1" si="414"/>
        <v>170.95478534855295</v>
      </c>
      <c r="HL267" s="33"/>
    </row>
    <row r="268" spans="3:220" ht="15" customHeight="1" x14ac:dyDescent="0.25">
      <c r="C268" s="242">
        <v>126</v>
      </c>
      <c r="D268" s="243">
        <f t="shared" si="337"/>
        <v>1155.6736805955547</v>
      </c>
      <c r="E268" s="865">
        <f t="shared" si="415"/>
        <v>100</v>
      </c>
      <c r="F268" s="866"/>
      <c r="G268" s="243">
        <f t="shared" si="338"/>
        <v>1055.6736805955547</v>
      </c>
      <c r="H268" s="859">
        <f t="shared" si="339"/>
        <v>465.9989176237404</v>
      </c>
      <c r="I268" s="860"/>
      <c r="J268" s="243">
        <f t="shared" si="340"/>
        <v>589.67476297181429</v>
      </c>
      <c r="K268" s="859">
        <f t="shared" si="366"/>
        <v>139210.00052415029</v>
      </c>
      <c r="L268" s="860"/>
      <c r="M268" s="860"/>
      <c r="N268" s="861"/>
      <c r="O268" s="248">
        <f t="shared" si="367"/>
        <v>139210.00052415029</v>
      </c>
      <c r="P268" s="248">
        <f t="shared" si="335"/>
        <v>0</v>
      </c>
      <c r="Q268" s="248">
        <f t="shared" si="341"/>
        <v>0</v>
      </c>
      <c r="R268" s="1015" t="str">
        <f t="shared" si="336"/>
        <v/>
      </c>
      <c r="S268" s="1015"/>
      <c r="U268">
        <v>126</v>
      </c>
      <c r="W268" s="278"/>
      <c r="X268" s="278"/>
      <c r="Y268" s="854"/>
      <c r="Z268" s="855"/>
      <c r="AA268" s="279"/>
      <c r="AQ268" s="482"/>
      <c r="AR268" s="242">
        <v>126</v>
      </c>
      <c r="AS268" s="331">
        <f t="shared" ca="1" si="342"/>
        <v>1231.970682334292</v>
      </c>
      <c r="AT268" s="566">
        <f t="shared" ca="1" si="368"/>
        <v>103.62049999999999</v>
      </c>
      <c r="AU268" s="331">
        <f t="shared" ca="1" si="343"/>
        <v>1128.350182334292</v>
      </c>
      <c r="AV268" s="329">
        <f t="shared" ca="1" si="344"/>
        <v>375.78884739385461</v>
      </c>
      <c r="AW268" s="331">
        <f t="shared" ca="1" si="345"/>
        <v>752.56133494043729</v>
      </c>
      <c r="AX268" s="331">
        <f t="shared" si="369"/>
        <v>0</v>
      </c>
      <c r="AY268" s="331">
        <f t="shared" si="418"/>
        <v>0</v>
      </c>
      <c r="AZ268" s="350">
        <f t="shared" ca="1" si="346"/>
        <v>128089.32920009542</v>
      </c>
      <c r="BA268" s="420">
        <f t="shared" ca="1" si="347"/>
        <v>0</v>
      </c>
      <c r="BB268" s="416">
        <f t="shared" ca="1" si="370"/>
        <v>1231.970682334292</v>
      </c>
      <c r="BC268" s="372">
        <f t="shared" ca="1" si="447"/>
        <v>-1231.970682334292</v>
      </c>
      <c r="BD268" s="242">
        <v>127</v>
      </c>
      <c r="BE268" s="29">
        <f t="shared" si="348"/>
        <v>0</v>
      </c>
      <c r="BF268" s="29">
        <f t="shared" ca="1" si="371"/>
        <v>89373.358664736079</v>
      </c>
      <c r="BG268" s="29">
        <f t="shared" ca="1" si="349"/>
        <v>93.097248609100077</v>
      </c>
      <c r="BH268" s="29"/>
      <c r="BI268" s="24">
        <v>126</v>
      </c>
      <c r="BJ268" s="243">
        <f t="shared" ca="1" si="438"/>
        <v>1231.970682334292</v>
      </c>
      <c r="BK268" s="243">
        <f t="shared" ca="1" si="416"/>
        <v>177444.6606121643</v>
      </c>
      <c r="BL268" s="243">
        <f t="shared" ca="1" si="372"/>
        <v>184.83818813767115</v>
      </c>
      <c r="BM268" s="33"/>
      <c r="BO268" s="278"/>
      <c r="BP268" s="278"/>
      <c r="BQ268" s="278"/>
      <c r="BR268" s="278"/>
      <c r="BS268" s="278"/>
      <c r="BT268" s="278"/>
      <c r="BU268" s="278"/>
      <c r="BV268" s="725"/>
      <c r="BW268" s="679">
        <v>126</v>
      </c>
      <c r="BX268" s="489">
        <f t="shared" ca="1" si="373"/>
        <v>1445.5025028809234</v>
      </c>
      <c r="BY268" s="489">
        <f t="shared" ca="1" si="350"/>
        <v>104.1015</v>
      </c>
      <c r="BZ268" s="489">
        <f t="shared" ca="1" si="351"/>
        <v>1341.4010028809234</v>
      </c>
      <c r="CA268" s="489">
        <f t="shared" ca="1" si="374"/>
        <v>289.4868332329641</v>
      </c>
      <c r="CB268" s="489">
        <f t="shared" ca="1" si="375"/>
        <v>1051.9141696479594</v>
      </c>
      <c r="CC268" s="489">
        <f t="shared" si="376"/>
        <v>0</v>
      </c>
      <c r="CD268" s="489">
        <f t="shared" si="377"/>
        <v>0</v>
      </c>
      <c r="CE268" s="647">
        <f t="shared" ca="1" si="378"/>
        <v>98200.714367368288</v>
      </c>
      <c r="CF268" s="700">
        <f t="shared" ca="1" si="417"/>
        <v>0</v>
      </c>
      <c r="CG268" s="701">
        <f t="shared" ca="1" si="379"/>
        <v>1445.5025028809234</v>
      </c>
      <c r="CH268" s="710">
        <f t="shared" ca="1" si="448"/>
        <v>-1445.5025028809234</v>
      </c>
      <c r="CI268" s="679">
        <v>127</v>
      </c>
      <c r="CJ268" s="29">
        <f t="shared" si="352"/>
        <v>0</v>
      </c>
      <c r="CK268" s="29">
        <f t="shared" ca="1" si="475"/>
        <v>89373.358664736079</v>
      </c>
      <c r="CL268" s="29">
        <f t="shared" ca="1" si="353"/>
        <v>93.097248609100077</v>
      </c>
      <c r="CM268" s="29"/>
      <c r="CN268" s="29">
        <v>126</v>
      </c>
      <c r="CO268" s="29">
        <f t="shared" ca="1" si="439"/>
        <v>1445.5025028809234</v>
      </c>
      <c r="CP268" s="29">
        <f t="shared" ca="1" si="479"/>
        <v>205987.17612129924</v>
      </c>
      <c r="CQ268" s="29">
        <f t="shared" ca="1" si="380"/>
        <v>214.5699751263534</v>
      </c>
      <c r="CR268" s="292"/>
      <c r="DA268" s="482"/>
      <c r="DB268" s="242">
        <v>126</v>
      </c>
      <c r="DC268" s="488">
        <f t="shared" ca="1" si="381"/>
        <v>1462.4506963735107</v>
      </c>
      <c r="DD268" s="489">
        <f t="shared" ca="1" si="354"/>
        <v>106.9885</v>
      </c>
      <c r="DE268" s="488">
        <f t="shared" ca="1" si="382"/>
        <v>1355.4621963735108</v>
      </c>
      <c r="DF268" s="489">
        <f t="shared" ca="1" si="383"/>
        <v>307.31870681139463</v>
      </c>
      <c r="DG268" s="488">
        <f t="shared" ca="1" si="384"/>
        <v>1048.1434895621162</v>
      </c>
      <c r="DH268" s="488">
        <f t="shared" si="385"/>
        <v>0</v>
      </c>
      <c r="DI268" s="488">
        <f t="shared" si="386"/>
        <v>0</v>
      </c>
      <c r="DJ268" s="523">
        <f t="shared" ca="1" si="387"/>
        <v>104318.2702743446</v>
      </c>
      <c r="DK268" s="420">
        <f t="shared" ca="1" si="355"/>
        <v>0</v>
      </c>
      <c r="DL268" s="416">
        <f t="shared" ca="1" si="388"/>
        <v>1462.4506963735107</v>
      </c>
      <c r="DM268" s="372">
        <f t="shared" ca="1" si="449"/>
        <v>-1462.4506963735107</v>
      </c>
      <c r="DN268" s="242">
        <v>127</v>
      </c>
      <c r="DO268" s="29">
        <f t="shared" si="356"/>
        <v>0</v>
      </c>
      <c r="DP268" s="29">
        <f t="shared" ca="1" si="419"/>
        <v>82895.11304876869</v>
      </c>
      <c r="DQ268" s="29">
        <f t="shared" ca="1" si="357"/>
        <v>86.349076092467385</v>
      </c>
      <c r="DR268" s="29"/>
      <c r="DS268" s="24">
        <v>126</v>
      </c>
      <c r="DT268" s="243">
        <f t="shared" ca="1" si="440"/>
        <v>1462.4506963735107</v>
      </c>
      <c r="DU268" s="243">
        <f t="shared" ca="1" si="480"/>
        <v>207084.9191712607</v>
      </c>
      <c r="DV268" s="243">
        <f t="shared" ca="1" si="390"/>
        <v>215.71345747006322</v>
      </c>
      <c r="DW268" s="33"/>
      <c r="EF268" s="482"/>
      <c r="EG268" s="242">
        <v>126</v>
      </c>
      <c r="EH268" s="331">
        <f t="shared" ca="1" si="391"/>
        <v>1150</v>
      </c>
      <c r="EI268" s="599">
        <f t="shared" ca="1" si="450"/>
        <v>103.62049999999999</v>
      </c>
      <c r="EJ268" s="331">
        <f t="shared" ca="1" si="392"/>
        <v>1046.3795</v>
      </c>
      <c r="EK268" s="594">
        <f t="shared" ca="1" si="393"/>
        <v>411.78627482384928</v>
      </c>
      <c r="EL268" s="488">
        <f t="shared" ca="1" si="394"/>
        <v>634.59322517615078</v>
      </c>
      <c r="EM268" s="331">
        <f t="shared" si="395"/>
        <v>0</v>
      </c>
      <c r="EN268" s="331">
        <f t="shared" si="396"/>
        <v>0</v>
      </c>
      <c r="EO268" s="595">
        <f t="shared" ca="1" si="397"/>
        <v>140549.27242871502</v>
      </c>
      <c r="EP268" s="420">
        <f t="shared" ca="1" si="358"/>
        <v>0</v>
      </c>
      <c r="EQ268" s="416">
        <f t="shared" ca="1" si="398"/>
        <v>1150</v>
      </c>
      <c r="ER268" s="372">
        <f t="shared" ca="1" si="451"/>
        <v>-1150</v>
      </c>
      <c r="ES268" s="242">
        <v>127</v>
      </c>
      <c r="ET268" s="29">
        <f t="shared" si="399"/>
        <v>0</v>
      </c>
      <c r="EU268" s="29">
        <f t="shared" ca="1" si="476"/>
        <v>89373.358664736079</v>
      </c>
      <c r="EV268" s="29">
        <f t="shared" ca="1" si="359"/>
        <v>93.097248609100077</v>
      </c>
      <c r="EW268" s="29"/>
      <c r="EX268" s="24">
        <v>126</v>
      </c>
      <c r="EY268" s="243">
        <f t="shared" ca="1" si="441"/>
        <v>1150</v>
      </c>
      <c r="EZ268" s="243">
        <f t="shared" ca="1" si="481"/>
        <v>166473.72441803332</v>
      </c>
      <c r="FA268" s="243">
        <f t="shared" ca="1" si="400"/>
        <v>173.41012960211808</v>
      </c>
      <c r="FB268" s="33"/>
      <c r="FK268" s="482"/>
      <c r="FL268" s="242">
        <v>126</v>
      </c>
      <c r="FM268" s="331">
        <f t="shared" ca="1" si="401"/>
        <v>1150</v>
      </c>
      <c r="FN268" s="600">
        <f t="shared" ca="1" si="452"/>
        <v>104.1015</v>
      </c>
      <c r="FO268" s="331">
        <f t="shared" ca="1" si="402"/>
        <v>1045.8985</v>
      </c>
      <c r="FP268" s="597">
        <f t="shared" ca="1" si="403"/>
        <v>419.25676560288912</v>
      </c>
      <c r="FQ268" s="488">
        <f t="shared" ca="1" si="404"/>
        <v>626.64173439711089</v>
      </c>
      <c r="FR268" s="331">
        <f t="shared" si="405"/>
        <v>0</v>
      </c>
      <c r="FS268" s="331">
        <f t="shared" si="406"/>
        <v>0</v>
      </c>
      <c r="FT268" s="596">
        <f t="shared" ca="1" si="407"/>
        <v>143118.53504373631</v>
      </c>
      <c r="FU268" s="420">
        <f t="shared" ca="1" si="360"/>
        <v>0</v>
      </c>
      <c r="FV268" s="416">
        <f t="shared" ca="1" si="408"/>
        <v>1150</v>
      </c>
      <c r="FW268" s="372">
        <f t="shared" ca="1" si="453"/>
        <v>-1150</v>
      </c>
      <c r="FX268" s="242">
        <v>127</v>
      </c>
      <c r="FY268" s="29">
        <f t="shared" si="409"/>
        <v>0</v>
      </c>
      <c r="FZ268" s="29">
        <f t="shared" ca="1" si="477"/>
        <v>89373.358664736079</v>
      </c>
      <c r="GA268" s="29">
        <f t="shared" ca="1" si="361"/>
        <v>93.097248609100077</v>
      </c>
      <c r="GB268" s="29"/>
      <c r="GC268" s="24">
        <v>126</v>
      </c>
      <c r="GD268" s="243">
        <f t="shared" ca="1" si="442"/>
        <v>1150</v>
      </c>
      <c r="GE268" s="243">
        <f t="shared" ca="1" si="482"/>
        <v>166437.19298109063</v>
      </c>
      <c r="GF268" s="243">
        <f t="shared" ca="1" si="410"/>
        <v>173.37207602196941</v>
      </c>
      <c r="GG268" s="33"/>
      <c r="GP268" s="482"/>
      <c r="GQ268" s="242">
        <v>126</v>
      </c>
      <c r="GR268" s="331">
        <f t="shared" ca="1" si="362"/>
        <v>1150</v>
      </c>
      <c r="GS268" s="600">
        <f t="shared" ca="1" si="454"/>
        <v>106.9885</v>
      </c>
      <c r="GT268" s="331">
        <f t="shared" ca="1" si="363"/>
        <v>1043.0115000000001</v>
      </c>
      <c r="GU268" s="591">
        <f t="shared" ca="1" si="411"/>
        <v>444.53143882559795</v>
      </c>
      <c r="GV268" s="488">
        <f t="shared" ca="1" si="443"/>
        <v>598.48006117440218</v>
      </c>
      <c r="GW268" s="331">
        <f t="shared" si="444"/>
        <v>0</v>
      </c>
      <c r="GX268" s="331">
        <f t="shared" si="445"/>
        <v>0</v>
      </c>
      <c r="GY268" s="593">
        <f t="shared" ca="1" si="446"/>
        <v>151812.2989647449</v>
      </c>
      <c r="GZ268" s="420">
        <f t="shared" ca="1" si="364"/>
        <v>0</v>
      </c>
      <c r="HA268" s="416">
        <f t="shared" ca="1" si="412"/>
        <v>1150</v>
      </c>
      <c r="HB268" s="372">
        <f t="shared" ca="1" si="455"/>
        <v>-1150</v>
      </c>
      <c r="HC268" s="242">
        <v>127</v>
      </c>
      <c r="HD268" s="29">
        <f t="shared" si="413"/>
        <v>0</v>
      </c>
      <c r="HE268" s="29">
        <f t="shared" ca="1" si="478"/>
        <v>82895.11304876869</v>
      </c>
      <c r="HF268" s="29">
        <f t="shared" ca="1" si="365"/>
        <v>86.349076092467385</v>
      </c>
      <c r="HG268" s="29"/>
      <c r="HH268" s="24">
        <v>126</v>
      </c>
      <c r="HI268" s="243">
        <f t="shared" ca="1" si="456"/>
        <v>1150</v>
      </c>
      <c r="HJ268" s="243">
        <f t="shared" ca="1" si="483"/>
        <v>165266.59393461081</v>
      </c>
      <c r="HK268" s="243">
        <f t="shared" ca="1" si="414"/>
        <v>172.1527020152196</v>
      </c>
      <c r="HL268" s="33"/>
    </row>
    <row r="269" spans="3:220" ht="15" customHeight="1" x14ac:dyDescent="0.25">
      <c r="C269" s="242">
        <v>127</v>
      </c>
      <c r="D269" s="243">
        <f t="shared" si="337"/>
        <v>1155.6736805955547</v>
      </c>
      <c r="E269" s="865">
        <f t="shared" si="415"/>
        <v>100</v>
      </c>
      <c r="F269" s="866"/>
      <c r="G269" s="243">
        <f t="shared" si="338"/>
        <v>1055.6736805955547</v>
      </c>
      <c r="H269" s="859">
        <f t="shared" si="339"/>
        <v>464.03333508050099</v>
      </c>
      <c r="I269" s="860"/>
      <c r="J269" s="243">
        <f t="shared" si="340"/>
        <v>591.6403455150537</v>
      </c>
      <c r="K269" s="859">
        <f t="shared" si="366"/>
        <v>138618.36017863525</v>
      </c>
      <c r="L269" s="860"/>
      <c r="M269" s="860"/>
      <c r="N269" s="861"/>
      <c r="O269" s="248">
        <f t="shared" si="367"/>
        <v>138618.36017863525</v>
      </c>
      <c r="P269" s="248">
        <f t="shared" si="335"/>
        <v>0</v>
      </c>
      <c r="Q269" s="248">
        <f t="shared" si="341"/>
        <v>0</v>
      </c>
      <c r="R269" s="1015" t="str">
        <f t="shared" si="336"/>
        <v/>
      </c>
      <c r="S269" s="1015"/>
      <c r="U269">
        <v>127</v>
      </c>
      <c r="W269" s="278"/>
      <c r="X269" s="278"/>
      <c r="Y269" s="854"/>
      <c r="Z269" s="855"/>
      <c r="AA269" s="279"/>
      <c r="AQ269" s="482"/>
      <c r="AR269" s="242">
        <v>127</v>
      </c>
      <c r="AS269" s="331">
        <f t="shared" ca="1" si="342"/>
        <v>1231.970682334292</v>
      </c>
      <c r="AT269" s="566">
        <f t="shared" ca="1" si="368"/>
        <v>103.62049999999999</v>
      </c>
      <c r="AU269" s="331">
        <f t="shared" ca="1" si="343"/>
        <v>1128.350182334292</v>
      </c>
      <c r="AV269" s="329">
        <f t="shared" ca="1" si="344"/>
        <v>373.59387683361166</v>
      </c>
      <c r="AW269" s="331">
        <f t="shared" ca="1" si="345"/>
        <v>754.75630550068036</v>
      </c>
      <c r="AX269" s="331">
        <f t="shared" si="369"/>
        <v>0</v>
      </c>
      <c r="AY269" s="331">
        <f t="shared" si="418"/>
        <v>0</v>
      </c>
      <c r="AZ269" s="350">
        <f t="shared" ca="1" si="346"/>
        <v>127334.57289459475</v>
      </c>
      <c r="BA269" s="420">
        <f t="shared" ca="1" si="347"/>
        <v>0</v>
      </c>
      <c r="BB269" s="416">
        <f t="shared" ca="1" si="370"/>
        <v>1231.970682334292</v>
      </c>
      <c r="BC269" s="372">
        <f t="shared" ca="1" si="447"/>
        <v>-1231.970682334292</v>
      </c>
      <c r="BD269" s="242">
        <v>128</v>
      </c>
      <c r="BE269" s="29">
        <f t="shared" si="348"/>
        <v>0</v>
      </c>
      <c r="BF269" s="29">
        <f t="shared" ca="1" si="371"/>
        <v>89373.358664736079</v>
      </c>
      <c r="BG269" s="29">
        <f t="shared" ca="1" si="349"/>
        <v>93.097248609100077</v>
      </c>
      <c r="BH269" s="29"/>
      <c r="BI269" s="24">
        <v>127</v>
      </c>
      <c r="BJ269" s="243">
        <f t="shared" ca="1" si="438"/>
        <v>1231.970682334292</v>
      </c>
      <c r="BK269" s="243">
        <f t="shared" ca="1" si="416"/>
        <v>178676.6312944986</v>
      </c>
      <c r="BL269" s="243">
        <f t="shared" ca="1" si="372"/>
        <v>186.12149093176939</v>
      </c>
      <c r="BM269" s="33"/>
      <c r="BO269" s="278"/>
      <c r="BP269" s="278"/>
      <c r="BQ269" s="278"/>
      <c r="BR269" s="278"/>
      <c r="BS269" s="278"/>
      <c r="BT269" s="278"/>
      <c r="BU269" s="278"/>
      <c r="BV269" s="725"/>
      <c r="BW269" s="679">
        <v>127</v>
      </c>
      <c r="BX269" s="489">
        <f t="shared" ca="1" si="373"/>
        <v>1445.5025028809234</v>
      </c>
      <c r="BY269" s="489">
        <f t="shared" ca="1" si="350"/>
        <v>104.1015</v>
      </c>
      <c r="BZ269" s="489">
        <f t="shared" ca="1" si="351"/>
        <v>1341.4010028809234</v>
      </c>
      <c r="CA269" s="489">
        <f t="shared" ca="1" si="374"/>
        <v>286.41875023815754</v>
      </c>
      <c r="CB269" s="489">
        <f t="shared" ca="1" si="375"/>
        <v>1054.9822526427658</v>
      </c>
      <c r="CC269" s="489">
        <f t="shared" si="376"/>
        <v>0</v>
      </c>
      <c r="CD269" s="489">
        <f t="shared" si="377"/>
        <v>0</v>
      </c>
      <c r="CE269" s="647">
        <f t="shared" ca="1" si="378"/>
        <v>97145.732114725528</v>
      </c>
      <c r="CF269" s="700">
        <f t="shared" ca="1" si="417"/>
        <v>0</v>
      </c>
      <c r="CG269" s="701">
        <f t="shared" ca="1" si="379"/>
        <v>1445.5025028809234</v>
      </c>
      <c r="CH269" s="710">
        <f t="shared" ca="1" si="448"/>
        <v>-1445.5025028809234</v>
      </c>
      <c r="CI269" s="679">
        <v>128</v>
      </c>
      <c r="CJ269" s="29">
        <f t="shared" si="352"/>
        <v>0</v>
      </c>
      <c r="CK269" s="29">
        <f t="shared" ca="1" si="475"/>
        <v>89373.358664736079</v>
      </c>
      <c r="CL269" s="29">
        <f t="shared" ca="1" si="353"/>
        <v>93.097248609100077</v>
      </c>
      <c r="CM269" s="29"/>
      <c r="CN269" s="29">
        <v>127</v>
      </c>
      <c r="CO269" s="29">
        <f t="shared" ca="1" si="439"/>
        <v>1445.5025028809234</v>
      </c>
      <c r="CP269" s="649">
        <f t="shared" ca="1" si="479"/>
        <v>207432.67862418017</v>
      </c>
      <c r="CQ269" s="29">
        <f t="shared" ca="1" si="380"/>
        <v>216.0757069001877</v>
      </c>
      <c r="CR269" s="292"/>
      <c r="DA269" s="482"/>
      <c r="DB269" s="242">
        <v>127</v>
      </c>
      <c r="DC269" s="488">
        <f t="shared" ca="1" si="381"/>
        <v>1462.4506963735107</v>
      </c>
      <c r="DD269" s="489">
        <f t="shared" ca="1" si="354"/>
        <v>106.9885</v>
      </c>
      <c r="DE269" s="488">
        <f t="shared" ca="1" si="382"/>
        <v>1355.4621963735108</v>
      </c>
      <c r="DF269" s="489">
        <f t="shared" ca="1" si="383"/>
        <v>304.26162163350511</v>
      </c>
      <c r="DG269" s="488">
        <f t="shared" ca="1" si="384"/>
        <v>1051.2005747400058</v>
      </c>
      <c r="DH269" s="488">
        <f t="shared" si="385"/>
        <v>0</v>
      </c>
      <c r="DI269" s="488">
        <f t="shared" si="386"/>
        <v>0</v>
      </c>
      <c r="DJ269" s="523">
        <f t="shared" ca="1" si="387"/>
        <v>103267.06969960459</v>
      </c>
      <c r="DK269" s="420">
        <f t="shared" ca="1" si="355"/>
        <v>0</v>
      </c>
      <c r="DL269" s="416">
        <f t="shared" ca="1" si="388"/>
        <v>1462.4506963735107</v>
      </c>
      <c r="DM269" s="372">
        <f t="shared" ca="1" si="449"/>
        <v>-1462.4506963735107</v>
      </c>
      <c r="DN269" s="242">
        <v>128</v>
      </c>
      <c r="DO269" s="29">
        <f t="shared" si="356"/>
        <v>0</v>
      </c>
      <c r="DP269" s="29">
        <f t="shared" ca="1" si="419"/>
        <v>82895.11304876869</v>
      </c>
      <c r="DQ269" s="29">
        <f t="shared" ca="1" si="357"/>
        <v>86.349076092467385</v>
      </c>
      <c r="DR269" s="29"/>
      <c r="DS269" s="24">
        <v>127</v>
      </c>
      <c r="DT269" s="243">
        <f t="shared" ca="1" si="440"/>
        <v>1462.4506963735107</v>
      </c>
      <c r="DU269" s="243">
        <f t="shared" ca="1" si="480"/>
        <v>208547.3698676342</v>
      </c>
      <c r="DV269" s="243">
        <f t="shared" ca="1" si="390"/>
        <v>217.23684361211897</v>
      </c>
      <c r="DW269" s="33"/>
      <c r="EF269" s="482"/>
      <c r="EG269" s="242">
        <v>127</v>
      </c>
      <c r="EH269" s="331">
        <f t="shared" ca="1" si="391"/>
        <v>1150</v>
      </c>
      <c r="EI269" s="599">
        <f t="shared" ca="1" si="450"/>
        <v>103.62049999999999</v>
      </c>
      <c r="EJ269" s="331">
        <f t="shared" ca="1" si="392"/>
        <v>1046.3795</v>
      </c>
      <c r="EK269" s="594">
        <f t="shared" ca="1" si="393"/>
        <v>409.93537791708553</v>
      </c>
      <c r="EL269" s="488">
        <f t="shared" ca="1" si="394"/>
        <v>636.44412208291442</v>
      </c>
      <c r="EM269" s="331">
        <f t="shared" si="395"/>
        <v>0</v>
      </c>
      <c r="EN269" s="331">
        <f t="shared" si="396"/>
        <v>0</v>
      </c>
      <c r="EO269" s="595">
        <f t="shared" ca="1" si="397"/>
        <v>139912.82830663212</v>
      </c>
      <c r="EP269" s="420">
        <f t="shared" ca="1" si="358"/>
        <v>0</v>
      </c>
      <c r="EQ269" s="416">
        <f t="shared" ca="1" si="398"/>
        <v>1150</v>
      </c>
      <c r="ER269" s="372">
        <f t="shared" ca="1" si="451"/>
        <v>-1150</v>
      </c>
      <c r="ES269" s="242">
        <v>128</v>
      </c>
      <c r="ET269" s="29">
        <f t="shared" si="399"/>
        <v>0</v>
      </c>
      <c r="EU269" s="583">
        <f t="shared" ca="1" si="476"/>
        <v>89373.358664736079</v>
      </c>
      <c r="EV269" s="29">
        <f t="shared" ca="1" si="359"/>
        <v>93.097248609100077</v>
      </c>
      <c r="EW269" s="29"/>
      <c r="EX269" s="24">
        <v>127</v>
      </c>
      <c r="EY269" s="243">
        <f t="shared" ca="1" si="441"/>
        <v>1150</v>
      </c>
      <c r="EZ269" s="243">
        <f t="shared" ca="1" si="481"/>
        <v>167623.72441803332</v>
      </c>
      <c r="FA269" s="243">
        <f t="shared" ca="1" si="400"/>
        <v>174.60804626878473</v>
      </c>
      <c r="FB269" s="33"/>
      <c r="FK269" s="482"/>
      <c r="FL269" s="242">
        <v>127</v>
      </c>
      <c r="FM269" s="331">
        <f t="shared" ca="1" si="401"/>
        <v>1150</v>
      </c>
      <c r="FN269" s="600">
        <f t="shared" ca="1" si="452"/>
        <v>104.1015</v>
      </c>
      <c r="FO269" s="331">
        <f t="shared" ca="1" si="402"/>
        <v>1045.8985</v>
      </c>
      <c r="FP269" s="597">
        <f t="shared" ca="1" si="403"/>
        <v>417.42906054423094</v>
      </c>
      <c r="FQ269" s="488">
        <f t="shared" ca="1" si="404"/>
        <v>628.46943945576913</v>
      </c>
      <c r="FR269" s="331">
        <f t="shared" si="405"/>
        <v>0</v>
      </c>
      <c r="FS269" s="331">
        <f t="shared" si="406"/>
        <v>0</v>
      </c>
      <c r="FT269" s="596">
        <f t="shared" ca="1" si="407"/>
        <v>142490.06560428053</v>
      </c>
      <c r="FU269" s="420">
        <f t="shared" ca="1" si="360"/>
        <v>0</v>
      </c>
      <c r="FV269" s="416">
        <f t="shared" ca="1" si="408"/>
        <v>1150</v>
      </c>
      <c r="FW269" s="372">
        <f t="shared" ca="1" si="453"/>
        <v>-1150</v>
      </c>
      <c r="FX269" s="242">
        <v>128</v>
      </c>
      <c r="FY269" s="29">
        <f t="shared" si="409"/>
        <v>0</v>
      </c>
      <c r="FZ269" s="586">
        <f t="shared" ca="1" si="477"/>
        <v>89373.358664736079</v>
      </c>
      <c r="GA269" s="29">
        <f t="shared" ca="1" si="361"/>
        <v>93.097248609100077</v>
      </c>
      <c r="GB269" s="29"/>
      <c r="GC269" s="24">
        <v>127</v>
      </c>
      <c r="GD269" s="243">
        <f t="shared" ca="1" si="442"/>
        <v>1150</v>
      </c>
      <c r="GE269" s="243">
        <f t="shared" ca="1" si="482"/>
        <v>167587.19298109063</v>
      </c>
      <c r="GF269" s="243">
        <f t="shared" ca="1" si="410"/>
        <v>174.56999268863606</v>
      </c>
      <c r="GG269" s="33"/>
      <c r="GP269" s="482"/>
      <c r="GQ269" s="242">
        <v>127</v>
      </c>
      <c r="GR269" s="331">
        <f t="shared" ca="1" si="362"/>
        <v>1150</v>
      </c>
      <c r="GS269" s="600">
        <f t="shared" ca="1" si="454"/>
        <v>106.9885</v>
      </c>
      <c r="GT269" s="331">
        <f t="shared" ca="1" si="363"/>
        <v>1043.0115000000001</v>
      </c>
      <c r="GU269" s="591">
        <f t="shared" ca="1" si="411"/>
        <v>442.78587198050599</v>
      </c>
      <c r="GV269" s="488">
        <f t="shared" ca="1" si="443"/>
        <v>600.22562801949402</v>
      </c>
      <c r="GW269" s="331">
        <f t="shared" si="444"/>
        <v>0</v>
      </c>
      <c r="GX269" s="331">
        <f t="shared" si="445"/>
        <v>0</v>
      </c>
      <c r="GY269" s="593">
        <f t="shared" ca="1" si="446"/>
        <v>151212.07333672541</v>
      </c>
      <c r="GZ269" s="420">
        <f t="shared" ca="1" si="364"/>
        <v>0</v>
      </c>
      <c r="HA269" s="416">
        <f t="shared" ca="1" si="412"/>
        <v>1150</v>
      </c>
      <c r="HB269" s="372">
        <f t="shared" ca="1" si="455"/>
        <v>-1150</v>
      </c>
      <c r="HC269" s="242">
        <v>128</v>
      </c>
      <c r="HD269" s="29">
        <f t="shared" si="413"/>
        <v>0</v>
      </c>
      <c r="HE269" s="29">
        <f t="shared" ca="1" si="478"/>
        <v>82895.11304876869</v>
      </c>
      <c r="HF269" s="29">
        <f t="shared" ca="1" si="365"/>
        <v>86.349076092467385</v>
      </c>
      <c r="HG269" s="29"/>
      <c r="HH269" s="24">
        <v>127</v>
      </c>
      <c r="HI269" s="243">
        <f t="shared" ca="1" si="456"/>
        <v>1150</v>
      </c>
      <c r="HJ269" s="243">
        <f t="shared" ca="1" si="483"/>
        <v>166416.59393461081</v>
      </c>
      <c r="HK269" s="243">
        <f t="shared" ca="1" si="414"/>
        <v>173.35061868188629</v>
      </c>
      <c r="HL269" s="33"/>
    </row>
    <row r="270" spans="3:220" ht="15" customHeight="1" x14ac:dyDescent="0.25">
      <c r="C270" s="242">
        <v>128</v>
      </c>
      <c r="D270" s="243">
        <f t="shared" si="337"/>
        <v>1155.6736805955547</v>
      </c>
      <c r="E270" s="865">
        <f t="shared" si="415"/>
        <v>100</v>
      </c>
      <c r="F270" s="866"/>
      <c r="G270" s="243">
        <f t="shared" si="338"/>
        <v>1055.6736805955547</v>
      </c>
      <c r="H270" s="859">
        <f t="shared" si="339"/>
        <v>462.06120059545083</v>
      </c>
      <c r="I270" s="860"/>
      <c r="J270" s="243">
        <f t="shared" si="340"/>
        <v>593.61248000010391</v>
      </c>
      <c r="K270" s="859">
        <f t="shared" si="366"/>
        <v>138024.74769863515</v>
      </c>
      <c r="L270" s="860"/>
      <c r="M270" s="860"/>
      <c r="N270" s="861"/>
      <c r="O270" s="248">
        <f t="shared" si="367"/>
        <v>138024.74769863515</v>
      </c>
      <c r="P270" s="248">
        <f t="shared" ref="P270:P333" si="484">IF(C270=$D$18,O270,0)</f>
        <v>0</v>
      </c>
      <c r="Q270" s="248">
        <f t="shared" si="341"/>
        <v>0</v>
      </c>
      <c r="R270" s="1015" t="str">
        <f t="shared" ref="R270:R333" si="485">IF(AND(O270&lt;=$D$19,O270&gt;=$C$22),C270,"")</f>
        <v/>
      </c>
      <c r="S270" s="1015"/>
      <c r="U270">
        <v>128</v>
      </c>
      <c r="W270" s="278"/>
      <c r="X270" s="278"/>
      <c r="Y270" s="854"/>
      <c r="Z270" s="855"/>
      <c r="AA270" s="279"/>
      <c r="AQ270" s="482"/>
      <c r="AR270" s="242">
        <v>128</v>
      </c>
      <c r="AS270" s="331">
        <f t="shared" ca="1" si="342"/>
        <v>1231.970682334292</v>
      </c>
      <c r="AT270" s="566">
        <f t="shared" ca="1" si="368"/>
        <v>103.62049999999999</v>
      </c>
      <c r="AU270" s="331">
        <f t="shared" ca="1" si="343"/>
        <v>1128.350182334292</v>
      </c>
      <c r="AV270" s="329">
        <f t="shared" ca="1" si="344"/>
        <v>371.39250427590133</v>
      </c>
      <c r="AW270" s="331">
        <f t="shared" ca="1" si="345"/>
        <v>756.95767805839068</v>
      </c>
      <c r="AX270" s="331">
        <f t="shared" si="369"/>
        <v>0</v>
      </c>
      <c r="AY270" s="331">
        <f t="shared" si="418"/>
        <v>0</v>
      </c>
      <c r="AZ270" s="350">
        <f t="shared" ca="1" si="346"/>
        <v>126577.61521653636</v>
      </c>
      <c r="BA270" s="420">
        <f t="shared" ca="1" si="347"/>
        <v>0</v>
      </c>
      <c r="BB270" s="416">
        <f t="shared" ca="1" si="370"/>
        <v>1231.970682334292</v>
      </c>
      <c r="BC270" s="372">
        <f t="shared" ca="1" si="447"/>
        <v>-1231.970682334292</v>
      </c>
      <c r="BD270" s="242">
        <v>129</v>
      </c>
      <c r="BE270" s="29">
        <f t="shared" si="348"/>
        <v>0</v>
      </c>
      <c r="BF270" s="29">
        <f t="shared" ca="1" si="371"/>
        <v>89373.358664736079</v>
      </c>
      <c r="BG270" s="29">
        <f t="shared" ca="1" si="349"/>
        <v>93.097248609100077</v>
      </c>
      <c r="BH270" s="29"/>
      <c r="BI270" s="24">
        <v>128</v>
      </c>
      <c r="BJ270" s="243">
        <f t="shared" ca="1" si="438"/>
        <v>1231.970682334292</v>
      </c>
      <c r="BK270" s="243">
        <f t="shared" ca="1" si="416"/>
        <v>179908.6019768329</v>
      </c>
      <c r="BL270" s="243">
        <f t="shared" ca="1" si="372"/>
        <v>187.40479372586762</v>
      </c>
      <c r="BM270" s="33"/>
      <c r="BO270" s="278"/>
      <c r="BP270" s="278"/>
      <c r="BQ270" s="278"/>
      <c r="BR270" s="278"/>
      <c r="BS270" s="278"/>
      <c r="BT270" s="278"/>
      <c r="BU270" s="278"/>
      <c r="BV270" s="725"/>
      <c r="BW270" s="679">
        <v>128</v>
      </c>
      <c r="BX270" s="489">
        <f t="shared" ca="1" si="373"/>
        <v>1445.5025028809234</v>
      </c>
      <c r="BY270" s="489">
        <f t="shared" ca="1" si="350"/>
        <v>104.1015</v>
      </c>
      <c r="BZ270" s="489">
        <f t="shared" ca="1" si="351"/>
        <v>1341.4010028809234</v>
      </c>
      <c r="CA270" s="489">
        <f t="shared" ca="1" si="374"/>
        <v>283.34171866794946</v>
      </c>
      <c r="CB270" s="489">
        <f t="shared" ca="1" si="375"/>
        <v>1058.059284212974</v>
      </c>
      <c r="CC270" s="489">
        <f t="shared" si="376"/>
        <v>0</v>
      </c>
      <c r="CD270" s="489">
        <f t="shared" si="377"/>
        <v>0</v>
      </c>
      <c r="CE270" s="647">
        <f t="shared" ca="1" si="378"/>
        <v>96087.672830512558</v>
      </c>
      <c r="CF270" s="700">
        <f t="shared" ca="1" si="417"/>
        <v>0</v>
      </c>
      <c r="CG270" s="701">
        <f t="shared" ca="1" si="379"/>
        <v>1445.5025028809234</v>
      </c>
      <c r="CH270" s="710">
        <f t="shared" ca="1" si="448"/>
        <v>-1445.5025028809234</v>
      </c>
      <c r="CI270" s="679">
        <v>129</v>
      </c>
      <c r="CJ270" s="29">
        <f t="shared" si="352"/>
        <v>0</v>
      </c>
      <c r="CK270" s="29">
        <f t="shared" ca="1" si="475"/>
        <v>89373.358664736079</v>
      </c>
      <c r="CL270" s="29">
        <f t="shared" ca="1" si="353"/>
        <v>93.097248609100077</v>
      </c>
      <c r="CM270" s="29"/>
      <c r="CN270" s="29">
        <v>128</v>
      </c>
      <c r="CO270" s="29">
        <f t="shared" ca="1" si="439"/>
        <v>1445.5025028809234</v>
      </c>
      <c r="CP270" s="29">
        <f t="shared" ca="1" si="479"/>
        <v>208878.18112706111</v>
      </c>
      <c r="CQ270" s="29">
        <f t="shared" ca="1" si="380"/>
        <v>217.581438674022</v>
      </c>
      <c r="CR270" s="292"/>
      <c r="DA270" s="482"/>
      <c r="DB270" s="242">
        <v>128</v>
      </c>
      <c r="DC270" s="488">
        <f t="shared" ca="1" si="381"/>
        <v>1462.4506963735107</v>
      </c>
      <c r="DD270" s="489">
        <f t="shared" ca="1" si="354"/>
        <v>106.9885</v>
      </c>
      <c r="DE270" s="488">
        <f t="shared" ca="1" si="382"/>
        <v>1355.4621963735108</v>
      </c>
      <c r="DF270" s="489">
        <f t="shared" ca="1" si="383"/>
        <v>301.1956199571801</v>
      </c>
      <c r="DG270" s="488">
        <f t="shared" ca="1" si="384"/>
        <v>1054.2665764163307</v>
      </c>
      <c r="DH270" s="488">
        <f t="shared" si="385"/>
        <v>0</v>
      </c>
      <c r="DI270" s="488">
        <f t="shared" si="386"/>
        <v>0</v>
      </c>
      <c r="DJ270" s="523">
        <f t="shared" ca="1" si="387"/>
        <v>102212.80312318826</v>
      </c>
      <c r="DK270" s="420">
        <f t="shared" ca="1" si="355"/>
        <v>0</v>
      </c>
      <c r="DL270" s="416">
        <f t="shared" ca="1" si="388"/>
        <v>1462.4506963735107</v>
      </c>
      <c r="DM270" s="372">
        <f t="shared" ca="1" si="449"/>
        <v>-1462.4506963735107</v>
      </c>
      <c r="DN270" s="242">
        <v>129</v>
      </c>
      <c r="DO270" s="29">
        <f t="shared" si="356"/>
        <v>0</v>
      </c>
      <c r="DP270" s="29">
        <f t="shared" ca="1" si="419"/>
        <v>82895.11304876869</v>
      </c>
      <c r="DQ270" s="29">
        <f t="shared" ca="1" si="357"/>
        <v>86.349076092467385</v>
      </c>
      <c r="DR270" s="29"/>
      <c r="DS270" s="24">
        <v>128</v>
      </c>
      <c r="DT270" s="243">
        <f t="shared" ca="1" si="440"/>
        <v>1462.4506963735107</v>
      </c>
      <c r="DU270" s="243">
        <f t="shared" ca="1" si="480"/>
        <v>210009.82056400771</v>
      </c>
      <c r="DV270" s="243">
        <f t="shared" ca="1" si="390"/>
        <v>218.7602297541747</v>
      </c>
      <c r="DW270" s="33"/>
      <c r="EF270" s="482"/>
      <c r="EG270" s="242">
        <v>128</v>
      </c>
      <c r="EH270" s="331">
        <f t="shared" ca="1" si="391"/>
        <v>1150</v>
      </c>
      <c r="EI270" s="599">
        <f t="shared" ca="1" si="450"/>
        <v>103.62049999999999</v>
      </c>
      <c r="EJ270" s="331">
        <f t="shared" ca="1" si="392"/>
        <v>1046.3795</v>
      </c>
      <c r="EK270" s="594">
        <f t="shared" ca="1" si="393"/>
        <v>408.07908256101041</v>
      </c>
      <c r="EL270" s="488">
        <f t="shared" ca="1" si="394"/>
        <v>638.3004174389896</v>
      </c>
      <c r="EM270" s="331">
        <f t="shared" si="395"/>
        <v>0</v>
      </c>
      <c r="EN270" s="331">
        <f t="shared" si="396"/>
        <v>0</v>
      </c>
      <c r="EO270" s="595">
        <f t="shared" ca="1" si="397"/>
        <v>139274.52788919312</v>
      </c>
      <c r="EP270" s="420">
        <f t="shared" ca="1" si="358"/>
        <v>0</v>
      </c>
      <c r="EQ270" s="416">
        <f t="shared" ca="1" si="398"/>
        <v>1150</v>
      </c>
      <c r="ER270" s="372">
        <f t="shared" ca="1" si="451"/>
        <v>-1150</v>
      </c>
      <c r="ES270" s="242">
        <v>129</v>
      </c>
      <c r="ET270" s="29">
        <f t="shared" si="399"/>
        <v>0</v>
      </c>
      <c r="EU270" s="29">
        <f t="shared" ca="1" si="476"/>
        <v>89373.358664736079</v>
      </c>
      <c r="EV270" s="29">
        <f t="shared" ca="1" si="359"/>
        <v>93.097248609100077</v>
      </c>
      <c r="EW270" s="29"/>
      <c r="EX270" s="24">
        <v>128</v>
      </c>
      <c r="EY270" s="243">
        <f t="shared" ca="1" si="441"/>
        <v>1150</v>
      </c>
      <c r="EZ270" s="243">
        <f t="shared" ca="1" si="481"/>
        <v>168773.72441803332</v>
      </c>
      <c r="FA270" s="243">
        <f t="shared" ca="1" si="400"/>
        <v>175.80596293545139</v>
      </c>
      <c r="FB270" s="33"/>
      <c r="FK270" s="482"/>
      <c r="FL270" s="242">
        <v>128</v>
      </c>
      <c r="FM270" s="331">
        <f t="shared" ca="1" si="401"/>
        <v>1150</v>
      </c>
      <c r="FN270" s="600">
        <f t="shared" ca="1" si="452"/>
        <v>104.1015</v>
      </c>
      <c r="FO270" s="331">
        <f t="shared" ca="1" si="402"/>
        <v>1045.8985</v>
      </c>
      <c r="FP270" s="597">
        <f t="shared" ca="1" si="403"/>
        <v>415.59602467915164</v>
      </c>
      <c r="FQ270" s="488">
        <f t="shared" ca="1" si="404"/>
        <v>630.30247532084832</v>
      </c>
      <c r="FR270" s="331">
        <f t="shared" si="405"/>
        <v>0</v>
      </c>
      <c r="FS270" s="331">
        <f t="shared" si="406"/>
        <v>0</v>
      </c>
      <c r="FT270" s="596">
        <f t="shared" ca="1" si="407"/>
        <v>141859.76312895969</v>
      </c>
      <c r="FU270" s="420">
        <f t="shared" ca="1" si="360"/>
        <v>0</v>
      </c>
      <c r="FV270" s="416">
        <f t="shared" ca="1" si="408"/>
        <v>1150</v>
      </c>
      <c r="FW270" s="372">
        <f t="shared" ca="1" si="453"/>
        <v>-1150</v>
      </c>
      <c r="FX270" s="242">
        <v>129</v>
      </c>
      <c r="FY270" s="29">
        <f t="shared" si="409"/>
        <v>0</v>
      </c>
      <c r="FZ270" s="29">
        <f t="shared" ca="1" si="477"/>
        <v>89373.358664736079</v>
      </c>
      <c r="GA270" s="29">
        <f t="shared" ca="1" si="361"/>
        <v>93.097248609100077</v>
      </c>
      <c r="GB270" s="29"/>
      <c r="GC270" s="24">
        <v>128</v>
      </c>
      <c r="GD270" s="243">
        <f t="shared" ca="1" si="442"/>
        <v>1150</v>
      </c>
      <c r="GE270" s="243">
        <f t="shared" ca="1" si="482"/>
        <v>168737.19298109063</v>
      </c>
      <c r="GF270" s="243">
        <f t="shared" ca="1" si="410"/>
        <v>175.76790935530275</v>
      </c>
      <c r="GG270" s="33"/>
      <c r="GP270" s="482"/>
      <c r="GQ270" s="242">
        <v>128</v>
      </c>
      <c r="GR270" s="331">
        <f t="shared" ca="1" si="362"/>
        <v>1150</v>
      </c>
      <c r="GS270" s="600">
        <f t="shared" ca="1" si="454"/>
        <v>106.9885</v>
      </c>
      <c r="GT270" s="331">
        <f t="shared" ca="1" si="363"/>
        <v>1043.0115000000001</v>
      </c>
      <c r="GU270" s="591">
        <f t="shared" ca="1" si="411"/>
        <v>441.0352138987825</v>
      </c>
      <c r="GV270" s="488">
        <f t="shared" ca="1" si="443"/>
        <v>601.97628610121751</v>
      </c>
      <c r="GW270" s="331">
        <f t="shared" si="444"/>
        <v>0</v>
      </c>
      <c r="GX270" s="331">
        <f t="shared" si="445"/>
        <v>0</v>
      </c>
      <c r="GY270" s="593">
        <f t="shared" ca="1" si="446"/>
        <v>150610.0970506242</v>
      </c>
      <c r="GZ270" s="420">
        <f t="shared" ca="1" si="364"/>
        <v>0</v>
      </c>
      <c r="HA270" s="416">
        <f t="shared" ca="1" si="412"/>
        <v>1150</v>
      </c>
      <c r="HB270" s="372">
        <f t="shared" ca="1" si="455"/>
        <v>-1150</v>
      </c>
      <c r="HC270" s="242">
        <v>129</v>
      </c>
      <c r="HD270" s="29">
        <f t="shared" si="413"/>
        <v>0</v>
      </c>
      <c r="HE270" s="29">
        <f t="shared" ca="1" si="478"/>
        <v>82895.11304876869</v>
      </c>
      <c r="HF270" s="29">
        <f t="shared" ca="1" si="365"/>
        <v>86.349076092467385</v>
      </c>
      <c r="HG270" s="29"/>
      <c r="HH270" s="24">
        <v>128</v>
      </c>
      <c r="HI270" s="243">
        <f t="shared" ca="1" si="456"/>
        <v>1150</v>
      </c>
      <c r="HJ270" s="243">
        <f t="shared" ca="1" si="483"/>
        <v>167566.59393461081</v>
      </c>
      <c r="HK270" s="243">
        <f t="shared" ca="1" si="414"/>
        <v>174.54853534855295</v>
      </c>
      <c r="HL270" s="33"/>
    </row>
    <row r="271" spans="3:220" ht="15" customHeight="1" x14ac:dyDescent="0.25">
      <c r="C271" s="242">
        <v>129</v>
      </c>
      <c r="D271" s="243">
        <f t="shared" ref="D271:D334" si="486">IF(C271&gt;$C$140,0,G271+E271)</f>
        <v>1155.6736805955547</v>
      </c>
      <c r="E271" s="865">
        <f t="shared" si="415"/>
        <v>100</v>
      </c>
      <c r="F271" s="866"/>
      <c r="G271" s="243">
        <f t="shared" ref="G271:G334" si="487">IF(C271&gt;$C$140,0,IF(C271=$C$140,J271+H271,(PMT($E$140/12,$C$140,$D$140,0,0))*-1))</f>
        <v>1055.6736805955547</v>
      </c>
      <c r="H271" s="859">
        <f t="shared" ref="H271:H334" si="488">IF(C271&gt;$C$140,0,K270*$D$15/12)</f>
        <v>460.08249232878387</v>
      </c>
      <c r="I271" s="860"/>
      <c r="J271" s="243">
        <f t="shared" ref="J271:J334" si="489">IF(C271&gt;$C$140,0,IF(C271=$C$140,K270,G271-H271))</f>
        <v>595.59118826677081</v>
      </c>
      <c r="K271" s="859">
        <f t="shared" si="366"/>
        <v>137429.1565103684</v>
      </c>
      <c r="L271" s="860"/>
      <c r="M271" s="860"/>
      <c r="N271" s="861"/>
      <c r="O271" s="248">
        <f t="shared" si="367"/>
        <v>137429.1565103684</v>
      </c>
      <c r="P271" s="248">
        <f t="shared" si="484"/>
        <v>0</v>
      </c>
      <c r="Q271" s="248">
        <f t="shared" ref="Q271:Q334" si="490">IF(C271=$J$140,O271,0)</f>
        <v>0</v>
      </c>
      <c r="R271" s="1015" t="str">
        <f t="shared" si="485"/>
        <v/>
      </c>
      <c r="S271" s="1015"/>
      <c r="U271">
        <v>129</v>
      </c>
      <c r="W271" s="278"/>
      <c r="X271" s="278"/>
      <c r="Y271" s="854"/>
      <c r="Z271" s="855"/>
      <c r="AA271" s="279"/>
      <c r="AQ271" s="482"/>
      <c r="AR271" s="242">
        <v>129</v>
      </c>
      <c r="AS271" s="331">
        <f t="shared" ref="AS271:AS334" ca="1" si="491">IF(AR271&gt;$AR$140,0,AU271+AT271+AX271+AY271)</f>
        <v>1231.970682334292</v>
      </c>
      <c r="AT271" s="566">
        <f t="shared" ca="1" si="368"/>
        <v>103.62049999999999</v>
      </c>
      <c r="AU271" s="331">
        <f t="shared" ref="AU271:AU334" ca="1" si="492">IF(AZ271=0,AW271+AV271,IF(AZ270=0,0,IF(AR271&gt;$AR$140,0,IF(AR271=$AR$140,AW271+AV271,IF(AND($Q$27=0,AR271&gt;$D$8),(PMT($AT$140/12,$AR$140-AR270,AZ270,0))*-1,$AY$140-AT271)))))</f>
        <v>1128.350182334292</v>
      </c>
      <c r="AV271" s="329">
        <f t="shared" ref="AV271:AV334" ca="1" si="493">IF(AR271&gt;$AR$140,0,AZ270*$AT$140/12)</f>
        <v>369.18471104823107</v>
      </c>
      <c r="AW271" s="331">
        <f t="shared" ref="AW271:AW334" ca="1" si="494">IF(AZ270&lt;=(AU271-AV271),AZ270,IF(AR271&gt;$AR$140,0,IF(AR271=$AR$140,AZ270,AU271-AV271)))</f>
        <v>759.16547128606089</v>
      </c>
      <c r="AX271" s="331">
        <f t="shared" si="369"/>
        <v>0</v>
      </c>
      <c r="AY271" s="331">
        <f t="shared" si="418"/>
        <v>0</v>
      </c>
      <c r="AZ271" s="350">
        <f t="shared" ref="AZ271:AZ334" ca="1" si="495">IF(AR271&gt;$AR$140,0,AZ270-AW271-AX271)</f>
        <v>125818.4497452503</v>
      </c>
      <c r="BA271" s="420">
        <f t="shared" ref="BA271:BA334" ca="1" si="496">IF(AND(AZ271=0,AW271&lt;&gt;0),AR271,0)</f>
        <v>0</v>
      </c>
      <c r="BB271" s="416">
        <f t="shared" ca="1" si="370"/>
        <v>1231.970682334292</v>
      </c>
      <c r="BC271" s="372">
        <f t="shared" ca="1" si="447"/>
        <v>-1231.970682334292</v>
      </c>
      <c r="BD271" s="242">
        <v>130</v>
      </c>
      <c r="BE271" s="29">
        <f t="shared" ref="BE271:BE334" si="497">IF(BI271=$AJ$140,$X$124-$F$16,0)</f>
        <v>0</v>
      </c>
      <c r="BF271" s="29">
        <f t="shared" ca="1" si="371"/>
        <v>89373.358664736079</v>
      </c>
      <c r="BG271" s="29">
        <f t="shared" ref="BG271:BG334" ca="1" si="498">BF271*$BD$139/12</f>
        <v>93.097248609100077</v>
      </c>
      <c r="BH271" s="29"/>
      <c r="BI271" s="24">
        <v>129</v>
      </c>
      <c r="BJ271" s="243">
        <f t="shared" ca="1" si="438"/>
        <v>1231.970682334292</v>
      </c>
      <c r="BK271" s="243">
        <f t="shared" ca="1" si="416"/>
        <v>181140.5726591672</v>
      </c>
      <c r="BL271" s="243">
        <f t="shared" ca="1" si="372"/>
        <v>188.68809651996582</v>
      </c>
      <c r="BM271" s="33"/>
      <c r="BO271" s="278"/>
      <c r="BP271" s="278"/>
      <c r="BQ271" s="278"/>
      <c r="BR271" s="278"/>
      <c r="BS271" s="278"/>
      <c r="BT271" s="278"/>
      <c r="BU271" s="278"/>
      <c r="BV271" s="725"/>
      <c r="BW271" s="679">
        <v>129</v>
      </c>
      <c r="BX271" s="489">
        <f t="shared" ca="1" si="373"/>
        <v>1445.5025028809234</v>
      </c>
      <c r="BY271" s="489">
        <f t="shared" ref="BY271:BY334" ca="1" si="499">IF(CE270=0,0,IF(BW271&gt;$BW$140,0,IF(BW271&gt;$BO$140,(($BX$140-$AC$107)*$BQ$140/12)*$CA$140,($BX$140*$BZ$140/12)*$CA$140)))</f>
        <v>104.1015</v>
      </c>
      <c r="BZ271" s="489">
        <f t="shared" ref="BZ271:BZ334" ca="1" si="500">IF(CE271=0,CB271+CA271,IF(CE270=0,0,IF(BW271&gt;$BW$140,0,IF(BW271=$BW$140,CB271+CA271,IF(AND($Q$27=0,BW271&gt;$BO$140),(PMT($BY$140/12,$BW$140-BW270,CE270,0))*-1,$CD$140-BY271)))))</f>
        <v>1341.4010028809234</v>
      </c>
      <c r="CA271" s="489">
        <f t="shared" ca="1" si="374"/>
        <v>280.25571242232832</v>
      </c>
      <c r="CB271" s="489">
        <f t="shared" ca="1" si="375"/>
        <v>1061.1452904585951</v>
      </c>
      <c r="CC271" s="489">
        <f t="shared" si="376"/>
        <v>0</v>
      </c>
      <c r="CD271" s="489">
        <f t="shared" si="377"/>
        <v>0</v>
      </c>
      <c r="CE271" s="647">
        <f t="shared" ca="1" si="378"/>
        <v>95026.527540053969</v>
      </c>
      <c r="CF271" s="700">
        <f t="shared" ca="1" si="417"/>
        <v>0</v>
      </c>
      <c r="CG271" s="701">
        <f t="shared" ca="1" si="379"/>
        <v>1445.5025028809234</v>
      </c>
      <c r="CH271" s="710">
        <f t="shared" ca="1" si="448"/>
        <v>-1445.5025028809234</v>
      </c>
      <c r="CI271" s="679">
        <v>130</v>
      </c>
      <c r="CJ271" s="29">
        <f t="shared" ref="CJ271:CJ334" si="501">IF(CN271=$BO$140,$AC$124-$F$16,0)</f>
        <v>0</v>
      </c>
      <c r="CK271" s="29">
        <f t="shared" ca="1" si="475"/>
        <v>89373.358664736079</v>
      </c>
      <c r="CL271" s="29">
        <f t="shared" ref="CL271:CL334" ca="1" si="502">CK271*$CI$139/12</f>
        <v>93.097248609100077</v>
      </c>
      <c r="CM271" s="29"/>
      <c r="CN271" s="29">
        <v>129</v>
      </c>
      <c r="CO271" s="29">
        <f t="shared" ca="1" si="439"/>
        <v>1445.5025028809234</v>
      </c>
      <c r="CP271" s="29">
        <f t="shared" ca="1" si="479"/>
        <v>210323.68362994204</v>
      </c>
      <c r="CQ271" s="29">
        <f t="shared" ca="1" si="380"/>
        <v>219.08717044785632</v>
      </c>
      <c r="CR271" s="292"/>
      <c r="DA271" s="482"/>
      <c r="DB271" s="242">
        <v>129</v>
      </c>
      <c r="DC271" s="488">
        <f t="shared" ca="1" si="381"/>
        <v>1462.4506963735107</v>
      </c>
      <c r="DD271" s="489">
        <f t="shared" ref="DD271:DD334" ca="1" si="503">IF(DJ270=0,0,IF(DB271&gt;$DB$140,0,IF(DB271&gt;$CT$140,(($DC$140-$AH$107)*$DE$140/12)*$DF$140,($DC$140*$DE$140/12)*$DF$140)))</f>
        <v>106.9885</v>
      </c>
      <c r="DE271" s="488">
        <f t="shared" ca="1" si="382"/>
        <v>1355.4621963735108</v>
      </c>
      <c r="DF271" s="489">
        <f t="shared" ca="1" si="383"/>
        <v>298.12067577596582</v>
      </c>
      <c r="DG271" s="488">
        <f t="shared" ca="1" si="384"/>
        <v>1057.341520597545</v>
      </c>
      <c r="DH271" s="488">
        <f t="shared" si="385"/>
        <v>0</v>
      </c>
      <c r="DI271" s="488">
        <f t="shared" si="386"/>
        <v>0</v>
      </c>
      <c r="DJ271" s="523">
        <f t="shared" ca="1" si="387"/>
        <v>101155.46160259072</v>
      </c>
      <c r="DK271" s="420">
        <f t="shared" ref="DK271:DK334" ca="1" si="504">IF(AND(DJ271=0,DG271&lt;&gt;0),DB271,0)</f>
        <v>0</v>
      </c>
      <c r="DL271" s="416">
        <f t="shared" ca="1" si="388"/>
        <v>1462.4506963735107</v>
      </c>
      <c r="DM271" s="372">
        <f t="shared" ca="1" si="449"/>
        <v>-1462.4506963735107</v>
      </c>
      <c r="DN271" s="242">
        <v>130</v>
      </c>
      <c r="DO271" s="29">
        <f t="shared" ref="DO271:DO334" si="505">IF(DS271=$CT$140,$AH$124-$F$16,0)</f>
        <v>0</v>
      </c>
      <c r="DP271" s="29">
        <f t="shared" ca="1" si="419"/>
        <v>82895.11304876869</v>
      </c>
      <c r="DQ271" s="29">
        <f t="shared" ref="DQ271:DQ334" ca="1" si="506">DP271*$DN$139/12</f>
        <v>86.349076092467385</v>
      </c>
      <c r="DR271" s="29"/>
      <c r="DS271" s="24">
        <v>129</v>
      </c>
      <c r="DT271" s="243">
        <f t="shared" ca="1" si="440"/>
        <v>1462.4506963735107</v>
      </c>
      <c r="DU271" s="243">
        <f t="shared" ca="1" si="480"/>
        <v>211472.27126038121</v>
      </c>
      <c r="DV271" s="243">
        <f t="shared" ca="1" si="390"/>
        <v>220.28361589623046</v>
      </c>
      <c r="DW271" s="33"/>
      <c r="EF271" s="482"/>
      <c r="EG271" s="242">
        <v>129</v>
      </c>
      <c r="EH271" s="331">
        <f t="shared" ca="1" si="391"/>
        <v>1150</v>
      </c>
      <c r="EI271" s="599">
        <f t="shared" ca="1" si="450"/>
        <v>103.62049999999999</v>
      </c>
      <c r="EJ271" s="331">
        <f t="shared" ca="1" si="392"/>
        <v>1046.3795</v>
      </c>
      <c r="EK271" s="594">
        <f t="shared" ca="1" si="393"/>
        <v>406.21737301014667</v>
      </c>
      <c r="EL271" s="488">
        <f t="shared" ca="1" si="394"/>
        <v>640.16212698985328</v>
      </c>
      <c r="EM271" s="331">
        <f t="shared" si="395"/>
        <v>0</v>
      </c>
      <c r="EN271" s="331">
        <f t="shared" si="396"/>
        <v>0</v>
      </c>
      <c r="EO271" s="595">
        <f t="shared" ca="1" si="397"/>
        <v>138634.36576220326</v>
      </c>
      <c r="EP271" s="420">
        <f t="shared" ref="EP271:EP334" ca="1" si="507">IF(AND(EO271=0,EL271&lt;&gt;0),EG271,0)</f>
        <v>0</v>
      </c>
      <c r="EQ271" s="416">
        <f t="shared" ca="1" si="398"/>
        <v>1150</v>
      </c>
      <c r="ER271" s="372">
        <f t="shared" ca="1" si="451"/>
        <v>-1150</v>
      </c>
      <c r="ES271" s="242">
        <v>130</v>
      </c>
      <c r="ET271" s="29">
        <f t="shared" si="399"/>
        <v>0</v>
      </c>
      <c r="EU271" s="29">
        <f t="shared" ca="1" si="476"/>
        <v>89373.358664736079</v>
      </c>
      <c r="EV271" s="29">
        <f t="shared" ref="EV271:EV334" ca="1" si="508">EU271*$ES$139/12</f>
        <v>93.097248609100077</v>
      </c>
      <c r="EW271" s="29"/>
      <c r="EX271" s="24">
        <v>129</v>
      </c>
      <c r="EY271" s="243">
        <f t="shared" ca="1" si="441"/>
        <v>1150</v>
      </c>
      <c r="EZ271" s="243">
        <f t="shared" ca="1" si="481"/>
        <v>169923.72441803332</v>
      </c>
      <c r="FA271" s="243">
        <f t="shared" ca="1" si="400"/>
        <v>177.00387960211808</v>
      </c>
      <c r="FB271" s="33"/>
      <c r="FK271" s="482"/>
      <c r="FL271" s="242">
        <v>129</v>
      </c>
      <c r="FM271" s="331">
        <f t="shared" ca="1" si="401"/>
        <v>1150</v>
      </c>
      <c r="FN271" s="600">
        <f t="shared" ca="1" si="452"/>
        <v>104.1015</v>
      </c>
      <c r="FO271" s="331">
        <f t="shared" ca="1" si="402"/>
        <v>1045.8985</v>
      </c>
      <c r="FP271" s="597">
        <f t="shared" ca="1" si="403"/>
        <v>413.75764245946579</v>
      </c>
      <c r="FQ271" s="488">
        <f t="shared" ca="1" si="404"/>
        <v>632.14085754053417</v>
      </c>
      <c r="FR271" s="331">
        <f t="shared" si="405"/>
        <v>0</v>
      </c>
      <c r="FS271" s="331">
        <f t="shared" si="406"/>
        <v>0</v>
      </c>
      <c r="FT271" s="596">
        <f t="shared" ca="1" si="407"/>
        <v>141227.62227141915</v>
      </c>
      <c r="FU271" s="420">
        <f t="shared" ref="FU271:FU334" ca="1" si="509">IF(AND(FT271=0,FQ271&lt;&gt;0),FL271,0)</f>
        <v>0</v>
      </c>
      <c r="FV271" s="416">
        <f t="shared" ca="1" si="408"/>
        <v>1150</v>
      </c>
      <c r="FW271" s="372">
        <f t="shared" ca="1" si="453"/>
        <v>-1150</v>
      </c>
      <c r="FX271" s="242">
        <v>130</v>
      </c>
      <c r="FY271" s="29">
        <f t="shared" si="409"/>
        <v>0</v>
      </c>
      <c r="FZ271" s="29">
        <f t="shared" ca="1" si="477"/>
        <v>89373.358664736079</v>
      </c>
      <c r="GA271" s="29">
        <f t="shared" ref="GA271:GA334" ca="1" si="510">FZ271*$CI$139/12</f>
        <v>93.097248609100077</v>
      </c>
      <c r="GB271" s="29"/>
      <c r="GC271" s="24">
        <v>129</v>
      </c>
      <c r="GD271" s="243">
        <f t="shared" ca="1" si="442"/>
        <v>1150</v>
      </c>
      <c r="GE271" s="243">
        <f t="shared" ca="1" si="482"/>
        <v>169887.19298109063</v>
      </c>
      <c r="GF271" s="243">
        <f t="shared" ca="1" si="410"/>
        <v>176.96582602196941</v>
      </c>
      <c r="GG271" s="33"/>
      <c r="GP271" s="482"/>
      <c r="GQ271" s="242">
        <v>129</v>
      </c>
      <c r="GR271" s="331">
        <f t="shared" ref="GR271:GR334" ca="1" si="511">IF(GQ271&gt;$GZ$503,0,IF(GY271=0,GT271+GS271,$GX$140+GW271+GX271))</f>
        <v>1150</v>
      </c>
      <c r="GS271" s="600">
        <f t="shared" ca="1" si="454"/>
        <v>106.9885</v>
      </c>
      <c r="GT271" s="331">
        <f t="shared" ref="GT271:GT334" ca="1" si="512">IF(GQ271=$GZ$503,GV271+GU271,GR271-GS271-GW271-GX271)</f>
        <v>1043.0115000000001</v>
      </c>
      <c r="GU271" s="591">
        <f t="shared" ca="1" si="411"/>
        <v>439.27944973098732</v>
      </c>
      <c r="GV271" s="488">
        <f t="shared" ca="1" si="443"/>
        <v>603.73205026901269</v>
      </c>
      <c r="GW271" s="331">
        <f t="shared" si="444"/>
        <v>0</v>
      </c>
      <c r="GX271" s="331">
        <f t="shared" si="445"/>
        <v>0</v>
      </c>
      <c r="GY271" s="593">
        <f t="shared" ca="1" si="446"/>
        <v>150006.36500035517</v>
      </c>
      <c r="GZ271" s="420">
        <f t="shared" ref="GZ271:GZ334" ca="1" si="513">IF(AND(GY271=0,GV271&lt;&gt;0),GQ271,0)</f>
        <v>0</v>
      </c>
      <c r="HA271" s="416">
        <f t="shared" ca="1" si="412"/>
        <v>1150</v>
      </c>
      <c r="HB271" s="372">
        <f t="shared" ca="1" si="455"/>
        <v>-1150</v>
      </c>
      <c r="HC271" s="242">
        <v>130</v>
      </c>
      <c r="HD271" s="29">
        <f t="shared" si="413"/>
        <v>0</v>
      </c>
      <c r="HE271" s="29">
        <f t="shared" ca="1" si="478"/>
        <v>82895.11304876869</v>
      </c>
      <c r="HF271" s="29">
        <f t="shared" ref="HF271:HF334" ca="1" si="514">HE271*$DN$139/12</f>
        <v>86.349076092467385</v>
      </c>
      <c r="HG271" s="29"/>
      <c r="HH271" s="24">
        <v>129</v>
      </c>
      <c r="HI271" s="243">
        <f t="shared" ca="1" si="456"/>
        <v>1150</v>
      </c>
      <c r="HJ271" s="243">
        <f t="shared" ca="1" si="483"/>
        <v>168716.59393461081</v>
      </c>
      <c r="HK271" s="243">
        <f t="shared" ca="1" si="414"/>
        <v>175.7464520152196</v>
      </c>
      <c r="HL271" s="33"/>
    </row>
    <row r="272" spans="3:220" ht="15" customHeight="1" x14ac:dyDescent="0.25">
      <c r="C272" s="242">
        <v>130</v>
      </c>
      <c r="D272" s="243">
        <f t="shared" si="486"/>
        <v>1155.6736805955547</v>
      </c>
      <c r="E272" s="865">
        <f t="shared" si="415"/>
        <v>100</v>
      </c>
      <c r="F272" s="866"/>
      <c r="G272" s="243">
        <f t="shared" si="487"/>
        <v>1055.6736805955547</v>
      </c>
      <c r="H272" s="859">
        <f t="shared" si="488"/>
        <v>458.09718836789466</v>
      </c>
      <c r="I272" s="860"/>
      <c r="J272" s="243">
        <f t="shared" si="489"/>
        <v>597.57649222766008</v>
      </c>
      <c r="K272" s="859">
        <f t="shared" ref="K272:K335" si="515">IF(C272&gt;$C$140,0,K271-J272)</f>
        <v>136831.58001814072</v>
      </c>
      <c r="L272" s="860"/>
      <c r="M272" s="860"/>
      <c r="N272" s="861"/>
      <c r="O272" s="248">
        <f t="shared" ref="O272:O335" si="516">K272</f>
        <v>136831.58001814072</v>
      </c>
      <c r="P272" s="248">
        <f t="shared" si="484"/>
        <v>0</v>
      </c>
      <c r="Q272" s="248">
        <f t="shared" si="490"/>
        <v>0</v>
      </c>
      <c r="R272" s="1015" t="str">
        <f t="shared" si="485"/>
        <v/>
      </c>
      <c r="S272" s="1015"/>
      <c r="U272">
        <v>130</v>
      </c>
      <c r="W272" s="278"/>
      <c r="X272" s="278"/>
      <c r="Y272" s="854"/>
      <c r="Z272" s="855"/>
      <c r="AA272" s="279"/>
      <c r="AQ272" s="482"/>
      <c r="AR272" s="242">
        <v>130</v>
      </c>
      <c r="AS272" s="331">
        <f t="shared" ca="1" si="491"/>
        <v>1231.970682334292</v>
      </c>
      <c r="AT272" s="566">
        <f t="shared" ref="AT272:AT335" ca="1" si="517">IF(AZ271=0,0,IF(AR272&gt;$AR$140,0,IF(AR272&gt;$O$13,(($AS$140-$X$107)*$AU$140/12)*$AV$140,($AS$140*$AU$140/12)*$AV$140)))</f>
        <v>103.62049999999999</v>
      </c>
      <c r="AU272" s="331">
        <f t="shared" ca="1" si="492"/>
        <v>1128.350182334292</v>
      </c>
      <c r="AV272" s="329">
        <f t="shared" ca="1" si="493"/>
        <v>366.97047842364674</v>
      </c>
      <c r="AW272" s="331">
        <f t="shared" ca="1" si="494"/>
        <v>761.37970391064528</v>
      </c>
      <c r="AX272" s="331">
        <f t="shared" ref="AX272:AX335" si="518">IF(AR272=$AJ$140,$X$107,0)</f>
        <v>0</v>
      </c>
      <c r="AY272" s="331">
        <f t="shared" si="418"/>
        <v>0</v>
      </c>
      <c r="AZ272" s="350">
        <f t="shared" ca="1" si="495"/>
        <v>125057.07004133966</v>
      </c>
      <c r="BA272" s="420">
        <f t="shared" ca="1" si="496"/>
        <v>0</v>
      </c>
      <c r="BB272" s="416">
        <f t="shared" ref="BB272:BB335" ca="1" si="519">AY272+AW272+AV272+AT272</f>
        <v>1231.970682334292</v>
      </c>
      <c r="BC272" s="372">
        <f t="shared" ca="1" si="447"/>
        <v>-1231.970682334292</v>
      </c>
      <c r="BD272" s="242">
        <v>131</v>
      </c>
      <c r="BE272" s="29">
        <f t="shared" si="497"/>
        <v>0</v>
      </c>
      <c r="BF272" s="29">
        <f t="shared" ref="BF272:BF335" ca="1" si="520">IF(BD272&gt;$BE$140,0,BF271+BE272)</f>
        <v>89373.358664736079</v>
      </c>
      <c r="BG272" s="29">
        <f t="shared" ca="1" si="498"/>
        <v>93.097248609100077</v>
      </c>
      <c r="BH272" s="29"/>
      <c r="BI272" s="24">
        <v>130</v>
      </c>
      <c r="BJ272" s="243">
        <f t="shared" ca="1" si="438"/>
        <v>1231.970682334292</v>
      </c>
      <c r="BK272" s="243">
        <f t="shared" ca="1" si="416"/>
        <v>182372.5433415015</v>
      </c>
      <c r="BL272" s="243">
        <f t="shared" ref="BL272:BL335" ca="1" si="521">BK272*$BD$139/12</f>
        <v>189.97139931406409</v>
      </c>
      <c r="BM272" s="33"/>
      <c r="BO272" s="278"/>
      <c r="BP272" s="278"/>
      <c r="BQ272" s="278"/>
      <c r="BR272" s="278"/>
      <c r="BS272" s="278"/>
      <c r="BT272" s="278"/>
      <c r="BU272" s="278"/>
      <c r="BV272" s="725"/>
      <c r="BW272" s="679">
        <v>130</v>
      </c>
      <c r="BX272" s="489">
        <f t="shared" ref="BX272:BX335" ca="1" si="522">IF(BW272&gt;$BW$140,0,BZ272+BY272+CC272+CD272)</f>
        <v>1445.5025028809234</v>
      </c>
      <c r="BY272" s="489">
        <f t="shared" ca="1" si="499"/>
        <v>104.1015</v>
      </c>
      <c r="BZ272" s="489">
        <f t="shared" ca="1" si="500"/>
        <v>1341.4010028809234</v>
      </c>
      <c r="CA272" s="489">
        <f t="shared" ref="CA272:CA335" ca="1" si="523">IF(BW272&gt;$BW$140,0,CE271*$BY$140/12)</f>
        <v>277.16070532515744</v>
      </c>
      <c r="CB272" s="489">
        <f t="shared" ref="CB272:CB335" ca="1" si="524">IF(CE271&lt;=(BZ272-CA272),CE271,IF(BW272&gt;$BW$140,0,IF(BW272=$BW$140,CE271,BZ272-CA272)))</f>
        <v>1064.2402975557661</v>
      </c>
      <c r="CC272" s="489">
        <f t="shared" ref="CC272:CC335" si="525">IF(BW272=$BO$140,$AC$107,0)</f>
        <v>0</v>
      </c>
      <c r="CD272" s="489">
        <f t="shared" ref="CD272:CD335" si="526">IF(BW272=$BO$140,$AA$107,0)</f>
        <v>0</v>
      </c>
      <c r="CE272" s="647">
        <f t="shared" ref="CE272:CE335" ca="1" si="527">IF(BW272&gt;$BW$140,0,CE271-CB272-CC272)</f>
        <v>93962.287242498205</v>
      </c>
      <c r="CF272" s="700">
        <f t="shared" ca="1" si="417"/>
        <v>0</v>
      </c>
      <c r="CG272" s="701">
        <f t="shared" ref="CG272:CG335" ca="1" si="528">CD272+CB272+CA272+BY272</f>
        <v>1445.5025028809234</v>
      </c>
      <c r="CH272" s="710">
        <f t="shared" ca="1" si="448"/>
        <v>-1445.5025028809234</v>
      </c>
      <c r="CI272" s="679">
        <v>131</v>
      </c>
      <c r="CJ272" s="29">
        <f t="shared" si="501"/>
        <v>0</v>
      </c>
      <c r="CK272" s="29">
        <f t="shared" ca="1" si="475"/>
        <v>89373.358664736079</v>
      </c>
      <c r="CL272" s="29">
        <f t="shared" ca="1" si="502"/>
        <v>93.097248609100077</v>
      </c>
      <c r="CM272" s="29"/>
      <c r="CN272" s="29">
        <v>130</v>
      </c>
      <c r="CO272" s="29">
        <f t="shared" ca="1" si="439"/>
        <v>1445.5025028809234</v>
      </c>
      <c r="CP272" s="29">
        <f t="shared" ca="1" si="479"/>
        <v>211769.18613282297</v>
      </c>
      <c r="CQ272" s="29">
        <f t="shared" ref="CQ272:CQ335" ca="1" si="529">CP272*$CI$139/12</f>
        <v>220.59290222169059</v>
      </c>
      <c r="CR272" s="292"/>
      <c r="DA272" s="482"/>
      <c r="DB272" s="242">
        <v>130</v>
      </c>
      <c r="DC272" s="488">
        <f t="shared" ref="DC272:DC335" ca="1" si="530">IF(U272&gt;$DB$140,0,DE272+DD272+DH272+DI272)</f>
        <v>1462.4506963735107</v>
      </c>
      <c r="DD272" s="489">
        <f t="shared" ca="1" si="503"/>
        <v>106.9885</v>
      </c>
      <c r="DE272" s="488">
        <f t="shared" ref="DE272:DE335" ca="1" si="531">IF(DJ272=0,DG272+DF272,IF(DJ271=0,0,IF(DB272&gt;$DB$140,0,IF(DB272=$DB$140,DG272+DF272,IF(AND($Q$27=0,DB272&gt;$CT$140),(PMT($DD$140/12,$DB$140-DB271,DJ271,0))*-1,$DI$140-DD272)))))</f>
        <v>1355.4621963735108</v>
      </c>
      <c r="DF272" s="489">
        <f t="shared" ref="DF272:DF335" ca="1" si="532">IF(DB272&gt;$DB$140,0,DJ271*$DD$140/12)</f>
        <v>295.03676300755632</v>
      </c>
      <c r="DG272" s="488">
        <f t="shared" ref="DG272:DG335" ca="1" si="533">IF(DJ271&lt;=(DE272-DF272),DJ271,IF(DB272&gt;$DB$140,0,IF(DB272=$DB$140,DJ271,DE272-DF272)))</f>
        <v>1060.4254333659544</v>
      </c>
      <c r="DH272" s="488">
        <f t="shared" ref="DH272:DH335" si="534">IF(DB272=$CT$140,$AH$107,0)</f>
        <v>0</v>
      </c>
      <c r="DI272" s="488">
        <f t="shared" ref="DI272:DI335" si="535">IF(DB272=$CT$140,$AF$107,0)</f>
        <v>0</v>
      </c>
      <c r="DJ272" s="523">
        <f t="shared" ref="DJ272:DJ335" ca="1" si="536">IF(DB272&gt;$DB$140,0,DJ271-DG272-DH272)</f>
        <v>100095.03616922477</v>
      </c>
      <c r="DK272" s="420">
        <f t="shared" ca="1" si="504"/>
        <v>0</v>
      </c>
      <c r="DL272" s="416">
        <f t="shared" ref="DL272:DL335" ca="1" si="537">DI272+DG272+DF272+DD272</f>
        <v>1462.4506963735107</v>
      </c>
      <c r="DM272" s="372">
        <f t="shared" ca="1" si="449"/>
        <v>-1462.4506963735107</v>
      </c>
      <c r="DN272" s="242">
        <v>131</v>
      </c>
      <c r="DO272" s="29">
        <f t="shared" si="505"/>
        <v>0</v>
      </c>
      <c r="DP272" s="29">
        <f t="shared" ca="1" si="419"/>
        <v>82895.11304876869</v>
      </c>
      <c r="DQ272" s="29">
        <f t="shared" ca="1" si="506"/>
        <v>86.349076092467385</v>
      </c>
      <c r="DR272" s="29"/>
      <c r="DS272" s="24">
        <v>130</v>
      </c>
      <c r="DT272" s="243">
        <f t="shared" ca="1" si="440"/>
        <v>1462.4506963735107</v>
      </c>
      <c r="DU272" s="243">
        <f t="shared" ca="1" si="480"/>
        <v>212934.72195675471</v>
      </c>
      <c r="DV272" s="243">
        <f t="shared" ref="DV272:DV335" ca="1" si="538">DU272*$CI$139/12</f>
        <v>221.80700203828619</v>
      </c>
      <c r="DW272" s="33"/>
      <c r="EF272" s="482"/>
      <c r="EG272" s="242">
        <v>130</v>
      </c>
      <c r="EH272" s="331">
        <f t="shared" ref="EH272:EH335" ca="1" si="539">IF(EG272&gt;$EP$503,0,IF(EO272=0,EJ272+EI272,$EN$140+EM272+EN272))</f>
        <v>1150</v>
      </c>
      <c r="EI272" s="599">
        <f t="shared" ca="1" si="450"/>
        <v>103.62049999999999</v>
      </c>
      <c r="EJ272" s="331">
        <f t="shared" ref="EJ272:EJ335" ca="1" si="540">IF(EG272=$EP$503,EL272+EK272,EH272-EI272-EM272-EN272)</f>
        <v>1046.3795</v>
      </c>
      <c r="EK272" s="594">
        <f t="shared" ref="EK272:EK335" ca="1" si="541">EO271*$EI$140/12</f>
        <v>404.35023347309289</v>
      </c>
      <c r="EL272" s="488">
        <f t="shared" ref="EL272:EL335" ca="1" si="542">IF((EJ272-EK272)&gt;EO271,EO271,EJ272-EK272)</f>
        <v>642.02926652690712</v>
      </c>
      <c r="EM272" s="331">
        <f t="shared" ref="EM272:EM335" si="543">IF(EG272=$DY$140,$X$107,0)</f>
        <v>0</v>
      </c>
      <c r="EN272" s="331">
        <f t="shared" ref="EN272:EN335" si="544">IF(EG272=$DY$140,$V$107,0)</f>
        <v>0</v>
      </c>
      <c r="EO272" s="595">
        <f t="shared" ref="EO272:EO335" ca="1" si="545">EO271-EL272-EM272</f>
        <v>137992.33649567637</v>
      </c>
      <c r="EP272" s="420">
        <f t="shared" ca="1" si="507"/>
        <v>0</v>
      </c>
      <c r="EQ272" s="416">
        <f t="shared" ref="EQ272:EQ335" ca="1" si="546">EN272+EL272+EK272+EI272</f>
        <v>1150</v>
      </c>
      <c r="ER272" s="372">
        <f t="shared" ca="1" si="451"/>
        <v>-1150</v>
      </c>
      <c r="ES272" s="242">
        <v>131</v>
      </c>
      <c r="ET272" s="29">
        <f t="shared" ref="ET272:ET335" si="547">IF(EX272=$DY$140,$X$124-$F$16,0)</f>
        <v>0</v>
      </c>
      <c r="EU272" s="29">
        <f t="shared" ca="1" si="476"/>
        <v>89373.358664736079</v>
      </c>
      <c r="EV272" s="29">
        <f t="shared" ca="1" si="508"/>
        <v>93.097248609100077</v>
      </c>
      <c r="EW272" s="29"/>
      <c r="EX272" s="24">
        <v>130</v>
      </c>
      <c r="EY272" s="243">
        <f t="shared" ca="1" si="441"/>
        <v>1150</v>
      </c>
      <c r="EZ272" s="243">
        <f t="shared" ca="1" si="481"/>
        <v>171073.72441803332</v>
      </c>
      <c r="FA272" s="243">
        <f t="shared" ref="FA272:FA335" ca="1" si="548">EZ272*$BD$139/12</f>
        <v>178.20179626878473</v>
      </c>
      <c r="FB272" s="33"/>
      <c r="FK272" s="482"/>
      <c r="FL272" s="242">
        <v>130</v>
      </c>
      <c r="FM272" s="331">
        <f t="shared" ref="FM272:FM335" ca="1" si="549">IF(FL272&gt;$FU$503,0,IF(FT272=0,FO272+FN272,$FT$140+FR272+FS272))</f>
        <v>1150</v>
      </c>
      <c r="FN272" s="600">
        <f t="shared" ca="1" si="452"/>
        <v>104.1015</v>
      </c>
      <c r="FO272" s="331">
        <f t="shared" ref="FO272:FO335" ca="1" si="550">IF(FL272=$FU$503,FQ272+FP272,FM272-FN272-FR272-FS272)</f>
        <v>1045.8985</v>
      </c>
      <c r="FP272" s="597">
        <f t="shared" ref="FP272:FP335" ca="1" si="551">FT271*$FN$140/12</f>
        <v>411.91389829163927</v>
      </c>
      <c r="FQ272" s="488">
        <f t="shared" ref="FQ272:FQ335" ca="1" si="552">IF((FO272-FP272)&gt;FT271,FT271,FO272-FP272)</f>
        <v>633.98460170836074</v>
      </c>
      <c r="FR272" s="331">
        <f t="shared" ref="FR272:FR335" si="553">IF(FL272=$FD$140,$AC$107,0)</f>
        <v>0</v>
      </c>
      <c r="FS272" s="331">
        <f t="shared" ref="FS272:FS335" si="554">IF(FL272=$FD$140,$AA$107,0)</f>
        <v>0</v>
      </c>
      <c r="FT272" s="596">
        <f t="shared" ref="FT272:FT335" ca="1" si="555">FT271-FQ272-FR272</f>
        <v>140593.63766971079</v>
      </c>
      <c r="FU272" s="420">
        <f t="shared" ca="1" si="509"/>
        <v>0</v>
      </c>
      <c r="FV272" s="416">
        <f t="shared" ref="FV272:FV335" ca="1" si="556">FS272+FQ272+FP272+FN272</f>
        <v>1150</v>
      </c>
      <c r="FW272" s="372">
        <f t="shared" ca="1" si="453"/>
        <v>-1150</v>
      </c>
      <c r="FX272" s="242">
        <v>131</v>
      </c>
      <c r="FY272" s="29">
        <f t="shared" ref="FY272:FY335" si="557">IF(GC272=$FD$140,$AC$124-$F$16,0)</f>
        <v>0</v>
      </c>
      <c r="FZ272" s="29">
        <f t="shared" ca="1" si="477"/>
        <v>89373.358664736079</v>
      </c>
      <c r="GA272" s="29">
        <f t="shared" ca="1" si="510"/>
        <v>93.097248609100077</v>
      </c>
      <c r="GB272" s="29"/>
      <c r="GC272" s="24">
        <v>130</v>
      </c>
      <c r="GD272" s="243">
        <f t="shared" ca="1" si="442"/>
        <v>1150</v>
      </c>
      <c r="GE272" s="243">
        <f t="shared" ca="1" si="482"/>
        <v>171037.19298109063</v>
      </c>
      <c r="GF272" s="243">
        <f t="shared" ref="GF272:GF335" ca="1" si="558">GE272*$CI$139/12</f>
        <v>178.16374268863606</v>
      </c>
      <c r="GG272" s="33"/>
      <c r="GP272" s="482"/>
      <c r="GQ272" s="242">
        <v>130</v>
      </c>
      <c r="GR272" s="331">
        <f t="shared" ca="1" si="511"/>
        <v>1150</v>
      </c>
      <c r="GS272" s="600">
        <f t="shared" ca="1" si="454"/>
        <v>106.9885</v>
      </c>
      <c r="GT272" s="331">
        <f t="shared" ca="1" si="512"/>
        <v>1043.0115000000001</v>
      </c>
      <c r="GU272" s="591">
        <f t="shared" ref="GU272:GU335" ca="1" si="559">GY271*$GS$140/12</f>
        <v>437.51856458436924</v>
      </c>
      <c r="GV272" s="488">
        <f t="shared" ca="1" si="443"/>
        <v>605.49293541563088</v>
      </c>
      <c r="GW272" s="331">
        <f t="shared" si="444"/>
        <v>0</v>
      </c>
      <c r="GX272" s="331">
        <f t="shared" si="445"/>
        <v>0</v>
      </c>
      <c r="GY272" s="593">
        <f t="shared" ca="1" si="446"/>
        <v>149400.87206493955</v>
      </c>
      <c r="GZ272" s="420">
        <f t="shared" ca="1" si="513"/>
        <v>0</v>
      </c>
      <c r="HA272" s="416">
        <f t="shared" ref="HA272:HA335" ca="1" si="560">GX272+GV272+GU272+GS272</f>
        <v>1150</v>
      </c>
      <c r="HB272" s="372">
        <f t="shared" ca="1" si="455"/>
        <v>-1150</v>
      </c>
      <c r="HC272" s="242">
        <v>131</v>
      </c>
      <c r="HD272" s="29">
        <f t="shared" ref="HD272:HD335" si="561">IF(HH272=$GI$140,$AH$124-$F$16,0)</f>
        <v>0</v>
      </c>
      <c r="HE272" s="29">
        <f t="shared" ca="1" si="478"/>
        <v>82895.11304876869</v>
      </c>
      <c r="HF272" s="29">
        <f t="shared" ca="1" si="514"/>
        <v>86.349076092467385</v>
      </c>
      <c r="HG272" s="29"/>
      <c r="HH272" s="24">
        <v>130</v>
      </c>
      <c r="HI272" s="243">
        <f t="shared" ca="1" si="456"/>
        <v>1150</v>
      </c>
      <c r="HJ272" s="243">
        <f t="shared" ca="1" si="483"/>
        <v>169866.59393461081</v>
      </c>
      <c r="HK272" s="243">
        <f t="shared" ref="HK272:HK335" ca="1" si="562">HJ272*$CI$139/12</f>
        <v>176.94436868188629</v>
      </c>
      <c r="HL272" s="33"/>
    </row>
    <row r="273" spans="3:220" ht="15" customHeight="1" x14ac:dyDescent="0.25">
      <c r="C273" s="242">
        <v>131</v>
      </c>
      <c r="D273" s="243">
        <f t="shared" si="486"/>
        <v>1155.6736805955547</v>
      </c>
      <c r="E273" s="865">
        <f t="shared" ref="E273:E336" si="563">IF(C273&gt;$C$140,0,($F$13*$D$16/12)*$D$17)</f>
        <v>100</v>
      </c>
      <c r="F273" s="866"/>
      <c r="G273" s="243">
        <f t="shared" si="487"/>
        <v>1055.6736805955547</v>
      </c>
      <c r="H273" s="859">
        <f t="shared" si="488"/>
        <v>456.10526672713576</v>
      </c>
      <c r="I273" s="860"/>
      <c r="J273" s="243">
        <f t="shared" si="489"/>
        <v>599.56841386841893</v>
      </c>
      <c r="K273" s="859">
        <f t="shared" si="515"/>
        <v>136232.01160427229</v>
      </c>
      <c r="L273" s="860"/>
      <c r="M273" s="860"/>
      <c r="N273" s="861"/>
      <c r="O273" s="248">
        <f t="shared" si="516"/>
        <v>136232.01160427229</v>
      </c>
      <c r="P273" s="248">
        <f t="shared" si="484"/>
        <v>0</v>
      </c>
      <c r="Q273" s="248">
        <f t="shared" si="490"/>
        <v>0</v>
      </c>
      <c r="R273" s="1015" t="str">
        <f t="shared" si="485"/>
        <v/>
      </c>
      <c r="S273" s="1015"/>
      <c r="U273">
        <v>131</v>
      </c>
      <c r="W273" s="278"/>
      <c r="X273" s="278"/>
      <c r="Y273" s="854"/>
      <c r="Z273" s="855"/>
      <c r="AA273" s="279"/>
      <c r="AQ273" s="482"/>
      <c r="AR273" s="242">
        <v>131</v>
      </c>
      <c r="AS273" s="331">
        <f t="shared" ca="1" si="491"/>
        <v>1231.970682334292</v>
      </c>
      <c r="AT273" s="566">
        <f t="shared" ca="1" si="517"/>
        <v>103.62049999999999</v>
      </c>
      <c r="AU273" s="331">
        <f t="shared" ca="1" si="492"/>
        <v>1128.350182334292</v>
      </c>
      <c r="AV273" s="329">
        <f t="shared" ca="1" si="493"/>
        <v>364.74978762057407</v>
      </c>
      <c r="AW273" s="331">
        <f t="shared" ca="1" si="494"/>
        <v>763.60039471371783</v>
      </c>
      <c r="AX273" s="331">
        <f t="shared" si="518"/>
        <v>0</v>
      </c>
      <c r="AY273" s="331">
        <f t="shared" si="418"/>
        <v>0</v>
      </c>
      <c r="AZ273" s="350">
        <f t="shared" ca="1" si="495"/>
        <v>124293.46964662593</v>
      </c>
      <c r="BA273" s="420">
        <f t="shared" ca="1" si="496"/>
        <v>0</v>
      </c>
      <c r="BB273" s="416">
        <f t="shared" ca="1" si="519"/>
        <v>1231.970682334292</v>
      </c>
      <c r="BC273" s="372">
        <f t="shared" ca="1" si="447"/>
        <v>-1231.970682334292</v>
      </c>
      <c r="BD273" s="443">
        <v>132</v>
      </c>
      <c r="BE273" s="444">
        <f t="shared" si="497"/>
        <v>0</v>
      </c>
      <c r="BF273" s="444">
        <f t="shared" ca="1" si="371"/>
        <v>89373.358664736079</v>
      </c>
      <c r="BG273" s="444">
        <f t="shared" ca="1" si="498"/>
        <v>93.097248609100077</v>
      </c>
      <c r="BH273" s="444">
        <f ca="1">IF(BD273&gt;$BE$140,0,SUM(BG262:BG273))</f>
        <v>1117.166983309201</v>
      </c>
      <c r="BI273" s="24">
        <v>131</v>
      </c>
      <c r="BJ273" s="243">
        <f t="shared" ca="1" si="438"/>
        <v>1231.970682334292</v>
      </c>
      <c r="BK273" s="243">
        <f t="shared" ref="BK273:BK336" ca="1" si="564">IF(BI273&gt;$BA$140,0,BK272+BJ273)</f>
        <v>183604.5140238358</v>
      </c>
      <c r="BL273" s="243">
        <f t="shared" ca="1" si="521"/>
        <v>191.25470210816229</v>
      </c>
      <c r="BM273" s="33"/>
      <c r="BO273" s="278"/>
      <c r="BP273" s="278"/>
      <c r="BQ273" s="278"/>
      <c r="BR273" s="278"/>
      <c r="BS273" s="278"/>
      <c r="BT273" s="278"/>
      <c r="BU273" s="278"/>
      <c r="BV273" s="725"/>
      <c r="BW273" s="679">
        <v>131</v>
      </c>
      <c r="BX273" s="489">
        <f t="shared" ca="1" si="522"/>
        <v>1445.5025028809234</v>
      </c>
      <c r="BY273" s="489">
        <f t="shared" ca="1" si="499"/>
        <v>104.1015</v>
      </c>
      <c r="BZ273" s="489">
        <f t="shared" ca="1" si="500"/>
        <v>1341.4010028809234</v>
      </c>
      <c r="CA273" s="489">
        <f t="shared" ca="1" si="523"/>
        <v>274.05667112395309</v>
      </c>
      <c r="CB273" s="489">
        <f t="shared" ca="1" si="524"/>
        <v>1067.3443317569704</v>
      </c>
      <c r="CC273" s="489">
        <f t="shared" si="525"/>
        <v>0</v>
      </c>
      <c r="CD273" s="489">
        <f t="shared" si="526"/>
        <v>0</v>
      </c>
      <c r="CE273" s="647">
        <f t="shared" ca="1" si="527"/>
        <v>92894.942910741229</v>
      </c>
      <c r="CF273" s="700">
        <f t="shared" ca="1" si="417"/>
        <v>0</v>
      </c>
      <c r="CG273" s="701">
        <f t="shared" ca="1" si="528"/>
        <v>1445.5025028809234</v>
      </c>
      <c r="CH273" s="710">
        <f t="shared" ca="1" si="448"/>
        <v>-1445.5025028809234</v>
      </c>
      <c r="CI273" s="703">
        <v>132</v>
      </c>
      <c r="CJ273" s="444">
        <f t="shared" si="501"/>
        <v>0</v>
      </c>
      <c r="CK273" s="444">
        <f t="shared" ca="1" si="475"/>
        <v>89373.358664736079</v>
      </c>
      <c r="CL273" s="444">
        <f t="shared" ca="1" si="502"/>
        <v>93.097248609100077</v>
      </c>
      <c r="CM273" s="444">
        <f ca="1">IF(CI273&gt;$CJ$140,0,SUM(CL262:CL273))</f>
        <v>1117.166983309201</v>
      </c>
      <c r="CN273" s="29">
        <v>131</v>
      </c>
      <c r="CO273" s="29">
        <f t="shared" ca="1" si="439"/>
        <v>1445.5025028809234</v>
      </c>
      <c r="CP273" s="29">
        <f t="shared" ca="1" si="479"/>
        <v>213214.6886357039</v>
      </c>
      <c r="CQ273" s="29">
        <f t="shared" ca="1" si="529"/>
        <v>222.09863399552492</v>
      </c>
      <c r="CR273" s="292"/>
      <c r="DA273" s="482"/>
      <c r="DB273" s="242">
        <v>131</v>
      </c>
      <c r="DC273" s="488">
        <f t="shared" ca="1" si="530"/>
        <v>1462.4506963735107</v>
      </c>
      <c r="DD273" s="489">
        <f t="shared" ca="1" si="503"/>
        <v>106.9885</v>
      </c>
      <c r="DE273" s="488">
        <f t="shared" ca="1" si="531"/>
        <v>1355.4621963735108</v>
      </c>
      <c r="DF273" s="489">
        <f t="shared" ca="1" si="532"/>
        <v>291.94385549357224</v>
      </c>
      <c r="DG273" s="488">
        <f t="shared" ca="1" si="533"/>
        <v>1063.5183408799385</v>
      </c>
      <c r="DH273" s="488">
        <f t="shared" si="534"/>
        <v>0</v>
      </c>
      <c r="DI273" s="488">
        <f t="shared" si="535"/>
        <v>0</v>
      </c>
      <c r="DJ273" s="523">
        <f t="shared" ca="1" si="536"/>
        <v>99031.517828344833</v>
      </c>
      <c r="DK273" s="420">
        <f t="shared" ca="1" si="504"/>
        <v>0</v>
      </c>
      <c r="DL273" s="416">
        <f t="shared" ca="1" si="537"/>
        <v>1462.4506963735107</v>
      </c>
      <c r="DM273" s="372">
        <f t="shared" ca="1" si="449"/>
        <v>-1462.4506963735107</v>
      </c>
      <c r="DN273" s="443">
        <v>132</v>
      </c>
      <c r="DO273" s="444">
        <f t="shared" si="505"/>
        <v>0</v>
      </c>
      <c r="DP273" s="444">
        <f ca="1">IF(DN273&gt;$DO$140,0,DP272+DO273)</f>
        <v>82895.11304876869</v>
      </c>
      <c r="DQ273" s="444">
        <f t="shared" ca="1" si="506"/>
        <v>86.349076092467385</v>
      </c>
      <c r="DR273" s="444">
        <f ca="1">IF(DN273&gt;$DO$140,0,SUM(DQ262:DQ273))</f>
        <v>1036.1889131096086</v>
      </c>
      <c r="DS273" s="24">
        <v>131</v>
      </c>
      <c r="DT273" s="243">
        <f t="shared" ca="1" si="440"/>
        <v>1462.4506963735107</v>
      </c>
      <c r="DU273" s="243">
        <f t="shared" ca="1" si="480"/>
        <v>214397.17265312822</v>
      </c>
      <c r="DV273" s="243">
        <f t="shared" ca="1" si="538"/>
        <v>223.33038818034188</v>
      </c>
      <c r="DW273" s="33"/>
      <c r="EF273" s="482"/>
      <c r="EG273" s="242">
        <v>131</v>
      </c>
      <c r="EH273" s="331">
        <f t="shared" ca="1" si="539"/>
        <v>1150</v>
      </c>
      <c r="EI273" s="599">
        <f t="shared" ca="1" si="450"/>
        <v>103.62049999999999</v>
      </c>
      <c r="EJ273" s="331">
        <f t="shared" ca="1" si="540"/>
        <v>1046.3795</v>
      </c>
      <c r="EK273" s="594">
        <f t="shared" ca="1" si="541"/>
        <v>402.47764811238943</v>
      </c>
      <c r="EL273" s="488">
        <f t="shared" ca="1" si="542"/>
        <v>643.90185188761052</v>
      </c>
      <c r="EM273" s="331">
        <f t="shared" si="543"/>
        <v>0</v>
      </c>
      <c r="EN273" s="331">
        <f t="shared" si="544"/>
        <v>0</v>
      </c>
      <c r="EO273" s="595">
        <f t="shared" ca="1" si="545"/>
        <v>137348.43464378876</v>
      </c>
      <c r="EP273" s="420">
        <f t="shared" ca="1" si="507"/>
        <v>0</v>
      </c>
      <c r="EQ273" s="416">
        <f t="shared" ca="1" si="546"/>
        <v>1150</v>
      </c>
      <c r="ER273" s="372">
        <f t="shared" ca="1" si="451"/>
        <v>-1150</v>
      </c>
      <c r="ES273" s="443">
        <v>132</v>
      </c>
      <c r="ET273" s="444">
        <f t="shared" si="399"/>
        <v>0</v>
      </c>
      <c r="EU273" s="444">
        <f t="shared" ca="1" si="476"/>
        <v>89373.358664736079</v>
      </c>
      <c r="EV273" s="444">
        <f t="shared" ca="1" si="508"/>
        <v>93.097248609100077</v>
      </c>
      <c r="EW273" s="444">
        <f ca="1">IF(ES273&gt;$ET$140,0,SUM(EV262:EV273))</f>
        <v>1117.166983309201</v>
      </c>
      <c r="EX273" s="24">
        <v>131</v>
      </c>
      <c r="EY273" s="243">
        <f t="shared" ca="1" si="441"/>
        <v>1150</v>
      </c>
      <c r="EZ273" s="243">
        <f t="shared" ca="1" si="481"/>
        <v>172223.72441803332</v>
      </c>
      <c r="FA273" s="243">
        <f t="shared" ca="1" si="548"/>
        <v>179.39971293545139</v>
      </c>
      <c r="FB273" s="33"/>
      <c r="FK273" s="482"/>
      <c r="FL273" s="242">
        <v>131</v>
      </c>
      <c r="FM273" s="331">
        <f t="shared" ca="1" si="549"/>
        <v>1150</v>
      </c>
      <c r="FN273" s="600">
        <f t="shared" ca="1" si="452"/>
        <v>104.1015</v>
      </c>
      <c r="FO273" s="331">
        <f t="shared" ca="1" si="550"/>
        <v>1045.8985</v>
      </c>
      <c r="FP273" s="597">
        <f t="shared" ca="1" si="551"/>
        <v>410.06477653665655</v>
      </c>
      <c r="FQ273" s="488">
        <f t="shared" ca="1" si="552"/>
        <v>635.8337234633434</v>
      </c>
      <c r="FR273" s="331">
        <f t="shared" si="553"/>
        <v>0</v>
      </c>
      <c r="FS273" s="331">
        <f t="shared" si="554"/>
        <v>0</v>
      </c>
      <c r="FT273" s="596">
        <f t="shared" ca="1" si="555"/>
        <v>139957.80394624744</v>
      </c>
      <c r="FU273" s="420">
        <f t="shared" ca="1" si="509"/>
        <v>0</v>
      </c>
      <c r="FV273" s="416">
        <f t="shared" ca="1" si="556"/>
        <v>1150</v>
      </c>
      <c r="FW273" s="372">
        <f t="shared" ca="1" si="453"/>
        <v>-1150</v>
      </c>
      <c r="FX273" s="443">
        <v>132</v>
      </c>
      <c r="FY273" s="444">
        <f t="shared" si="557"/>
        <v>0</v>
      </c>
      <c r="FZ273" s="444">
        <f t="shared" ca="1" si="477"/>
        <v>89373.358664736079</v>
      </c>
      <c r="GA273" s="444">
        <f t="shared" ca="1" si="510"/>
        <v>93.097248609100077</v>
      </c>
      <c r="GB273" s="444">
        <f ca="1">IF(FX273&gt;$FY$140,0,SUM(GA262:GA273))</f>
        <v>1117.166983309201</v>
      </c>
      <c r="GC273" s="24">
        <v>131</v>
      </c>
      <c r="GD273" s="243">
        <f t="shared" ca="1" si="442"/>
        <v>1150</v>
      </c>
      <c r="GE273" s="243">
        <f t="shared" ca="1" si="482"/>
        <v>172187.19298109063</v>
      </c>
      <c r="GF273" s="243">
        <f t="shared" ca="1" si="558"/>
        <v>179.36165935530275</v>
      </c>
      <c r="GG273" s="33"/>
      <c r="GP273" s="482"/>
      <c r="GQ273" s="242">
        <v>131</v>
      </c>
      <c r="GR273" s="331">
        <f t="shared" ca="1" si="511"/>
        <v>1150</v>
      </c>
      <c r="GS273" s="600">
        <f t="shared" ca="1" si="454"/>
        <v>106.9885</v>
      </c>
      <c r="GT273" s="331">
        <f t="shared" ca="1" si="512"/>
        <v>1043.0115000000001</v>
      </c>
      <c r="GU273" s="591">
        <f t="shared" ca="1" si="559"/>
        <v>435.75254352274038</v>
      </c>
      <c r="GV273" s="488">
        <f t="shared" ca="1" si="443"/>
        <v>607.25895647725974</v>
      </c>
      <c r="GW273" s="331">
        <f t="shared" si="444"/>
        <v>0</v>
      </c>
      <c r="GX273" s="331">
        <f t="shared" si="445"/>
        <v>0</v>
      </c>
      <c r="GY273" s="593">
        <f t="shared" ca="1" si="446"/>
        <v>148793.6131084623</v>
      </c>
      <c r="GZ273" s="420">
        <f t="shared" ca="1" si="513"/>
        <v>0</v>
      </c>
      <c r="HA273" s="416">
        <f t="shared" ca="1" si="560"/>
        <v>1150</v>
      </c>
      <c r="HB273" s="372">
        <f t="shared" ca="1" si="455"/>
        <v>-1150</v>
      </c>
      <c r="HC273" s="443">
        <v>132</v>
      </c>
      <c r="HD273" s="444">
        <f t="shared" si="561"/>
        <v>0</v>
      </c>
      <c r="HE273" s="444">
        <f t="shared" ca="1" si="478"/>
        <v>82895.11304876869</v>
      </c>
      <c r="HF273" s="444">
        <f t="shared" ca="1" si="514"/>
        <v>86.349076092467385</v>
      </c>
      <c r="HG273" s="444">
        <f ca="1">IF(HC273&gt;$HD$140,0,SUM(HF262:HF273))</f>
        <v>1036.1889131096086</v>
      </c>
      <c r="HH273" s="24">
        <v>131</v>
      </c>
      <c r="HI273" s="243">
        <f t="shared" ca="1" si="456"/>
        <v>1150</v>
      </c>
      <c r="HJ273" s="243">
        <f t="shared" ca="1" si="483"/>
        <v>171016.59393461081</v>
      </c>
      <c r="HK273" s="243">
        <f t="shared" ca="1" si="562"/>
        <v>178.14228534855295</v>
      </c>
      <c r="HL273" s="33"/>
    </row>
    <row r="274" spans="3:220" ht="15" customHeight="1" x14ac:dyDescent="0.25">
      <c r="C274" s="242">
        <v>132</v>
      </c>
      <c r="D274" s="243">
        <f t="shared" si="486"/>
        <v>1155.6736805955547</v>
      </c>
      <c r="E274" s="865">
        <f t="shared" si="563"/>
        <v>100</v>
      </c>
      <c r="F274" s="866"/>
      <c r="G274" s="243">
        <f t="shared" si="487"/>
        <v>1055.6736805955547</v>
      </c>
      <c r="H274" s="859">
        <f t="shared" si="488"/>
        <v>454.10670534757429</v>
      </c>
      <c r="I274" s="860"/>
      <c r="J274" s="243">
        <f t="shared" si="489"/>
        <v>601.56697524798051</v>
      </c>
      <c r="K274" s="859">
        <f t="shared" si="515"/>
        <v>135630.44462902431</v>
      </c>
      <c r="L274" s="860"/>
      <c r="M274" s="860"/>
      <c r="N274" s="861"/>
      <c r="O274" s="248">
        <f t="shared" si="516"/>
        <v>135630.44462902431</v>
      </c>
      <c r="P274" s="248">
        <f t="shared" si="484"/>
        <v>0</v>
      </c>
      <c r="Q274" s="248">
        <f t="shared" si="490"/>
        <v>0</v>
      </c>
      <c r="R274" s="1015" t="str">
        <f t="shared" si="485"/>
        <v/>
      </c>
      <c r="S274" s="1015"/>
      <c r="U274">
        <v>132</v>
      </c>
      <c r="W274" s="278"/>
      <c r="X274" s="278"/>
      <c r="Y274" s="854"/>
      <c r="Z274" s="855"/>
      <c r="AA274" s="279"/>
      <c r="AQ274" s="482"/>
      <c r="AR274" s="242">
        <v>132</v>
      </c>
      <c r="AS274" s="331">
        <f t="shared" ca="1" si="491"/>
        <v>1231.970682334292</v>
      </c>
      <c r="AT274" s="566">
        <f t="shared" ca="1" si="517"/>
        <v>103.62049999999999</v>
      </c>
      <c r="AU274" s="331">
        <f t="shared" ca="1" si="492"/>
        <v>1128.350182334292</v>
      </c>
      <c r="AV274" s="329">
        <f t="shared" ca="1" si="493"/>
        <v>362.52261980265899</v>
      </c>
      <c r="AW274" s="331">
        <f t="shared" ca="1" si="494"/>
        <v>765.82756253163302</v>
      </c>
      <c r="AX274" s="331">
        <f t="shared" si="518"/>
        <v>0</v>
      </c>
      <c r="AY274" s="331">
        <f t="shared" si="418"/>
        <v>0</v>
      </c>
      <c r="AZ274" s="350">
        <f t="shared" ca="1" si="495"/>
        <v>123527.6420840943</v>
      </c>
      <c r="BA274" s="420">
        <f t="shared" ca="1" si="496"/>
        <v>0</v>
      </c>
      <c r="BB274" s="416">
        <f t="shared" ca="1" si="519"/>
        <v>1231.970682334292</v>
      </c>
      <c r="BC274" s="372">
        <f t="shared" ca="1" si="447"/>
        <v>-1231.970682334292</v>
      </c>
      <c r="BD274" s="242">
        <v>133</v>
      </c>
      <c r="BE274" s="29">
        <f t="shared" si="497"/>
        <v>0</v>
      </c>
      <c r="BF274" s="445">
        <f ca="1">(IF(BD274&gt;$BE$140,0,BF273+BE274))+BH273</f>
        <v>90490.525648045281</v>
      </c>
      <c r="BG274" s="29">
        <f t="shared" ca="1" si="498"/>
        <v>94.26096421671383</v>
      </c>
      <c r="BH274" s="29"/>
      <c r="BI274" s="24">
        <v>132</v>
      </c>
      <c r="BJ274" s="428">
        <f t="shared" ca="1" si="438"/>
        <v>1231.970682334292</v>
      </c>
      <c r="BK274" s="428">
        <f t="shared" ca="1" si="564"/>
        <v>184836.4847061701</v>
      </c>
      <c r="BL274" s="428">
        <f t="shared" ca="1" si="521"/>
        <v>192.53800490226055</v>
      </c>
      <c r="BM274" s="446">
        <f ca="1">IF(BI274&gt;$BA$140,0,SUM(BL263:BL274))</f>
        <v>2225.758074416643</v>
      </c>
      <c r="BO274" s="278"/>
      <c r="BP274" s="278"/>
      <c r="BQ274" s="278"/>
      <c r="BR274" s="278"/>
      <c r="BS274" s="278"/>
      <c r="BT274" s="278"/>
      <c r="BU274" s="278"/>
      <c r="BV274" s="725"/>
      <c r="BW274" s="679">
        <v>132</v>
      </c>
      <c r="BX274" s="489">
        <f t="shared" ca="1" si="522"/>
        <v>1445.5025028809234</v>
      </c>
      <c r="BY274" s="489">
        <f t="shared" ca="1" si="499"/>
        <v>104.1015</v>
      </c>
      <c r="BZ274" s="489">
        <f t="shared" ca="1" si="500"/>
        <v>1341.4010028809234</v>
      </c>
      <c r="CA274" s="489">
        <f t="shared" ca="1" si="523"/>
        <v>270.94358348966193</v>
      </c>
      <c r="CB274" s="489">
        <f t="shared" ca="1" si="524"/>
        <v>1070.4574193912615</v>
      </c>
      <c r="CC274" s="489">
        <f t="shared" si="525"/>
        <v>0</v>
      </c>
      <c r="CD274" s="489">
        <f t="shared" si="526"/>
        <v>0</v>
      </c>
      <c r="CE274" s="647">
        <f t="shared" ca="1" si="527"/>
        <v>91824.485491349973</v>
      </c>
      <c r="CF274" s="700">
        <f t="shared" ca="1" si="417"/>
        <v>0</v>
      </c>
      <c r="CG274" s="701">
        <f t="shared" ca="1" si="528"/>
        <v>1445.5025028809234</v>
      </c>
      <c r="CH274" s="710">
        <f t="shared" ca="1" si="448"/>
        <v>-1445.5025028809234</v>
      </c>
      <c r="CI274" s="679">
        <v>133</v>
      </c>
      <c r="CJ274" s="29">
        <f t="shared" si="501"/>
        <v>0</v>
      </c>
      <c r="CK274" s="445">
        <f ca="1">(IF(CI274&gt;$CJ$140,0,CK273+CJ274))+CM273</f>
        <v>90490.525648045281</v>
      </c>
      <c r="CL274" s="29">
        <f t="shared" ca="1" si="502"/>
        <v>94.26096421671383</v>
      </c>
      <c r="CM274" s="29"/>
      <c r="CN274" s="29">
        <v>132</v>
      </c>
      <c r="CO274" s="432">
        <f t="shared" ca="1" si="439"/>
        <v>1445.5025028809234</v>
      </c>
      <c r="CP274" s="432">
        <f t="shared" ca="1" si="479"/>
        <v>214660.19113858484</v>
      </c>
      <c r="CQ274" s="432">
        <f t="shared" ca="1" si="529"/>
        <v>223.60436576935922</v>
      </c>
      <c r="CR274" s="296">
        <f ca="1">IF(CN274&gt;$CF$140,0,SUM(CQ263:CQ274))</f>
        <v>2583.8740921592462</v>
      </c>
      <c r="DA274" s="482"/>
      <c r="DB274" s="242">
        <v>132</v>
      </c>
      <c r="DC274" s="488">
        <f t="shared" ca="1" si="530"/>
        <v>1462.4506963735107</v>
      </c>
      <c r="DD274" s="489">
        <f t="shared" ca="1" si="503"/>
        <v>106.9885</v>
      </c>
      <c r="DE274" s="488">
        <f t="shared" ca="1" si="531"/>
        <v>1355.4621963735108</v>
      </c>
      <c r="DF274" s="489">
        <f t="shared" ca="1" si="532"/>
        <v>288.84192699933914</v>
      </c>
      <c r="DG274" s="488">
        <f t="shared" ca="1" si="533"/>
        <v>1066.6202693741716</v>
      </c>
      <c r="DH274" s="488">
        <f t="shared" si="534"/>
        <v>0</v>
      </c>
      <c r="DI274" s="488">
        <f t="shared" si="535"/>
        <v>0</v>
      </c>
      <c r="DJ274" s="523">
        <f t="shared" ca="1" si="536"/>
        <v>97964.897558970668</v>
      </c>
      <c r="DK274" s="420">
        <f t="shared" ca="1" si="504"/>
        <v>0</v>
      </c>
      <c r="DL274" s="416">
        <f t="shared" ca="1" si="537"/>
        <v>1462.4506963735107</v>
      </c>
      <c r="DM274" s="372">
        <f t="shared" ca="1" si="449"/>
        <v>-1462.4506963735107</v>
      </c>
      <c r="DN274" s="242">
        <v>133</v>
      </c>
      <c r="DO274" s="29">
        <f t="shared" si="505"/>
        <v>0</v>
      </c>
      <c r="DP274" s="445">
        <f ca="1">(IF(DN274&gt;$DO$140,0,DP273+DO274))+DR273</f>
        <v>83931.3019618783</v>
      </c>
      <c r="DQ274" s="29">
        <f t="shared" ca="1" si="506"/>
        <v>87.428439543623242</v>
      </c>
      <c r="DR274" s="29"/>
      <c r="DS274" s="24">
        <v>132</v>
      </c>
      <c r="DT274" s="428">
        <f t="shared" ca="1" si="440"/>
        <v>1462.4506963735107</v>
      </c>
      <c r="DU274" s="428">
        <f t="shared" ca="1" si="480"/>
        <v>215859.62334950172</v>
      </c>
      <c r="DV274" s="428">
        <f t="shared" ca="1" si="538"/>
        <v>224.85377432239764</v>
      </c>
      <c r="DW274" s="446">
        <f ca="1">IF(DS274&gt;$DK$140,0,SUM(DV263:DV274))</f>
        <v>2597.701806493093</v>
      </c>
      <c r="EF274" s="482"/>
      <c r="EG274" s="242">
        <v>132</v>
      </c>
      <c r="EH274" s="331">
        <f t="shared" ca="1" si="539"/>
        <v>1150</v>
      </c>
      <c r="EI274" s="599">
        <f t="shared" ca="1" si="450"/>
        <v>103.62049999999999</v>
      </c>
      <c r="EJ274" s="331">
        <f t="shared" ca="1" si="540"/>
        <v>1046.3795</v>
      </c>
      <c r="EK274" s="594">
        <f t="shared" ca="1" si="541"/>
        <v>400.59960104438392</v>
      </c>
      <c r="EL274" s="488">
        <f t="shared" ca="1" si="542"/>
        <v>645.77989895561609</v>
      </c>
      <c r="EM274" s="331">
        <f t="shared" si="543"/>
        <v>0</v>
      </c>
      <c r="EN274" s="331">
        <f t="shared" si="544"/>
        <v>0</v>
      </c>
      <c r="EO274" s="595">
        <f t="shared" ca="1" si="545"/>
        <v>136702.65474483315</v>
      </c>
      <c r="EP274" s="420">
        <f t="shared" ca="1" si="507"/>
        <v>0</v>
      </c>
      <c r="EQ274" s="416">
        <f t="shared" ca="1" si="546"/>
        <v>1150</v>
      </c>
      <c r="ER274" s="372">
        <f t="shared" ca="1" si="451"/>
        <v>-1150</v>
      </c>
      <c r="ES274" s="242">
        <v>133</v>
      </c>
      <c r="ET274" s="29">
        <f t="shared" si="547"/>
        <v>0</v>
      </c>
      <c r="EU274" s="445">
        <f ca="1">(IF(ES274&gt;$ET$140,0,EU273+ET274))+EW273</f>
        <v>90490.525648045281</v>
      </c>
      <c r="EV274" s="29">
        <f t="shared" ca="1" si="508"/>
        <v>94.26096421671383</v>
      </c>
      <c r="EW274" s="29"/>
      <c r="EX274" s="24">
        <v>132</v>
      </c>
      <c r="EY274" s="428">
        <f t="shared" ca="1" si="441"/>
        <v>1150</v>
      </c>
      <c r="EZ274" s="428">
        <f t="shared" ca="1" si="481"/>
        <v>173373.72441803332</v>
      </c>
      <c r="FA274" s="428">
        <f t="shared" ca="1" si="548"/>
        <v>180.59762960211808</v>
      </c>
      <c r="FB274" s="446">
        <f ca="1">IF(EX274&gt;$EP$140,0,SUM(FA263:FA274))</f>
        <v>2088.1090552254168</v>
      </c>
      <c r="FK274" s="482"/>
      <c r="FL274" s="242">
        <v>132</v>
      </c>
      <c r="FM274" s="331">
        <f t="shared" ca="1" si="549"/>
        <v>1150</v>
      </c>
      <c r="FN274" s="600">
        <f t="shared" ca="1" si="452"/>
        <v>104.1015</v>
      </c>
      <c r="FO274" s="331">
        <f t="shared" ca="1" si="550"/>
        <v>1045.8985</v>
      </c>
      <c r="FP274" s="597">
        <f t="shared" ca="1" si="551"/>
        <v>408.21026150988843</v>
      </c>
      <c r="FQ274" s="488">
        <f t="shared" ca="1" si="552"/>
        <v>637.68823849011164</v>
      </c>
      <c r="FR274" s="331">
        <f t="shared" si="553"/>
        <v>0</v>
      </c>
      <c r="FS274" s="331">
        <f t="shared" si="554"/>
        <v>0</v>
      </c>
      <c r="FT274" s="596">
        <f t="shared" ca="1" si="555"/>
        <v>139320.11570775733</v>
      </c>
      <c r="FU274" s="420">
        <f t="shared" ca="1" si="509"/>
        <v>0</v>
      </c>
      <c r="FV274" s="416">
        <f t="shared" ca="1" si="556"/>
        <v>1150</v>
      </c>
      <c r="FW274" s="372">
        <f t="shared" ca="1" si="453"/>
        <v>-1150</v>
      </c>
      <c r="FX274" s="242">
        <v>133</v>
      </c>
      <c r="FY274" s="29">
        <f t="shared" si="557"/>
        <v>0</v>
      </c>
      <c r="FZ274" s="445">
        <f ca="1">(IF(FX274&gt;$FY$140,0,FZ273+FY274))+GB273</f>
        <v>90490.525648045281</v>
      </c>
      <c r="GA274" s="29">
        <f t="shared" ca="1" si="510"/>
        <v>94.26096421671383</v>
      </c>
      <c r="GB274" s="29"/>
      <c r="GC274" s="24">
        <v>132</v>
      </c>
      <c r="GD274" s="428">
        <f t="shared" ca="1" si="442"/>
        <v>1150</v>
      </c>
      <c r="GE274" s="428">
        <f t="shared" ca="1" si="482"/>
        <v>173337.19298109063</v>
      </c>
      <c r="GF274" s="428">
        <f t="shared" ca="1" si="558"/>
        <v>180.55957602196941</v>
      </c>
      <c r="GG274" s="446">
        <f ca="1">IF(GC274&gt;$FU$140,0,SUM(GF263:GF274))</f>
        <v>2087.6524122636329</v>
      </c>
      <c r="GP274" s="482"/>
      <c r="GQ274" s="242">
        <v>132</v>
      </c>
      <c r="GR274" s="331">
        <f t="shared" ca="1" si="511"/>
        <v>1150</v>
      </c>
      <c r="GS274" s="600">
        <f t="shared" ca="1" si="454"/>
        <v>106.9885</v>
      </c>
      <c r="GT274" s="331">
        <f t="shared" ca="1" si="512"/>
        <v>1043.0115000000001</v>
      </c>
      <c r="GU274" s="591">
        <f t="shared" ca="1" si="559"/>
        <v>433.9813715663484</v>
      </c>
      <c r="GV274" s="488">
        <f t="shared" ca="1" si="443"/>
        <v>609.03012843365173</v>
      </c>
      <c r="GW274" s="331">
        <f t="shared" si="444"/>
        <v>0</v>
      </c>
      <c r="GX274" s="331">
        <f t="shared" si="445"/>
        <v>0</v>
      </c>
      <c r="GY274" s="593">
        <f t="shared" ca="1" si="446"/>
        <v>148184.58298002864</v>
      </c>
      <c r="GZ274" s="420">
        <f t="shared" ca="1" si="513"/>
        <v>0</v>
      </c>
      <c r="HA274" s="416">
        <f t="shared" ca="1" si="560"/>
        <v>1150</v>
      </c>
      <c r="HB274" s="372">
        <f t="shared" ca="1" si="455"/>
        <v>-1150</v>
      </c>
      <c r="HC274" s="242">
        <v>133</v>
      </c>
      <c r="HD274" s="29">
        <f t="shared" si="561"/>
        <v>0</v>
      </c>
      <c r="HE274" s="445">
        <f ca="1">(IF(HC274&gt;$HD$140,0,HE273+HD274))+HG273</f>
        <v>83931.3019618783</v>
      </c>
      <c r="HF274" s="29">
        <f t="shared" ca="1" si="514"/>
        <v>87.428439543623242</v>
      </c>
      <c r="HG274" s="29"/>
      <c r="HH274" s="24">
        <v>132</v>
      </c>
      <c r="HI274" s="428">
        <f t="shared" ca="1" si="456"/>
        <v>1150</v>
      </c>
      <c r="HJ274" s="428">
        <f t="shared" ca="1" si="483"/>
        <v>172166.59393461081</v>
      </c>
      <c r="HK274" s="428">
        <f t="shared" ca="1" si="562"/>
        <v>179.3402020152196</v>
      </c>
      <c r="HL274" s="446">
        <f ca="1">IF(HH274&gt;$GZ$140,0,SUM(HK263:HK274))</f>
        <v>2073.0199241826354</v>
      </c>
    </row>
    <row r="275" spans="3:220" ht="15" customHeight="1" x14ac:dyDescent="0.25">
      <c r="C275" s="242">
        <v>133</v>
      </c>
      <c r="D275" s="243">
        <f t="shared" si="486"/>
        <v>1155.6736805955547</v>
      </c>
      <c r="E275" s="865">
        <f t="shared" si="563"/>
        <v>100</v>
      </c>
      <c r="F275" s="866"/>
      <c r="G275" s="243">
        <f t="shared" si="487"/>
        <v>1055.6736805955547</v>
      </c>
      <c r="H275" s="859">
        <f t="shared" si="488"/>
        <v>452.1014820967477</v>
      </c>
      <c r="I275" s="860"/>
      <c r="J275" s="243">
        <f t="shared" si="489"/>
        <v>603.57219849880698</v>
      </c>
      <c r="K275" s="859">
        <f t="shared" si="515"/>
        <v>135026.87243052549</v>
      </c>
      <c r="L275" s="860"/>
      <c r="M275" s="860"/>
      <c r="N275" s="861"/>
      <c r="O275" s="248">
        <f t="shared" si="516"/>
        <v>135026.87243052549</v>
      </c>
      <c r="P275" s="248">
        <f t="shared" si="484"/>
        <v>0</v>
      </c>
      <c r="Q275" s="248">
        <f t="shared" si="490"/>
        <v>0</v>
      </c>
      <c r="R275" s="1015" t="str">
        <f t="shared" si="485"/>
        <v/>
      </c>
      <c r="S275" s="1015"/>
      <c r="U275">
        <v>133</v>
      </c>
      <c r="W275" s="278"/>
      <c r="X275" s="278"/>
      <c r="Y275" s="854"/>
      <c r="Z275" s="855"/>
      <c r="AA275" s="279"/>
      <c r="AQ275" s="482"/>
      <c r="AR275" s="242">
        <v>133</v>
      </c>
      <c r="AS275" s="331">
        <f t="shared" ca="1" si="491"/>
        <v>1231.970682334292</v>
      </c>
      <c r="AT275" s="566">
        <f t="shared" ca="1" si="517"/>
        <v>103.62049999999999</v>
      </c>
      <c r="AU275" s="331">
        <f t="shared" ca="1" si="492"/>
        <v>1128.350182334292</v>
      </c>
      <c r="AV275" s="329">
        <f t="shared" ca="1" si="493"/>
        <v>360.28895607860841</v>
      </c>
      <c r="AW275" s="331">
        <f t="shared" ca="1" si="494"/>
        <v>768.06122625568355</v>
      </c>
      <c r="AX275" s="331">
        <f t="shared" si="518"/>
        <v>0</v>
      </c>
      <c r="AY275" s="331">
        <f t="shared" si="418"/>
        <v>0</v>
      </c>
      <c r="AZ275" s="350">
        <f t="shared" ca="1" si="495"/>
        <v>122759.58085783862</v>
      </c>
      <c r="BA275" s="420">
        <f t="shared" ca="1" si="496"/>
        <v>0</v>
      </c>
      <c r="BB275" s="416">
        <f t="shared" ca="1" si="519"/>
        <v>1231.970682334292</v>
      </c>
      <c r="BC275" s="372">
        <f t="shared" ca="1" si="447"/>
        <v>-1231.970682334292</v>
      </c>
      <c r="BD275" s="242">
        <v>134</v>
      </c>
      <c r="BE275" s="29">
        <f t="shared" si="497"/>
        <v>0</v>
      </c>
      <c r="BF275" s="29">
        <f t="shared" ca="1" si="520"/>
        <v>90490.525648045281</v>
      </c>
      <c r="BG275" s="29">
        <f t="shared" ca="1" si="498"/>
        <v>94.26096421671383</v>
      </c>
      <c r="BH275" s="29"/>
      <c r="BI275" s="24">
        <v>133</v>
      </c>
      <c r="BJ275" s="243">
        <f t="shared" ca="1" si="438"/>
        <v>1231.970682334292</v>
      </c>
      <c r="BK275" s="447">
        <f ca="1">IF(BI275&gt;$BA$140,0,BK274+BJ275)+BM274</f>
        <v>188294.21346292103</v>
      </c>
      <c r="BL275" s="243">
        <f t="shared" ca="1" si="521"/>
        <v>196.13980569054274</v>
      </c>
      <c r="BM275" s="33"/>
      <c r="BO275" s="278"/>
      <c r="BP275" s="278"/>
      <c r="BQ275" s="278"/>
      <c r="BR275" s="278"/>
      <c r="BS275" s="278"/>
      <c r="BT275" s="278"/>
      <c r="BU275" s="278"/>
      <c r="BV275" s="725"/>
      <c r="BW275" s="679">
        <v>133</v>
      </c>
      <c r="BX275" s="489">
        <f t="shared" ca="1" si="522"/>
        <v>1445.5025028809234</v>
      </c>
      <c r="BY275" s="489">
        <f t="shared" ca="1" si="499"/>
        <v>104.1015</v>
      </c>
      <c r="BZ275" s="489">
        <f t="shared" ca="1" si="500"/>
        <v>1341.4010028809234</v>
      </c>
      <c r="CA275" s="489">
        <f t="shared" ca="1" si="523"/>
        <v>267.82141601643747</v>
      </c>
      <c r="CB275" s="489">
        <f t="shared" ca="1" si="524"/>
        <v>1073.5795868644859</v>
      </c>
      <c r="CC275" s="489">
        <f t="shared" si="525"/>
        <v>0</v>
      </c>
      <c r="CD275" s="489">
        <f t="shared" si="526"/>
        <v>0</v>
      </c>
      <c r="CE275" s="647">
        <f t="shared" ca="1" si="527"/>
        <v>90750.90590448548</v>
      </c>
      <c r="CF275" s="700">
        <f t="shared" ca="1" si="417"/>
        <v>0</v>
      </c>
      <c r="CG275" s="701">
        <f t="shared" ca="1" si="528"/>
        <v>1445.5025028809234</v>
      </c>
      <c r="CH275" s="710">
        <f t="shared" ca="1" si="448"/>
        <v>-1445.5025028809234</v>
      </c>
      <c r="CI275" s="679">
        <v>134</v>
      </c>
      <c r="CJ275" s="29">
        <f t="shared" si="501"/>
        <v>0</v>
      </c>
      <c r="CK275" s="29">
        <f ca="1">IF(CI275&gt;$CJ$140,0,CK274+CJ275)</f>
        <v>90490.525648045281</v>
      </c>
      <c r="CL275" s="29">
        <f t="shared" ca="1" si="502"/>
        <v>94.26096421671383</v>
      </c>
      <c r="CM275" s="29"/>
      <c r="CN275" s="29">
        <v>133</v>
      </c>
      <c r="CO275" s="29">
        <f t="shared" ca="1" si="439"/>
        <v>1445.5025028809234</v>
      </c>
      <c r="CP275" s="704">
        <f ca="1">IF(CN275&gt;$CF$140,0,CP274+CO275)+CR274</f>
        <v>218689.56773362501</v>
      </c>
      <c r="CQ275" s="29">
        <f t="shared" ca="1" si="529"/>
        <v>227.80163305585938</v>
      </c>
      <c r="CR275" s="292"/>
      <c r="DA275" s="482"/>
      <c r="DB275" s="242">
        <v>133</v>
      </c>
      <c r="DC275" s="488">
        <f t="shared" ca="1" si="530"/>
        <v>1462.4506963735107</v>
      </c>
      <c r="DD275" s="489">
        <f t="shared" ca="1" si="503"/>
        <v>106.9885</v>
      </c>
      <c r="DE275" s="488">
        <f t="shared" ca="1" si="531"/>
        <v>1355.4621963735108</v>
      </c>
      <c r="DF275" s="489">
        <f t="shared" ca="1" si="532"/>
        <v>285.73095121366447</v>
      </c>
      <c r="DG275" s="488">
        <f t="shared" ca="1" si="533"/>
        <v>1069.7312451598464</v>
      </c>
      <c r="DH275" s="488">
        <f t="shared" si="534"/>
        <v>0</v>
      </c>
      <c r="DI275" s="488">
        <f t="shared" si="535"/>
        <v>0</v>
      </c>
      <c r="DJ275" s="523">
        <f t="shared" ca="1" si="536"/>
        <v>96895.166313810827</v>
      </c>
      <c r="DK275" s="420">
        <f t="shared" ca="1" si="504"/>
        <v>0</v>
      </c>
      <c r="DL275" s="416">
        <f t="shared" ca="1" si="537"/>
        <v>1462.4506963735107</v>
      </c>
      <c r="DM275" s="372">
        <f t="shared" ca="1" si="449"/>
        <v>-1462.4506963735107</v>
      </c>
      <c r="DN275" s="242">
        <v>134</v>
      </c>
      <c r="DO275" s="29">
        <f t="shared" si="505"/>
        <v>0</v>
      </c>
      <c r="DP275" s="29">
        <f t="shared" ca="1" si="419"/>
        <v>83931.3019618783</v>
      </c>
      <c r="DQ275" s="29">
        <f t="shared" ca="1" si="506"/>
        <v>87.428439543623242</v>
      </c>
      <c r="DR275" s="29"/>
      <c r="DS275" s="24">
        <v>133</v>
      </c>
      <c r="DT275" s="243">
        <f t="shared" ca="1" si="440"/>
        <v>1462.4506963735107</v>
      </c>
      <c r="DU275" s="447">
        <f ca="1">IF(DS275&gt;$DK$140,0,DU274+DT275)+DW274</f>
        <v>219919.77585236833</v>
      </c>
      <c r="DV275" s="243">
        <f t="shared" ca="1" si="538"/>
        <v>229.08309984621701</v>
      </c>
      <c r="DW275" s="33"/>
      <c r="EF275" s="482"/>
      <c r="EG275" s="242">
        <v>133</v>
      </c>
      <c r="EH275" s="331">
        <f t="shared" ca="1" si="539"/>
        <v>1150</v>
      </c>
      <c r="EI275" s="599">
        <f t="shared" ca="1" si="450"/>
        <v>103.62049999999999</v>
      </c>
      <c r="EJ275" s="331">
        <f t="shared" ca="1" si="540"/>
        <v>1046.3795</v>
      </c>
      <c r="EK275" s="594">
        <f t="shared" ca="1" si="541"/>
        <v>398.71607633909679</v>
      </c>
      <c r="EL275" s="488">
        <f t="shared" ca="1" si="542"/>
        <v>647.66342366090316</v>
      </c>
      <c r="EM275" s="331">
        <f t="shared" si="543"/>
        <v>0</v>
      </c>
      <c r="EN275" s="331">
        <f t="shared" si="544"/>
        <v>0</v>
      </c>
      <c r="EO275" s="595">
        <f t="shared" ca="1" si="545"/>
        <v>136054.99132117225</v>
      </c>
      <c r="EP275" s="420">
        <f t="shared" ca="1" si="507"/>
        <v>0</v>
      </c>
      <c r="EQ275" s="416">
        <f t="shared" ca="1" si="546"/>
        <v>1150</v>
      </c>
      <c r="ER275" s="372">
        <f t="shared" ca="1" si="451"/>
        <v>-1150</v>
      </c>
      <c r="ES275" s="242">
        <v>134</v>
      </c>
      <c r="ET275" s="29">
        <f t="shared" si="547"/>
        <v>0</v>
      </c>
      <c r="EU275" s="29">
        <f ca="1">IF(ES275&gt;$ET$140,0,EU274+ET275)</f>
        <v>90490.525648045281</v>
      </c>
      <c r="EV275" s="29">
        <f t="shared" ca="1" si="508"/>
        <v>94.26096421671383</v>
      </c>
      <c r="EW275" s="29"/>
      <c r="EX275" s="24">
        <v>133</v>
      </c>
      <c r="EY275" s="243">
        <f t="shared" ca="1" si="441"/>
        <v>1150</v>
      </c>
      <c r="EZ275" s="447">
        <f ca="1">IF(EX275&gt;$EP$140,0,EZ274+EY275)+FB274</f>
        <v>176611.83347325874</v>
      </c>
      <c r="FA275" s="243">
        <f t="shared" ca="1" si="548"/>
        <v>183.97065986797784</v>
      </c>
      <c r="FB275" s="33"/>
      <c r="FK275" s="482"/>
      <c r="FL275" s="242">
        <v>133</v>
      </c>
      <c r="FM275" s="331">
        <f t="shared" ca="1" si="549"/>
        <v>1150</v>
      </c>
      <c r="FN275" s="600">
        <f t="shared" ca="1" si="452"/>
        <v>104.1015</v>
      </c>
      <c r="FO275" s="331">
        <f t="shared" ca="1" si="550"/>
        <v>1045.8985</v>
      </c>
      <c r="FP275" s="597">
        <f t="shared" ca="1" si="551"/>
        <v>406.3503374809589</v>
      </c>
      <c r="FQ275" s="488">
        <f t="shared" ca="1" si="552"/>
        <v>639.54816251904117</v>
      </c>
      <c r="FR275" s="331">
        <f t="shared" si="553"/>
        <v>0</v>
      </c>
      <c r="FS275" s="331">
        <f t="shared" si="554"/>
        <v>0</v>
      </c>
      <c r="FT275" s="596">
        <f t="shared" ca="1" si="555"/>
        <v>138680.5675452383</v>
      </c>
      <c r="FU275" s="420">
        <f t="shared" ca="1" si="509"/>
        <v>0</v>
      </c>
      <c r="FV275" s="416">
        <f t="shared" ca="1" si="556"/>
        <v>1150</v>
      </c>
      <c r="FW275" s="372">
        <f t="shared" ca="1" si="453"/>
        <v>-1150</v>
      </c>
      <c r="FX275" s="242">
        <v>134</v>
      </c>
      <c r="FY275" s="29">
        <f t="shared" si="557"/>
        <v>0</v>
      </c>
      <c r="FZ275" s="29">
        <f ca="1">IF(FX275&gt;$FY$140,0,FZ274+FY275)</f>
        <v>90490.525648045281</v>
      </c>
      <c r="GA275" s="29">
        <f t="shared" ca="1" si="510"/>
        <v>94.26096421671383</v>
      </c>
      <c r="GB275" s="29"/>
      <c r="GC275" s="24">
        <v>133</v>
      </c>
      <c r="GD275" s="243">
        <f t="shared" ca="1" si="442"/>
        <v>1150</v>
      </c>
      <c r="GE275" s="447">
        <f ca="1">IF(GC275&gt;$FU$140,0,GE274+GD275)+GG274</f>
        <v>176574.84539335425</v>
      </c>
      <c r="GF275" s="243">
        <f t="shared" ca="1" si="558"/>
        <v>183.93213061807737</v>
      </c>
      <c r="GG275" s="33"/>
      <c r="GP275" s="482"/>
      <c r="GQ275" s="242">
        <v>133</v>
      </c>
      <c r="GR275" s="331">
        <f t="shared" ca="1" si="511"/>
        <v>1150</v>
      </c>
      <c r="GS275" s="600">
        <f t="shared" ca="1" si="454"/>
        <v>106.9885</v>
      </c>
      <c r="GT275" s="331">
        <f t="shared" ca="1" si="512"/>
        <v>1043.0115000000001</v>
      </c>
      <c r="GU275" s="591">
        <f t="shared" ca="1" si="559"/>
        <v>432.20503369175026</v>
      </c>
      <c r="GV275" s="488">
        <f t="shared" ca="1" si="443"/>
        <v>610.80646630824981</v>
      </c>
      <c r="GW275" s="331">
        <f t="shared" si="444"/>
        <v>0</v>
      </c>
      <c r="GX275" s="331">
        <f t="shared" si="445"/>
        <v>0</v>
      </c>
      <c r="GY275" s="593">
        <f t="shared" ca="1" si="446"/>
        <v>147573.7765137204</v>
      </c>
      <c r="GZ275" s="420">
        <f t="shared" ca="1" si="513"/>
        <v>0</v>
      </c>
      <c r="HA275" s="416">
        <f t="shared" ca="1" si="560"/>
        <v>1150</v>
      </c>
      <c r="HB275" s="372">
        <f t="shared" ca="1" si="455"/>
        <v>-1150</v>
      </c>
      <c r="HC275" s="242">
        <v>134</v>
      </c>
      <c r="HD275" s="29">
        <f t="shared" si="561"/>
        <v>0</v>
      </c>
      <c r="HE275" s="29">
        <f ca="1">IF(HC275&gt;$HD$140,0,HE274+HD275)</f>
        <v>83931.3019618783</v>
      </c>
      <c r="HF275" s="29">
        <f t="shared" ca="1" si="514"/>
        <v>87.428439543623242</v>
      </c>
      <c r="HG275" s="29"/>
      <c r="HH275" s="24">
        <v>133</v>
      </c>
      <c r="HI275" s="243">
        <f t="shared" ca="1" si="456"/>
        <v>1150</v>
      </c>
      <c r="HJ275" s="447">
        <f ca="1">IF(HH275&gt;$GZ$140,0,HJ274+HI275)+HL274</f>
        <v>175389.61385879345</v>
      </c>
      <c r="HK275" s="243">
        <f t="shared" ca="1" si="562"/>
        <v>182.69751443624318</v>
      </c>
      <c r="HL275" s="33"/>
    </row>
    <row r="276" spans="3:220" ht="15" customHeight="1" x14ac:dyDescent="0.25">
      <c r="C276" s="242">
        <v>134</v>
      </c>
      <c r="D276" s="243">
        <f t="shared" si="486"/>
        <v>1155.6736805955547</v>
      </c>
      <c r="E276" s="865">
        <f t="shared" si="563"/>
        <v>100</v>
      </c>
      <c r="F276" s="866"/>
      <c r="G276" s="243">
        <f t="shared" si="487"/>
        <v>1055.6736805955547</v>
      </c>
      <c r="H276" s="859">
        <f t="shared" si="488"/>
        <v>450.08957476841829</v>
      </c>
      <c r="I276" s="860"/>
      <c r="J276" s="243">
        <f t="shared" si="489"/>
        <v>605.58410582713645</v>
      </c>
      <c r="K276" s="859">
        <f t="shared" si="515"/>
        <v>134421.28832469834</v>
      </c>
      <c r="L276" s="860"/>
      <c r="M276" s="860"/>
      <c r="N276" s="861"/>
      <c r="O276" s="248">
        <f t="shared" si="516"/>
        <v>134421.28832469834</v>
      </c>
      <c r="P276" s="248">
        <f t="shared" si="484"/>
        <v>0</v>
      </c>
      <c r="Q276" s="248">
        <f t="shared" si="490"/>
        <v>0</v>
      </c>
      <c r="R276" s="1015" t="str">
        <f t="shared" si="485"/>
        <v/>
      </c>
      <c r="S276" s="1015"/>
      <c r="U276">
        <v>134</v>
      </c>
      <c r="W276" s="278"/>
      <c r="X276" s="278"/>
      <c r="Y276" s="854"/>
      <c r="Z276" s="855"/>
      <c r="AA276" s="279"/>
      <c r="AQ276" s="482"/>
      <c r="AR276" s="242">
        <v>134</v>
      </c>
      <c r="AS276" s="331">
        <f t="shared" ca="1" si="491"/>
        <v>1231.970682334292</v>
      </c>
      <c r="AT276" s="566">
        <f t="shared" ca="1" si="517"/>
        <v>103.62049999999999</v>
      </c>
      <c r="AU276" s="331">
        <f t="shared" ca="1" si="492"/>
        <v>1128.350182334292</v>
      </c>
      <c r="AV276" s="329">
        <f t="shared" ca="1" si="493"/>
        <v>358.0487775020294</v>
      </c>
      <c r="AW276" s="331">
        <f t="shared" ca="1" si="494"/>
        <v>770.30140483226251</v>
      </c>
      <c r="AX276" s="331">
        <f t="shared" si="518"/>
        <v>0</v>
      </c>
      <c r="AY276" s="331">
        <f t="shared" si="418"/>
        <v>0</v>
      </c>
      <c r="AZ276" s="350">
        <f t="shared" ca="1" si="495"/>
        <v>121989.27945300635</v>
      </c>
      <c r="BA276" s="420">
        <f t="shared" ca="1" si="496"/>
        <v>0</v>
      </c>
      <c r="BB276" s="416">
        <f t="shared" ca="1" si="519"/>
        <v>1231.970682334292</v>
      </c>
      <c r="BC276" s="372">
        <f t="shared" ca="1" si="447"/>
        <v>-1231.970682334292</v>
      </c>
      <c r="BD276" s="242">
        <v>135</v>
      </c>
      <c r="BE276" s="29">
        <f t="shared" si="497"/>
        <v>0</v>
      </c>
      <c r="BF276" s="29">
        <f t="shared" ca="1" si="520"/>
        <v>90490.525648045281</v>
      </c>
      <c r="BG276" s="29">
        <f t="shared" ca="1" si="498"/>
        <v>94.26096421671383</v>
      </c>
      <c r="BH276" s="29"/>
      <c r="BI276" s="24">
        <v>134</v>
      </c>
      <c r="BJ276" s="243">
        <f t="shared" ca="1" si="438"/>
        <v>1231.970682334292</v>
      </c>
      <c r="BK276" s="243">
        <f t="shared" ca="1" si="564"/>
        <v>189526.18414525533</v>
      </c>
      <c r="BL276" s="243">
        <f t="shared" ca="1" si="521"/>
        <v>197.42310848464101</v>
      </c>
      <c r="BM276" s="33"/>
      <c r="BO276" s="278"/>
      <c r="BP276" s="278"/>
      <c r="BQ276" s="278"/>
      <c r="BR276" s="278"/>
      <c r="BS276" s="278"/>
      <c r="BT276" s="278"/>
      <c r="BU276" s="278"/>
      <c r="BV276" s="725"/>
      <c r="BW276" s="679">
        <v>134</v>
      </c>
      <c r="BX276" s="489">
        <f t="shared" ca="1" si="522"/>
        <v>1445.5025028809234</v>
      </c>
      <c r="BY276" s="489">
        <f t="shared" ca="1" si="499"/>
        <v>104.1015</v>
      </c>
      <c r="BZ276" s="489">
        <f t="shared" ca="1" si="500"/>
        <v>1341.4010028809234</v>
      </c>
      <c r="CA276" s="489">
        <f t="shared" ca="1" si="523"/>
        <v>264.69014222141601</v>
      </c>
      <c r="CB276" s="489">
        <f t="shared" ca="1" si="524"/>
        <v>1076.7108606595075</v>
      </c>
      <c r="CC276" s="489">
        <f t="shared" si="525"/>
        <v>0</v>
      </c>
      <c r="CD276" s="489">
        <f t="shared" si="526"/>
        <v>0</v>
      </c>
      <c r="CE276" s="647">
        <f t="shared" ca="1" si="527"/>
        <v>89674.195043825966</v>
      </c>
      <c r="CF276" s="700">
        <f t="shared" ref="CF276:CF339" ca="1" si="565">IF(AND(CE276=0,CB276&lt;&gt;0),BW276,0)</f>
        <v>0</v>
      </c>
      <c r="CG276" s="701">
        <f t="shared" ca="1" si="528"/>
        <v>1445.5025028809234</v>
      </c>
      <c r="CH276" s="710">
        <f t="shared" ca="1" si="448"/>
        <v>-1445.5025028809234</v>
      </c>
      <c r="CI276" s="679">
        <v>135</v>
      </c>
      <c r="CJ276" s="29">
        <f t="shared" si="501"/>
        <v>0</v>
      </c>
      <c r="CK276" s="29">
        <f t="shared" ref="CK276:CK285" ca="1" si="566">IF(CI276&gt;$CJ$140,0,CK275+CJ276)</f>
        <v>90490.525648045281</v>
      </c>
      <c r="CL276" s="29">
        <f t="shared" ca="1" si="502"/>
        <v>94.26096421671383</v>
      </c>
      <c r="CM276" s="29"/>
      <c r="CN276" s="29">
        <v>134</v>
      </c>
      <c r="CO276" s="29">
        <f t="shared" ca="1" si="439"/>
        <v>1445.5025028809234</v>
      </c>
      <c r="CP276" s="29">
        <f ca="1">IF(CN276&gt;$CF$140,0,CP275+CO276)</f>
        <v>220135.07023650594</v>
      </c>
      <c r="CQ276" s="29">
        <f t="shared" ca="1" si="529"/>
        <v>229.30736482969371</v>
      </c>
      <c r="CR276" s="292"/>
      <c r="DA276" s="482"/>
      <c r="DB276" s="242">
        <v>134</v>
      </c>
      <c r="DC276" s="488">
        <f t="shared" ca="1" si="530"/>
        <v>1462.4506963735107</v>
      </c>
      <c r="DD276" s="489">
        <f t="shared" ca="1" si="503"/>
        <v>106.9885</v>
      </c>
      <c r="DE276" s="488">
        <f t="shared" ca="1" si="531"/>
        <v>1355.4621963735108</v>
      </c>
      <c r="DF276" s="489">
        <f t="shared" ca="1" si="532"/>
        <v>282.61090174861494</v>
      </c>
      <c r="DG276" s="488">
        <f t="shared" ca="1" si="533"/>
        <v>1072.8512946248959</v>
      </c>
      <c r="DH276" s="488">
        <f t="shared" si="534"/>
        <v>0</v>
      </c>
      <c r="DI276" s="488">
        <f t="shared" si="535"/>
        <v>0</v>
      </c>
      <c r="DJ276" s="523">
        <f t="shared" ca="1" si="536"/>
        <v>95822.315019185931</v>
      </c>
      <c r="DK276" s="420">
        <f t="shared" ca="1" si="504"/>
        <v>0</v>
      </c>
      <c r="DL276" s="416">
        <f t="shared" ca="1" si="537"/>
        <v>1462.4506963735107</v>
      </c>
      <c r="DM276" s="372">
        <f t="shared" ca="1" si="449"/>
        <v>-1462.4506963735107</v>
      </c>
      <c r="DN276" s="242">
        <v>135</v>
      </c>
      <c r="DO276" s="29">
        <f t="shared" si="505"/>
        <v>0</v>
      </c>
      <c r="DP276" s="29">
        <f t="shared" ca="1" si="419"/>
        <v>83931.3019618783</v>
      </c>
      <c r="DQ276" s="29">
        <f t="shared" ca="1" si="506"/>
        <v>87.428439543623242</v>
      </c>
      <c r="DR276" s="29"/>
      <c r="DS276" s="24">
        <v>134</v>
      </c>
      <c r="DT276" s="243">
        <f t="shared" ca="1" si="440"/>
        <v>1462.4506963735107</v>
      </c>
      <c r="DU276" s="243">
        <f ca="1">IF(DS276&gt;$DK$140,0,DU275+DT276)</f>
        <v>221382.22654874183</v>
      </c>
      <c r="DV276" s="243">
        <f t="shared" ca="1" si="538"/>
        <v>230.60648598827277</v>
      </c>
      <c r="DW276" s="33"/>
      <c r="EF276" s="482"/>
      <c r="EG276" s="242">
        <v>134</v>
      </c>
      <c r="EH276" s="331">
        <f t="shared" ca="1" si="539"/>
        <v>1150</v>
      </c>
      <c r="EI276" s="599">
        <f t="shared" ca="1" si="450"/>
        <v>103.62049999999999</v>
      </c>
      <c r="EJ276" s="331">
        <f t="shared" ca="1" si="540"/>
        <v>1046.3795</v>
      </c>
      <c r="EK276" s="594">
        <f t="shared" ca="1" si="541"/>
        <v>396.82705802008576</v>
      </c>
      <c r="EL276" s="488">
        <f t="shared" ca="1" si="542"/>
        <v>649.55244197991419</v>
      </c>
      <c r="EM276" s="331">
        <f t="shared" si="543"/>
        <v>0</v>
      </c>
      <c r="EN276" s="331">
        <f t="shared" si="544"/>
        <v>0</v>
      </c>
      <c r="EO276" s="595">
        <f t="shared" ca="1" si="545"/>
        <v>135405.43887919234</v>
      </c>
      <c r="EP276" s="420">
        <f t="shared" ca="1" si="507"/>
        <v>0</v>
      </c>
      <c r="EQ276" s="416">
        <f t="shared" ca="1" si="546"/>
        <v>1150</v>
      </c>
      <c r="ER276" s="372">
        <f t="shared" ca="1" si="451"/>
        <v>-1150</v>
      </c>
      <c r="ES276" s="242">
        <v>135</v>
      </c>
      <c r="ET276" s="29">
        <f t="shared" si="547"/>
        <v>0</v>
      </c>
      <c r="EU276" s="29">
        <f t="shared" ref="EU276:EU285" ca="1" si="567">IF(ES276&gt;$ET$140,0,EU275+ET276)</f>
        <v>90490.525648045281</v>
      </c>
      <c r="EV276" s="29">
        <f t="shared" ca="1" si="508"/>
        <v>94.26096421671383</v>
      </c>
      <c r="EW276" s="29"/>
      <c r="EX276" s="24">
        <v>134</v>
      </c>
      <c r="EY276" s="243">
        <f t="shared" ca="1" si="441"/>
        <v>1150</v>
      </c>
      <c r="EZ276" s="243">
        <f ca="1">IF(EX276&gt;$EP$140,0,EZ275+EY276)</f>
        <v>177761.83347325874</v>
      </c>
      <c r="FA276" s="243">
        <f t="shared" ca="1" si="548"/>
        <v>185.16857653464453</v>
      </c>
      <c r="FB276" s="33"/>
      <c r="FK276" s="482"/>
      <c r="FL276" s="242">
        <v>134</v>
      </c>
      <c r="FM276" s="331">
        <f t="shared" ca="1" si="549"/>
        <v>1150</v>
      </c>
      <c r="FN276" s="600">
        <f t="shared" ca="1" si="452"/>
        <v>104.1015</v>
      </c>
      <c r="FO276" s="331">
        <f t="shared" ca="1" si="550"/>
        <v>1045.8985</v>
      </c>
      <c r="FP276" s="597">
        <f t="shared" ca="1" si="551"/>
        <v>404.48498867361172</v>
      </c>
      <c r="FQ276" s="488">
        <f t="shared" ca="1" si="552"/>
        <v>641.41351132638829</v>
      </c>
      <c r="FR276" s="331">
        <f t="shared" si="553"/>
        <v>0</v>
      </c>
      <c r="FS276" s="331">
        <f t="shared" si="554"/>
        <v>0</v>
      </c>
      <c r="FT276" s="596">
        <f t="shared" ca="1" si="555"/>
        <v>138039.15403391191</v>
      </c>
      <c r="FU276" s="420">
        <f t="shared" ca="1" si="509"/>
        <v>0</v>
      </c>
      <c r="FV276" s="416">
        <f t="shared" ca="1" si="556"/>
        <v>1150</v>
      </c>
      <c r="FW276" s="372">
        <f t="shared" ca="1" si="453"/>
        <v>-1150</v>
      </c>
      <c r="FX276" s="242">
        <v>135</v>
      </c>
      <c r="FY276" s="29">
        <f t="shared" si="557"/>
        <v>0</v>
      </c>
      <c r="FZ276" s="29">
        <f t="shared" ref="FZ276:FZ285" ca="1" si="568">IF(FX276&gt;$FY$140,0,FZ275+FY276)</f>
        <v>90490.525648045281</v>
      </c>
      <c r="GA276" s="29">
        <f t="shared" ca="1" si="510"/>
        <v>94.26096421671383</v>
      </c>
      <c r="GB276" s="29"/>
      <c r="GC276" s="24">
        <v>134</v>
      </c>
      <c r="GD276" s="243">
        <f t="shared" ca="1" si="442"/>
        <v>1150</v>
      </c>
      <c r="GE276" s="243">
        <f ca="1">IF(GC276&gt;$FU$140,0,GE275+GD276)</f>
        <v>177724.84539335425</v>
      </c>
      <c r="GF276" s="243">
        <f t="shared" ca="1" si="558"/>
        <v>185.13004728474402</v>
      </c>
      <c r="GG276" s="33"/>
      <c r="GP276" s="482"/>
      <c r="GQ276" s="242">
        <v>134</v>
      </c>
      <c r="GR276" s="331">
        <f t="shared" ca="1" si="511"/>
        <v>1150</v>
      </c>
      <c r="GS276" s="600">
        <f t="shared" ca="1" si="454"/>
        <v>106.9885</v>
      </c>
      <c r="GT276" s="331">
        <f t="shared" ca="1" si="512"/>
        <v>1043.0115000000001</v>
      </c>
      <c r="GU276" s="591">
        <f t="shared" ca="1" si="559"/>
        <v>430.42351483168454</v>
      </c>
      <c r="GV276" s="488">
        <f t="shared" ca="1" si="443"/>
        <v>612.58798516831553</v>
      </c>
      <c r="GW276" s="331">
        <f t="shared" si="444"/>
        <v>0</v>
      </c>
      <c r="GX276" s="331">
        <f t="shared" si="445"/>
        <v>0</v>
      </c>
      <c r="GY276" s="593">
        <f t="shared" ca="1" si="446"/>
        <v>146961.18852855207</v>
      </c>
      <c r="GZ276" s="420">
        <f t="shared" ca="1" si="513"/>
        <v>0</v>
      </c>
      <c r="HA276" s="416">
        <f t="shared" ca="1" si="560"/>
        <v>1150</v>
      </c>
      <c r="HB276" s="372">
        <f t="shared" ca="1" si="455"/>
        <v>-1150</v>
      </c>
      <c r="HC276" s="242">
        <v>135</v>
      </c>
      <c r="HD276" s="29">
        <f t="shared" si="561"/>
        <v>0</v>
      </c>
      <c r="HE276" s="29">
        <f t="shared" ref="HE276:HE285" ca="1" si="569">IF(HC276&gt;$HD$140,0,HE275+HD276)</f>
        <v>83931.3019618783</v>
      </c>
      <c r="HF276" s="29">
        <f t="shared" ca="1" si="514"/>
        <v>87.428439543623242</v>
      </c>
      <c r="HG276" s="29"/>
      <c r="HH276" s="24">
        <v>134</v>
      </c>
      <c r="HI276" s="243">
        <f t="shared" ca="1" si="456"/>
        <v>1150</v>
      </c>
      <c r="HJ276" s="243">
        <f ca="1">IF(HH276&gt;$GZ$140,0,HJ275+HI276)</f>
        <v>176539.61385879345</v>
      </c>
      <c r="HK276" s="243">
        <f t="shared" ca="1" si="562"/>
        <v>183.89543110290984</v>
      </c>
      <c r="HL276" s="33"/>
    </row>
    <row r="277" spans="3:220" ht="15" customHeight="1" x14ac:dyDescent="0.25">
      <c r="C277" s="242">
        <v>135</v>
      </c>
      <c r="D277" s="243">
        <f t="shared" si="486"/>
        <v>1155.6736805955547</v>
      </c>
      <c r="E277" s="865">
        <f t="shared" si="563"/>
        <v>100</v>
      </c>
      <c r="F277" s="866"/>
      <c r="G277" s="243">
        <f t="shared" si="487"/>
        <v>1055.6736805955547</v>
      </c>
      <c r="H277" s="859">
        <f t="shared" si="488"/>
        <v>448.07096108232781</v>
      </c>
      <c r="I277" s="860"/>
      <c r="J277" s="243">
        <f t="shared" si="489"/>
        <v>607.60271951322693</v>
      </c>
      <c r="K277" s="859">
        <f t="shared" si="515"/>
        <v>133813.68560518511</v>
      </c>
      <c r="L277" s="860"/>
      <c r="M277" s="860"/>
      <c r="N277" s="861"/>
      <c r="O277" s="248">
        <f t="shared" si="516"/>
        <v>133813.68560518511</v>
      </c>
      <c r="P277" s="248">
        <f t="shared" si="484"/>
        <v>0</v>
      </c>
      <c r="Q277" s="248">
        <f t="shared" si="490"/>
        <v>0</v>
      </c>
      <c r="R277" s="1015" t="str">
        <f t="shared" si="485"/>
        <v/>
      </c>
      <c r="S277" s="1015"/>
      <c r="U277">
        <v>135</v>
      </c>
      <c r="W277" s="278"/>
      <c r="X277" s="278"/>
      <c r="Y277" s="854"/>
      <c r="Z277" s="855"/>
      <c r="AA277" s="279"/>
      <c r="AQ277" s="482"/>
      <c r="AR277" s="242">
        <v>135</v>
      </c>
      <c r="AS277" s="331">
        <f t="shared" ca="1" si="491"/>
        <v>1231.970682334292</v>
      </c>
      <c r="AT277" s="566">
        <f t="shared" ca="1" si="517"/>
        <v>103.62049999999999</v>
      </c>
      <c r="AU277" s="331">
        <f t="shared" ca="1" si="492"/>
        <v>1128.350182334292</v>
      </c>
      <c r="AV277" s="329">
        <f t="shared" ca="1" si="493"/>
        <v>355.80206507126854</v>
      </c>
      <c r="AW277" s="331">
        <f t="shared" ca="1" si="494"/>
        <v>772.54811726302341</v>
      </c>
      <c r="AX277" s="331">
        <f t="shared" si="518"/>
        <v>0</v>
      </c>
      <c r="AY277" s="331">
        <f t="shared" ref="AY277:AY340" si="570">IF(AR277=$AJ$140,$V$107,0)</f>
        <v>0</v>
      </c>
      <c r="AZ277" s="350">
        <f t="shared" ca="1" si="495"/>
        <v>121216.73133574333</v>
      </c>
      <c r="BA277" s="420">
        <f t="shared" ca="1" si="496"/>
        <v>0</v>
      </c>
      <c r="BB277" s="416">
        <f t="shared" ca="1" si="519"/>
        <v>1231.970682334292</v>
      </c>
      <c r="BC277" s="372">
        <f t="shared" ca="1" si="447"/>
        <v>-1231.970682334292</v>
      </c>
      <c r="BD277" s="242">
        <v>136</v>
      </c>
      <c r="BE277" s="29">
        <f t="shared" si="497"/>
        <v>0</v>
      </c>
      <c r="BF277" s="29">
        <f t="shared" ca="1" si="520"/>
        <v>90490.525648045281</v>
      </c>
      <c r="BG277" s="29">
        <f t="shared" ca="1" si="498"/>
        <v>94.26096421671383</v>
      </c>
      <c r="BH277" s="29"/>
      <c r="BI277" s="24">
        <v>135</v>
      </c>
      <c r="BJ277" s="243">
        <f t="shared" ca="1" si="438"/>
        <v>1231.970682334292</v>
      </c>
      <c r="BK277" s="243">
        <f t="shared" ca="1" si="564"/>
        <v>190758.15482758963</v>
      </c>
      <c r="BL277" s="243">
        <f t="shared" ca="1" si="521"/>
        <v>198.70641127873921</v>
      </c>
      <c r="BM277" s="33"/>
      <c r="BO277" s="278"/>
      <c r="BP277" s="278"/>
      <c r="BQ277" s="278"/>
      <c r="BR277" s="278"/>
      <c r="BS277" s="278"/>
      <c r="BT277" s="278"/>
      <c r="BU277" s="278"/>
      <c r="BV277" s="725"/>
      <c r="BW277" s="679">
        <v>135</v>
      </c>
      <c r="BX277" s="489">
        <f t="shared" ca="1" si="522"/>
        <v>1445.5025028809234</v>
      </c>
      <c r="BY277" s="489">
        <f t="shared" ca="1" si="499"/>
        <v>104.1015</v>
      </c>
      <c r="BZ277" s="489">
        <f t="shared" ca="1" si="500"/>
        <v>1341.4010028809234</v>
      </c>
      <c r="CA277" s="489">
        <f t="shared" ca="1" si="523"/>
        <v>261.54973554449242</v>
      </c>
      <c r="CB277" s="489">
        <f t="shared" ca="1" si="524"/>
        <v>1079.851267336431</v>
      </c>
      <c r="CC277" s="489">
        <f t="shared" si="525"/>
        <v>0</v>
      </c>
      <c r="CD277" s="489">
        <f t="shared" si="526"/>
        <v>0</v>
      </c>
      <c r="CE277" s="647">
        <f t="shared" ca="1" si="527"/>
        <v>88594.343776489535</v>
      </c>
      <c r="CF277" s="700">
        <f t="shared" ca="1" si="565"/>
        <v>0</v>
      </c>
      <c r="CG277" s="701">
        <f t="shared" ca="1" si="528"/>
        <v>1445.5025028809234</v>
      </c>
      <c r="CH277" s="710">
        <f t="shared" ca="1" si="448"/>
        <v>-1445.5025028809234</v>
      </c>
      <c r="CI277" s="679">
        <v>136</v>
      </c>
      <c r="CJ277" s="29">
        <f t="shared" si="501"/>
        <v>0</v>
      </c>
      <c r="CK277" s="29">
        <f t="shared" ca="1" si="566"/>
        <v>90490.525648045281</v>
      </c>
      <c r="CL277" s="29">
        <f t="shared" ca="1" si="502"/>
        <v>94.26096421671383</v>
      </c>
      <c r="CM277" s="29"/>
      <c r="CN277" s="29">
        <v>135</v>
      </c>
      <c r="CO277" s="29">
        <f t="shared" ca="1" si="439"/>
        <v>1445.5025028809234</v>
      </c>
      <c r="CP277" s="29">
        <f t="shared" ref="CP277:CP286" ca="1" si="571">IF(CN277&gt;$CF$140,0,CP276+CO277)</f>
        <v>221580.57273938687</v>
      </c>
      <c r="CQ277" s="29">
        <f t="shared" ca="1" si="529"/>
        <v>230.81309660352801</v>
      </c>
      <c r="CR277" s="292"/>
      <c r="DA277" s="482"/>
      <c r="DB277" s="242">
        <v>135</v>
      </c>
      <c r="DC277" s="488">
        <f t="shared" ca="1" si="530"/>
        <v>1462.4506963735107</v>
      </c>
      <c r="DD277" s="489">
        <f t="shared" ca="1" si="503"/>
        <v>106.9885</v>
      </c>
      <c r="DE277" s="488">
        <f t="shared" ca="1" si="531"/>
        <v>1355.4621963735108</v>
      </c>
      <c r="DF277" s="489">
        <f t="shared" ca="1" si="532"/>
        <v>279.48175213929233</v>
      </c>
      <c r="DG277" s="488">
        <f t="shared" ca="1" si="533"/>
        <v>1075.9804442342183</v>
      </c>
      <c r="DH277" s="488">
        <f t="shared" si="534"/>
        <v>0</v>
      </c>
      <c r="DI277" s="488">
        <f t="shared" si="535"/>
        <v>0</v>
      </c>
      <c r="DJ277" s="523">
        <f t="shared" ca="1" si="536"/>
        <v>94746.334574951718</v>
      </c>
      <c r="DK277" s="420">
        <f t="shared" ca="1" si="504"/>
        <v>0</v>
      </c>
      <c r="DL277" s="416">
        <f t="shared" ca="1" si="537"/>
        <v>1462.4506963735107</v>
      </c>
      <c r="DM277" s="372">
        <f t="shared" ca="1" si="449"/>
        <v>-1462.4506963735107</v>
      </c>
      <c r="DN277" s="242">
        <v>136</v>
      </c>
      <c r="DO277" s="29">
        <f t="shared" si="505"/>
        <v>0</v>
      </c>
      <c r="DP277" s="29">
        <f t="shared" ca="1" si="419"/>
        <v>83931.3019618783</v>
      </c>
      <c r="DQ277" s="29">
        <f t="shared" ca="1" si="506"/>
        <v>87.428439543623242</v>
      </c>
      <c r="DR277" s="29"/>
      <c r="DS277" s="24">
        <v>135</v>
      </c>
      <c r="DT277" s="243">
        <f t="shared" ca="1" si="440"/>
        <v>1462.4506963735107</v>
      </c>
      <c r="DU277" s="243">
        <f t="shared" ref="DU277:DU286" ca="1" si="572">IF(DS277&gt;$DK$140,0,DU276+DT277)</f>
        <v>222844.67724511534</v>
      </c>
      <c r="DV277" s="243">
        <f t="shared" ca="1" si="538"/>
        <v>232.12987213032849</v>
      </c>
      <c r="DW277" s="33"/>
      <c r="EF277" s="482"/>
      <c r="EG277" s="242">
        <v>135</v>
      </c>
      <c r="EH277" s="331">
        <f t="shared" ca="1" si="539"/>
        <v>1150</v>
      </c>
      <c r="EI277" s="599">
        <f t="shared" ca="1" si="450"/>
        <v>103.62049999999999</v>
      </c>
      <c r="EJ277" s="331">
        <f t="shared" ca="1" si="540"/>
        <v>1046.3795</v>
      </c>
      <c r="EK277" s="594">
        <f t="shared" ca="1" si="541"/>
        <v>394.93253006431104</v>
      </c>
      <c r="EL277" s="488">
        <f t="shared" ca="1" si="542"/>
        <v>651.44696993568891</v>
      </c>
      <c r="EM277" s="331">
        <f t="shared" si="543"/>
        <v>0</v>
      </c>
      <c r="EN277" s="331">
        <f t="shared" si="544"/>
        <v>0</v>
      </c>
      <c r="EO277" s="595">
        <f t="shared" ca="1" si="545"/>
        <v>134753.99190925664</v>
      </c>
      <c r="EP277" s="420">
        <f t="shared" ca="1" si="507"/>
        <v>0</v>
      </c>
      <c r="EQ277" s="416">
        <f t="shared" ca="1" si="546"/>
        <v>1150</v>
      </c>
      <c r="ER277" s="372">
        <f t="shared" ca="1" si="451"/>
        <v>-1150</v>
      </c>
      <c r="ES277" s="242">
        <v>136</v>
      </c>
      <c r="ET277" s="29">
        <f t="shared" si="547"/>
        <v>0</v>
      </c>
      <c r="EU277" s="29">
        <f t="shared" ca="1" si="567"/>
        <v>90490.525648045281</v>
      </c>
      <c r="EV277" s="29">
        <f t="shared" ca="1" si="508"/>
        <v>94.26096421671383</v>
      </c>
      <c r="EW277" s="29"/>
      <c r="EX277" s="24">
        <v>135</v>
      </c>
      <c r="EY277" s="243">
        <f t="shared" ca="1" si="441"/>
        <v>1150</v>
      </c>
      <c r="EZ277" s="243">
        <f t="shared" ref="EZ277:EZ286" ca="1" si="573">IF(EX277&gt;$EP$140,0,EZ276+EY277)</f>
        <v>178911.83347325874</v>
      </c>
      <c r="FA277" s="243">
        <f t="shared" ca="1" si="548"/>
        <v>186.36649320131119</v>
      </c>
      <c r="FB277" s="33"/>
      <c r="FK277" s="482"/>
      <c r="FL277" s="242">
        <v>135</v>
      </c>
      <c r="FM277" s="331">
        <f t="shared" ca="1" si="549"/>
        <v>1150</v>
      </c>
      <c r="FN277" s="600">
        <f t="shared" ca="1" si="452"/>
        <v>104.1015</v>
      </c>
      <c r="FO277" s="331">
        <f t="shared" ca="1" si="550"/>
        <v>1045.8985</v>
      </c>
      <c r="FP277" s="597">
        <f t="shared" ca="1" si="551"/>
        <v>402.61419926557642</v>
      </c>
      <c r="FQ277" s="488">
        <f t="shared" ca="1" si="552"/>
        <v>643.2843007344236</v>
      </c>
      <c r="FR277" s="331">
        <f t="shared" si="553"/>
        <v>0</v>
      </c>
      <c r="FS277" s="331">
        <f t="shared" si="554"/>
        <v>0</v>
      </c>
      <c r="FT277" s="596">
        <f t="shared" ca="1" si="555"/>
        <v>137395.86973317747</v>
      </c>
      <c r="FU277" s="420">
        <f t="shared" ca="1" si="509"/>
        <v>0</v>
      </c>
      <c r="FV277" s="416">
        <f t="shared" ca="1" si="556"/>
        <v>1150</v>
      </c>
      <c r="FW277" s="372">
        <f t="shared" ca="1" si="453"/>
        <v>-1150</v>
      </c>
      <c r="FX277" s="242">
        <v>136</v>
      </c>
      <c r="FY277" s="29">
        <f t="shared" si="557"/>
        <v>0</v>
      </c>
      <c r="FZ277" s="29">
        <f t="shared" ca="1" si="568"/>
        <v>90490.525648045281</v>
      </c>
      <c r="GA277" s="29">
        <f t="shared" ca="1" si="510"/>
        <v>94.26096421671383</v>
      </c>
      <c r="GB277" s="29"/>
      <c r="GC277" s="24">
        <v>135</v>
      </c>
      <c r="GD277" s="243">
        <f t="shared" ca="1" si="442"/>
        <v>1150</v>
      </c>
      <c r="GE277" s="243">
        <f t="shared" ref="GE277:GE286" ca="1" si="574">IF(GC277&gt;$FU$140,0,GE276+GD277)</f>
        <v>178874.84539335425</v>
      </c>
      <c r="GF277" s="243">
        <f t="shared" ca="1" si="558"/>
        <v>186.32796395141068</v>
      </c>
      <c r="GG277" s="33"/>
      <c r="GP277" s="482"/>
      <c r="GQ277" s="242">
        <v>135</v>
      </c>
      <c r="GR277" s="331">
        <f t="shared" ca="1" si="511"/>
        <v>1150</v>
      </c>
      <c r="GS277" s="600">
        <f t="shared" ca="1" si="454"/>
        <v>106.9885</v>
      </c>
      <c r="GT277" s="331">
        <f t="shared" ca="1" si="512"/>
        <v>1043.0115000000001</v>
      </c>
      <c r="GU277" s="591">
        <f t="shared" ca="1" si="559"/>
        <v>428.63679987494356</v>
      </c>
      <c r="GV277" s="488">
        <f t="shared" ca="1" si="443"/>
        <v>614.37470012505651</v>
      </c>
      <c r="GW277" s="331">
        <f t="shared" si="444"/>
        <v>0</v>
      </c>
      <c r="GX277" s="331">
        <f t="shared" si="445"/>
        <v>0</v>
      </c>
      <c r="GY277" s="593">
        <f t="shared" ca="1" si="446"/>
        <v>146346.81382842702</v>
      </c>
      <c r="GZ277" s="420">
        <f t="shared" ca="1" si="513"/>
        <v>0</v>
      </c>
      <c r="HA277" s="416">
        <f t="shared" ca="1" si="560"/>
        <v>1150</v>
      </c>
      <c r="HB277" s="372">
        <f t="shared" ca="1" si="455"/>
        <v>-1150</v>
      </c>
      <c r="HC277" s="242">
        <v>136</v>
      </c>
      <c r="HD277" s="29">
        <f t="shared" si="561"/>
        <v>0</v>
      </c>
      <c r="HE277" s="29">
        <f t="shared" ca="1" si="569"/>
        <v>83931.3019618783</v>
      </c>
      <c r="HF277" s="29">
        <f t="shared" ca="1" si="514"/>
        <v>87.428439543623242</v>
      </c>
      <c r="HG277" s="29"/>
      <c r="HH277" s="24">
        <v>135</v>
      </c>
      <c r="HI277" s="243">
        <f t="shared" ca="1" si="456"/>
        <v>1150</v>
      </c>
      <c r="HJ277" s="243">
        <f t="shared" ref="HJ277:HJ286" ca="1" si="575">IF(HH277&gt;$GZ$140,0,HJ276+HI277)</f>
        <v>177689.61385879345</v>
      </c>
      <c r="HK277" s="243">
        <f t="shared" ca="1" si="562"/>
        <v>185.09334776957652</v>
      </c>
      <c r="HL277" s="33"/>
    </row>
    <row r="278" spans="3:220" ht="15" customHeight="1" x14ac:dyDescent="0.25">
      <c r="C278" s="242">
        <v>136</v>
      </c>
      <c r="D278" s="243">
        <f t="shared" si="486"/>
        <v>1155.6736805955547</v>
      </c>
      <c r="E278" s="865">
        <f t="shared" si="563"/>
        <v>100</v>
      </c>
      <c r="F278" s="866"/>
      <c r="G278" s="243">
        <f t="shared" si="487"/>
        <v>1055.6736805955547</v>
      </c>
      <c r="H278" s="859">
        <f t="shared" si="488"/>
        <v>446.04561868395035</v>
      </c>
      <c r="I278" s="860"/>
      <c r="J278" s="243">
        <f t="shared" si="489"/>
        <v>609.62806191160439</v>
      </c>
      <c r="K278" s="859">
        <f t="shared" si="515"/>
        <v>133204.05754327349</v>
      </c>
      <c r="L278" s="860"/>
      <c r="M278" s="860"/>
      <c r="N278" s="861"/>
      <c r="O278" s="248">
        <f t="shared" si="516"/>
        <v>133204.05754327349</v>
      </c>
      <c r="P278" s="248">
        <f t="shared" si="484"/>
        <v>0</v>
      </c>
      <c r="Q278" s="248">
        <f t="shared" si="490"/>
        <v>0</v>
      </c>
      <c r="R278" s="1015" t="str">
        <f t="shared" si="485"/>
        <v/>
      </c>
      <c r="S278" s="1015"/>
      <c r="U278">
        <v>136</v>
      </c>
      <c r="W278" s="278"/>
      <c r="X278" s="278"/>
      <c r="Y278" s="854"/>
      <c r="Z278" s="855"/>
      <c r="AA278" s="279"/>
      <c r="AQ278" s="482"/>
      <c r="AR278" s="242">
        <v>136</v>
      </c>
      <c r="AS278" s="331">
        <f t="shared" ca="1" si="491"/>
        <v>1231.970682334292</v>
      </c>
      <c r="AT278" s="566">
        <f t="shared" ca="1" si="517"/>
        <v>103.62049999999999</v>
      </c>
      <c r="AU278" s="331">
        <f t="shared" ca="1" si="492"/>
        <v>1128.350182334292</v>
      </c>
      <c r="AV278" s="329">
        <f t="shared" ca="1" si="493"/>
        <v>353.54879972925141</v>
      </c>
      <c r="AW278" s="331">
        <f t="shared" ca="1" si="494"/>
        <v>774.80138260504054</v>
      </c>
      <c r="AX278" s="331">
        <f t="shared" si="518"/>
        <v>0</v>
      </c>
      <c r="AY278" s="331">
        <f t="shared" si="570"/>
        <v>0</v>
      </c>
      <c r="AZ278" s="350">
        <f t="shared" ca="1" si="495"/>
        <v>120441.92995313829</v>
      </c>
      <c r="BA278" s="420">
        <f t="shared" ca="1" si="496"/>
        <v>0</v>
      </c>
      <c r="BB278" s="416">
        <f t="shared" ca="1" si="519"/>
        <v>1231.970682334292</v>
      </c>
      <c r="BC278" s="372">
        <f t="shared" ca="1" si="447"/>
        <v>-1231.970682334292</v>
      </c>
      <c r="BD278" s="242">
        <v>137</v>
      </c>
      <c r="BE278" s="29">
        <f t="shared" si="497"/>
        <v>0</v>
      </c>
      <c r="BF278" s="29">
        <f t="shared" ca="1" si="520"/>
        <v>90490.525648045281</v>
      </c>
      <c r="BG278" s="29">
        <f t="shared" ca="1" si="498"/>
        <v>94.26096421671383</v>
      </c>
      <c r="BH278" s="29"/>
      <c r="BI278" s="24">
        <v>136</v>
      </c>
      <c r="BJ278" s="243">
        <f t="shared" ca="1" si="438"/>
        <v>1231.970682334292</v>
      </c>
      <c r="BK278" s="243">
        <f t="shared" ca="1" si="564"/>
        <v>191990.12550992394</v>
      </c>
      <c r="BL278" s="243">
        <f t="shared" ca="1" si="521"/>
        <v>199.98971407283742</v>
      </c>
      <c r="BM278" s="33"/>
      <c r="BO278" s="278"/>
      <c r="BP278" s="278"/>
      <c r="BQ278" s="278"/>
      <c r="BR278" s="278"/>
      <c r="BS278" s="278"/>
      <c r="BT278" s="278"/>
      <c r="BU278" s="278"/>
      <c r="BV278" s="725"/>
      <c r="BW278" s="679">
        <v>136</v>
      </c>
      <c r="BX278" s="489">
        <f t="shared" ca="1" si="522"/>
        <v>1445.5025028809234</v>
      </c>
      <c r="BY278" s="489">
        <f t="shared" ca="1" si="499"/>
        <v>104.1015</v>
      </c>
      <c r="BZ278" s="489">
        <f t="shared" ca="1" si="500"/>
        <v>1341.4010028809234</v>
      </c>
      <c r="CA278" s="489">
        <f t="shared" ca="1" si="523"/>
        <v>258.40016934809449</v>
      </c>
      <c r="CB278" s="489">
        <f t="shared" ca="1" si="524"/>
        <v>1083.0008335328289</v>
      </c>
      <c r="CC278" s="489">
        <f t="shared" si="525"/>
        <v>0</v>
      </c>
      <c r="CD278" s="489">
        <f t="shared" si="526"/>
        <v>0</v>
      </c>
      <c r="CE278" s="647">
        <f t="shared" ca="1" si="527"/>
        <v>87511.342942956704</v>
      </c>
      <c r="CF278" s="700">
        <f t="shared" ca="1" si="565"/>
        <v>0</v>
      </c>
      <c r="CG278" s="701">
        <f t="shared" ca="1" si="528"/>
        <v>1445.5025028809234</v>
      </c>
      <c r="CH278" s="710">
        <f t="shared" ca="1" si="448"/>
        <v>-1445.5025028809234</v>
      </c>
      <c r="CI278" s="679">
        <v>137</v>
      </c>
      <c r="CJ278" s="29">
        <f t="shared" si="501"/>
        <v>0</v>
      </c>
      <c r="CK278" s="29">
        <f t="shared" ca="1" si="566"/>
        <v>90490.525648045281</v>
      </c>
      <c r="CL278" s="29">
        <f t="shared" ca="1" si="502"/>
        <v>94.26096421671383</v>
      </c>
      <c r="CM278" s="29"/>
      <c r="CN278" s="29">
        <v>136</v>
      </c>
      <c r="CO278" s="29">
        <f t="shared" ca="1" si="439"/>
        <v>1445.5025028809234</v>
      </c>
      <c r="CP278" s="29">
        <f t="shared" ca="1" si="571"/>
        <v>223026.07524226781</v>
      </c>
      <c r="CQ278" s="29">
        <f t="shared" ca="1" si="529"/>
        <v>232.31882837736234</v>
      </c>
      <c r="CR278" s="292"/>
      <c r="DA278" s="482"/>
      <c r="DB278" s="242">
        <v>136</v>
      </c>
      <c r="DC278" s="488">
        <f t="shared" ca="1" si="530"/>
        <v>1462.4506963735107</v>
      </c>
      <c r="DD278" s="489">
        <f t="shared" ca="1" si="503"/>
        <v>106.9885</v>
      </c>
      <c r="DE278" s="488">
        <f t="shared" ca="1" si="531"/>
        <v>1355.4621963735108</v>
      </c>
      <c r="DF278" s="489">
        <f t="shared" ca="1" si="532"/>
        <v>276.34347584360921</v>
      </c>
      <c r="DG278" s="488">
        <f t="shared" ca="1" si="533"/>
        <v>1079.1187205299016</v>
      </c>
      <c r="DH278" s="488">
        <f t="shared" si="534"/>
        <v>0</v>
      </c>
      <c r="DI278" s="488">
        <f t="shared" si="535"/>
        <v>0</v>
      </c>
      <c r="DJ278" s="523">
        <f t="shared" ca="1" si="536"/>
        <v>93667.215854421811</v>
      </c>
      <c r="DK278" s="420">
        <f t="shared" ca="1" si="504"/>
        <v>0</v>
      </c>
      <c r="DL278" s="416">
        <f t="shared" ca="1" si="537"/>
        <v>1462.4506963735107</v>
      </c>
      <c r="DM278" s="372">
        <f t="shared" ca="1" si="449"/>
        <v>-1462.4506963735107</v>
      </c>
      <c r="DN278" s="242">
        <v>137</v>
      </c>
      <c r="DO278" s="29">
        <f t="shared" si="505"/>
        <v>0</v>
      </c>
      <c r="DP278" s="29">
        <f t="shared" ca="1" si="419"/>
        <v>83931.3019618783</v>
      </c>
      <c r="DQ278" s="29">
        <f t="shared" ca="1" si="506"/>
        <v>87.428439543623242</v>
      </c>
      <c r="DR278" s="29"/>
      <c r="DS278" s="24">
        <v>136</v>
      </c>
      <c r="DT278" s="243">
        <f t="shared" ca="1" si="440"/>
        <v>1462.4506963735107</v>
      </c>
      <c r="DU278" s="243">
        <f t="shared" ca="1" si="572"/>
        <v>224307.12794148884</v>
      </c>
      <c r="DV278" s="243">
        <f t="shared" ca="1" si="538"/>
        <v>233.65325827238425</v>
      </c>
      <c r="DW278" s="33"/>
      <c r="EF278" s="482"/>
      <c r="EG278" s="242">
        <v>136</v>
      </c>
      <c r="EH278" s="331">
        <f t="shared" ca="1" si="539"/>
        <v>1150</v>
      </c>
      <c r="EI278" s="599">
        <f t="shared" ca="1" si="450"/>
        <v>103.62049999999999</v>
      </c>
      <c r="EJ278" s="331">
        <f t="shared" ca="1" si="540"/>
        <v>1046.3795</v>
      </c>
      <c r="EK278" s="594">
        <f t="shared" ca="1" si="541"/>
        <v>393.03247640199857</v>
      </c>
      <c r="EL278" s="488">
        <f t="shared" ca="1" si="542"/>
        <v>653.34702359800144</v>
      </c>
      <c r="EM278" s="331">
        <f t="shared" si="543"/>
        <v>0</v>
      </c>
      <c r="EN278" s="331">
        <f t="shared" si="544"/>
        <v>0</v>
      </c>
      <c r="EO278" s="595">
        <f t="shared" ca="1" si="545"/>
        <v>134100.64488565864</v>
      </c>
      <c r="EP278" s="420">
        <f t="shared" ca="1" si="507"/>
        <v>0</v>
      </c>
      <c r="EQ278" s="416">
        <f t="shared" ca="1" si="546"/>
        <v>1150</v>
      </c>
      <c r="ER278" s="372">
        <f t="shared" ca="1" si="451"/>
        <v>-1150</v>
      </c>
      <c r="ES278" s="242">
        <v>137</v>
      </c>
      <c r="ET278" s="29">
        <f t="shared" si="547"/>
        <v>0</v>
      </c>
      <c r="EU278" s="29">
        <f t="shared" ca="1" si="567"/>
        <v>90490.525648045281</v>
      </c>
      <c r="EV278" s="29">
        <f t="shared" ca="1" si="508"/>
        <v>94.26096421671383</v>
      </c>
      <c r="EW278" s="29"/>
      <c r="EX278" s="24">
        <v>136</v>
      </c>
      <c r="EY278" s="243">
        <f t="shared" ca="1" si="441"/>
        <v>1150</v>
      </c>
      <c r="EZ278" s="243">
        <f t="shared" ca="1" si="573"/>
        <v>180061.83347325874</v>
      </c>
      <c r="FA278" s="243">
        <f t="shared" ca="1" si="548"/>
        <v>187.56440986797784</v>
      </c>
      <c r="FB278" s="33"/>
      <c r="FK278" s="482"/>
      <c r="FL278" s="242">
        <v>136</v>
      </c>
      <c r="FM278" s="331">
        <f t="shared" ca="1" si="549"/>
        <v>1150</v>
      </c>
      <c r="FN278" s="600">
        <f t="shared" ca="1" si="452"/>
        <v>104.1015</v>
      </c>
      <c r="FO278" s="331">
        <f t="shared" ca="1" si="550"/>
        <v>1045.8985</v>
      </c>
      <c r="FP278" s="597">
        <f t="shared" ca="1" si="551"/>
        <v>400.73795338843433</v>
      </c>
      <c r="FQ278" s="488">
        <f t="shared" ca="1" si="552"/>
        <v>645.16054661156568</v>
      </c>
      <c r="FR278" s="331">
        <f t="shared" si="553"/>
        <v>0</v>
      </c>
      <c r="FS278" s="331">
        <f t="shared" si="554"/>
        <v>0</v>
      </c>
      <c r="FT278" s="596">
        <f t="shared" ca="1" si="555"/>
        <v>136750.70918656592</v>
      </c>
      <c r="FU278" s="420">
        <f t="shared" ca="1" si="509"/>
        <v>0</v>
      </c>
      <c r="FV278" s="416">
        <f t="shared" ca="1" si="556"/>
        <v>1150</v>
      </c>
      <c r="FW278" s="372">
        <f t="shared" ca="1" si="453"/>
        <v>-1150</v>
      </c>
      <c r="FX278" s="242">
        <v>137</v>
      </c>
      <c r="FY278" s="29">
        <f t="shared" si="557"/>
        <v>0</v>
      </c>
      <c r="FZ278" s="29">
        <f t="shared" ca="1" si="568"/>
        <v>90490.525648045281</v>
      </c>
      <c r="GA278" s="29">
        <f t="shared" ca="1" si="510"/>
        <v>94.26096421671383</v>
      </c>
      <c r="GB278" s="29"/>
      <c r="GC278" s="24">
        <v>136</v>
      </c>
      <c r="GD278" s="243">
        <f t="shared" ca="1" si="442"/>
        <v>1150</v>
      </c>
      <c r="GE278" s="243">
        <f t="shared" ca="1" si="574"/>
        <v>180024.84539335425</v>
      </c>
      <c r="GF278" s="243">
        <f t="shared" ca="1" si="558"/>
        <v>187.52588061807737</v>
      </c>
      <c r="GG278" s="33"/>
      <c r="GP278" s="482"/>
      <c r="GQ278" s="242">
        <v>136</v>
      </c>
      <c r="GR278" s="331">
        <f t="shared" ca="1" si="511"/>
        <v>1150</v>
      </c>
      <c r="GS278" s="600">
        <f t="shared" ca="1" si="454"/>
        <v>106.9885</v>
      </c>
      <c r="GT278" s="331">
        <f t="shared" ca="1" si="512"/>
        <v>1043.0115000000001</v>
      </c>
      <c r="GU278" s="591">
        <f t="shared" ca="1" si="559"/>
        <v>426.84487366624552</v>
      </c>
      <c r="GV278" s="488">
        <f t="shared" ca="1" si="443"/>
        <v>616.16662633375449</v>
      </c>
      <c r="GW278" s="331">
        <f t="shared" si="444"/>
        <v>0</v>
      </c>
      <c r="GX278" s="331">
        <f t="shared" si="445"/>
        <v>0</v>
      </c>
      <c r="GY278" s="593">
        <f t="shared" ca="1" si="446"/>
        <v>145730.64720209327</v>
      </c>
      <c r="GZ278" s="420">
        <f t="shared" ca="1" si="513"/>
        <v>0</v>
      </c>
      <c r="HA278" s="416">
        <f t="shared" ca="1" si="560"/>
        <v>1150</v>
      </c>
      <c r="HB278" s="372">
        <f t="shared" ca="1" si="455"/>
        <v>-1150</v>
      </c>
      <c r="HC278" s="242">
        <v>137</v>
      </c>
      <c r="HD278" s="29">
        <f t="shared" si="561"/>
        <v>0</v>
      </c>
      <c r="HE278" s="29">
        <f t="shared" ca="1" si="569"/>
        <v>83931.3019618783</v>
      </c>
      <c r="HF278" s="29">
        <f t="shared" ca="1" si="514"/>
        <v>87.428439543623242</v>
      </c>
      <c r="HG278" s="29"/>
      <c r="HH278" s="24">
        <v>136</v>
      </c>
      <c r="HI278" s="243">
        <f t="shared" ca="1" si="456"/>
        <v>1150</v>
      </c>
      <c r="HJ278" s="243">
        <f t="shared" ca="1" si="575"/>
        <v>178839.61385879345</v>
      </c>
      <c r="HK278" s="243">
        <f t="shared" ca="1" si="562"/>
        <v>186.29126443624318</v>
      </c>
      <c r="HL278" s="33"/>
    </row>
    <row r="279" spans="3:220" ht="15" customHeight="1" x14ac:dyDescent="0.25">
      <c r="C279" s="242">
        <v>137</v>
      </c>
      <c r="D279" s="243">
        <f t="shared" si="486"/>
        <v>1155.6736805955547</v>
      </c>
      <c r="E279" s="865">
        <f t="shared" si="563"/>
        <v>100</v>
      </c>
      <c r="F279" s="866"/>
      <c r="G279" s="243">
        <f t="shared" si="487"/>
        <v>1055.6736805955547</v>
      </c>
      <c r="H279" s="859">
        <f t="shared" si="488"/>
        <v>444.01352514424497</v>
      </c>
      <c r="I279" s="860"/>
      <c r="J279" s="243">
        <f t="shared" si="489"/>
        <v>611.66015545130972</v>
      </c>
      <c r="K279" s="859">
        <f t="shared" si="515"/>
        <v>132592.39738782219</v>
      </c>
      <c r="L279" s="860"/>
      <c r="M279" s="860"/>
      <c r="N279" s="861"/>
      <c r="O279" s="248">
        <f t="shared" si="516"/>
        <v>132592.39738782219</v>
      </c>
      <c r="P279" s="248">
        <f t="shared" si="484"/>
        <v>0</v>
      </c>
      <c r="Q279" s="248">
        <f t="shared" si="490"/>
        <v>0</v>
      </c>
      <c r="R279" s="1015" t="str">
        <f t="shared" si="485"/>
        <v/>
      </c>
      <c r="S279" s="1015"/>
      <c r="U279">
        <v>137</v>
      </c>
      <c r="W279" s="278"/>
      <c r="X279" s="278"/>
      <c r="Y279" s="854"/>
      <c r="Z279" s="855"/>
      <c r="AA279" s="279"/>
      <c r="AQ279" s="482"/>
      <c r="AR279" s="242">
        <v>137</v>
      </c>
      <c r="AS279" s="331">
        <f t="shared" ca="1" si="491"/>
        <v>1231.970682334292</v>
      </c>
      <c r="AT279" s="566">
        <f t="shared" ca="1" si="517"/>
        <v>103.62049999999999</v>
      </c>
      <c r="AU279" s="331">
        <f t="shared" ca="1" si="492"/>
        <v>1128.350182334292</v>
      </c>
      <c r="AV279" s="329">
        <f t="shared" ca="1" si="493"/>
        <v>351.28896236332002</v>
      </c>
      <c r="AW279" s="331">
        <f t="shared" ca="1" si="494"/>
        <v>777.06121997097193</v>
      </c>
      <c r="AX279" s="331">
        <f t="shared" si="518"/>
        <v>0</v>
      </c>
      <c r="AY279" s="331">
        <f t="shared" si="570"/>
        <v>0</v>
      </c>
      <c r="AZ279" s="350">
        <f t="shared" ca="1" si="495"/>
        <v>119664.86873316731</v>
      </c>
      <c r="BA279" s="420">
        <f t="shared" ca="1" si="496"/>
        <v>0</v>
      </c>
      <c r="BB279" s="416">
        <f t="shared" ca="1" si="519"/>
        <v>1231.970682334292</v>
      </c>
      <c r="BC279" s="372">
        <f t="shared" ca="1" si="447"/>
        <v>-1231.970682334292</v>
      </c>
      <c r="BD279" s="242">
        <v>138</v>
      </c>
      <c r="BE279" s="29">
        <f t="shared" si="497"/>
        <v>0</v>
      </c>
      <c r="BF279" s="29">
        <f t="shared" ca="1" si="520"/>
        <v>90490.525648045281</v>
      </c>
      <c r="BG279" s="29">
        <f t="shared" ca="1" si="498"/>
        <v>94.26096421671383</v>
      </c>
      <c r="BH279" s="29"/>
      <c r="BI279" s="24">
        <v>137</v>
      </c>
      <c r="BJ279" s="243">
        <f t="shared" ca="1" si="438"/>
        <v>1231.970682334292</v>
      </c>
      <c r="BK279" s="243">
        <f t="shared" ca="1" si="564"/>
        <v>193222.09619225824</v>
      </c>
      <c r="BL279" s="243">
        <f t="shared" ca="1" si="521"/>
        <v>201.27301686693568</v>
      </c>
      <c r="BM279" s="33"/>
      <c r="BO279" s="278"/>
      <c r="BP279" s="278"/>
      <c r="BQ279" s="278"/>
      <c r="BR279" s="278"/>
      <c r="BS279" s="278"/>
      <c r="BT279" s="278"/>
      <c r="BU279" s="278"/>
      <c r="BV279" s="725"/>
      <c r="BW279" s="679">
        <v>137</v>
      </c>
      <c r="BX279" s="489">
        <f t="shared" ca="1" si="522"/>
        <v>1445.5025028809234</v>
      </c>
      <c r="BY279" s="489">
        <f t="shared" ca="1" si="499"/>
        <v>104.1015</v>
      </c>
      <c r="BZ279" s="489">
        <f t="shared" ca="1" si="500"/>
        <v>1341.4010028809234</v>
      </c>
      <c r="CA279" s="489">
        <f t="shared" ca="1" si="523"/>
        <v>255.24141691695706</v>
      </c>
      <c r="CB279" s="489">
        <f t="shared" ca="1" si="524"/>
        <v>1086.1595859639665</v>
      </c>
      <c r="CC279" s="489">
        <f t="shared" si="525"/>
        <v>0</v>
      </c>
      <c r="CD279" s="489">
        <f t="shared" si="526"/>
        <v>0</v>
      </c>
      <c r="CE279" s="647">
        <f t="shared" ca="1" si="527"/>
        <v>86425.18335699274</v>
      </c>
      <c r="CF279" s="700">
        <f t="shared" ca="1" si="565"/>
        <v>0</v>
      </c>
      <c r="CG279" s="701">
        <f t="shared" ca="1" si="528"/>
        <v>1445.5025028809234</v>
      </c>
      <c r="CH279" s="710">
        <f t="shared" ca="1" si="448"/>
        <v>-1445.5025028809234</v>
      </c>
      <c r="CI279" s="679">
        <v>138</v>
      </c>
      <c r="CJ279" s="29">
        <f t="shared" si="501"/>
        <v>0</v>
      </c>
      <c r="CK279" s="29">
        <f t="shared" ca="1" si="566"/>
        <v>90490.525648045281</v>
      </c>
      <c r="CL279" s="29">
        <f t="shared" ca="1" si="502"/>
        <v>94.26096421671383</v>
      </c>
      <c r="CM279" s="29"/>
      <c r="CN279" s="29">
        <v>137</v>
      </c>
      <c r="CO279" s="29">
        <f t="shared" ca="1" si="439"/>
        <v>1445.5025028809234</v>
      </c>
      <c r="CP279" s="29">
        <f t="shared" ca="1" si="571"/>
        <v>224471.57774514874</v>
      </c>
      <c r="CQ279" s="29">
        <f t="shared" ca="1" si="529"/>
        <v>233.82456015119661</v>
      </c>
      <c r="CR279" s="292"/>
      <c r="DA279" s="482"/>
      <c r="DB279" s="242">
        <v>137</v>
      </c>
      <c r="DC279" s="488">
        <f t="shared" ca="1" si="530"/>
        <v>1462.4506963735107</v>
      </c>
      <c r="DD279" s="489">
        <f t="shared" ca="1" si="503"/>
        <v>106.9885</v>
      </c>
      <c r="DE279" s="488">
        <f t="shared" ca="1" si="531"/>
        <v>1355.4621963735108</v>
      </c>
      <c r="DF279" s="489">
        <f t="shared" ca="1" si="532"/>
        <v>273.19604624206363</v>
      </c>
      <c r="DG279" s="488">
        <f t="shared" ca="1" si="533"/>
        <v>1082.2661501314471</v>
      </c>
      <c r="DH279" s="488">
        <f t="shared" si="534"/>
        <v>0</v>
      </c>
      <c r="DI279" s="488">
        <f t="shared" si="535"/>
        <v>0</v>
      </c>
      <c r="DJ279" s="523">
        <f t="shared" ca="1" si="536"/>
        <v>92584.949704290368</v>
      </c>
      <c r="DK279" s="420">
        <f t="shared" ca="1" si="504"/>
        <v>0</v>
      </c>
      <c r="DL279" s="416">
        <f t="shared" ca="1" si="537"/>
        <v>1462.4506963735107</v>
      </c>
      <c r="DM279" s="372">
        <f t="shared" ca="1" si="449"/>
        <v>-1462.4506963735107</v>
      </c>
      <c r="DN279" s="242">
        <v>138</v>
      </c>
      <c r="DO279" s="29">
        <f t="shared" si="505"/>
        <v>0</v>
      </c>
      <c r="DP279" s="29">
        <f t="shared" ref="DP279:DP285" ca="1" si="576">IF(DN279&gt;$DO$140,0,DP278+DO279)</f>
        <v>83931.3019618783</v>
      </c>
      <c r="DQ279" s="29">
        <f t="shared" ca="1" si="506"/>
        <v>87.428439543623242</v>
      </c>
      <c r="DR279" s="29"/>
      <c r="DS279" s="24">
        <v>137</v>
      </c>
      <c r="DT279" s="243">
        <f t="shared" ca="1" si="440"/>
        <v>1462.4506963735107</v>
      </c>
      <c r="DU279" s="243">
        <f t="shared" ca="1" si="572"/>
        <v>225769.57863786235</v>
      </c>
      <c r="DV279" s="243">
        <f t="shared" ca="1" si="538"/>
        <v>235.17664441443995</v>
      </c>
      <c r="DW279" s="33"/>
      <c r="EF279" s="482"/>
      <c r="EG279" s="242">
        <v>137</v>
      </c>
      <c r="EH279" s="331">
        <f t="shared" ca="1" si="539"/>
        <v>1150</v>
      </c>
      <c r="EI279" s="599">
        <f t="shared" ca="1" si="450"/>
        <v>103.62049999999999</v>
      </c>
      <c r="EJ279" s="331">
        <f t="shared" ca="1" si="540"/>
        <v>1046.3795</v>
      </c>
      <c r="EK279" s="594">
        <f t="shared" ca="1" si="541"/>
        <v>391.12688091650438</v>
      </c>
      <c r="EL279" s="488">
        <f t="shared" ca="1" si="542"/>
        <v>655.25261908349557</v>
      </c>
      <c r="EM279" s="331">
        <f t="shared" si="543"/>
        <v>0</v>
      </c>
      <c r="EN279" s="331">
        <f t="shared" si="544"/>
        <v>0</v>
      </c>
      <c r="EO279" s="595">
        <f t="shared" ca="1" si="545"/>
        <v>133445.39226657513</v>
      </c>
      <c r="EP279" s="420">
        <f t="shared" ca="1" si="507"/>
        <v>0</v>
      </c>
      <c r="EQ279" s="416">
        <f t="shared" ca="1" si="546"/>
        <v>1150</v>
      </c>
      <c r="ER279" s="372">
        <f t="shared" ca="1" si="451"/>
        <v>-1150</v>
      </c>
      <c r="ES279" s="242">
        <v>138</v>
      </c>
      <c r="ET279" s="29">
        <f t="shared" si="547"/>
        <v>0</v>
      </c>
      <c r="EU279" s="29">
        <f t="shared" ca="1" si="567"/>
        <v>90490.525648045281</v>
      </c>
      <c r="EV279" s="29">
        <f t="shared" ca="1" si="508"/>
        <v>94.26096421671383</v>
      </c>
      <c r="EW279" s="29"/>
      <c r="EX279" s="24">
        <v>137</v>
      </c>
      <c r="EY279" s="243">
        <f t="shared" ca="1" si="441"/>
        <v>1150</v>
      </c>
      <c r="EZ279" s="243">
        <f t="shared" ca="1" si="573"/>
        <v>181211.83347325874</v>
      </c>
      <c r="FA279" s="243">
        <f t="shared" ca="1" si="548"/>
        <v>188.76232653464453</v>
      </c>
      <c r="FB279" s="33"/>
      <c r="FK279" s="482"/>
      <c r="FL279" s="242">
        <v>137</v>
      </c>
      <c r="FM279" s="331">
        <f t="shared" ca="1" si="549"/>
        <v>1150</v>
      </c>
      <c r="FN279" s="600">
        <f t="shared" ca="1" si="452"/>
        <v>104.1015</v>
      </c>
      <c r="FO279" s="331">
        <f t="shared" ca="1" si="550"/>
        <v>1045.8985</v>
      </c>
      <c r="FP279" s="597">
        <f t="shared" ca="1" si="551"/>
        <v>398.85623512748401</v>
      </c>
      <c r="FQ279" s="488">
        <f t="shared" ca="1" si="552"/>
        <v>647.04226487251594</v>
      </c>
      <c r="FR279" s="331">
        <f t="shared" si="553"/>
        <v>0</v>
      </c>
      <c r="FS279" s="331">
        <f t="shared" si="554"/>
        <v>0</v>
      </c>
      <c r="FT279" s="596">
        <f t="shared" ca="1" si="555"/>
        <v>136103.6669216934</v>
      </c>
      <c r="FU279" s="420">
        <f t="shared" ca="1" si="509"/>
        <v>0</v>
      </c>
      <c r="FV279" s="416">
        <f t="shared" ca="1" si="556"/>
        <v>1150</v>
      </c>
      <c r="FW279" s="372">
        <f t="shared" ca="1" si="453"/>
        <v>-1150</v>
      </c>
      <c r="FX279" s="242">
        <v>138</v>
      </c>
      <c r="FY279" s="29">
        <f t="shared" si="557"/>
        <v>0</v>
      </c>
      <c r="FZ279" s="29">
        <f t="shared" ca="1" si="568"/>
        <v>90490.525648045281</v>
      </c>
      <c r="GA279" s="29">
        <f t="shared" ca="1" si="510"/>
        <v>94.26096421671383</v>
      </c>
      <c r="GB279" s="29"/>
      <c r="GC279" s="24">
        <v>137</v>
      </c>
      <c r="GD279" s="243">
        <f t="shared" ca="1" si="442"/>
        <v>1150</v>
      </c>
      <c r="GE279" s="243">
        <f t="shared" ca="1" si="574"/>
        <v>181174.84539335425</v>
      </c>
      <c r="GF279" s="243">
        <f t="shared" ca="1" si="558"/>
        <v>188.72379728474402</v>
      </c>
      <c r="GG279" s="33"/>
      <c r="GP279" s="482"/>
      <c r="GQ279" s="242">
        <v>137</v>
      </c>
      <c r="GR279" s="331">
        <f t="shared" ca="1" si="511"/>
        <v>1150</v>
      </c>
      <c r="GS279" s="600">
        <f t="shared" ca="1" si="454"/>
        <v>106.9885</v>
      </c>
      <c r="GT279" s="331">
        <f t="shared" ca="1" si="512"/>
        <v>1043.0115000000001</v>
      </c>
      <c r="GU279" s="591">
        <f t="shared" ca="1" si="559"/>
        <v>425.04772100610541</v>
      </c>
      <c r="GV279" s="488">
        <f t="shared" ca="1" si="443"/>
        <v>617.96377899389472</v>
      </c>
      <c r="GW279" s="331">
        <f t="shared" si="444"/>
        <v>0</v>
      </c>
      <c r="GX279" s="331">
        <f t="shared" si="445"/>
        <v>0</v>
      </c>
      <c r="GY279" s="593">
        <f t="shared" ca="1" si="446"/>
        <v>145112.68342309937</v>
      </c>
      <c r="GZ279" s="420">
        <f t="shared" ca="1" si="513"/>
        <v>0</v>
      </c>
      <c r="HA279" s="416">
        <f t="shared" ca="1" si="560"/>
        <v>1150</v>
      </c>
      <c r="HB279" s="372">
        <f t="shared" ca="1" si="455"/>
        <v>-1150</v>
      </c>
      <c r="HC279" s="242">
        <v>138</v>
      </c>
      <c r="HD279" s="29">
        <f t="shared" si="561"/>
        <v>0</v>
      </c>
      <c r="HE279" s="29">
        <f t="shared" ca="1" si="569"/>
        <v>83931.3019618783</v>
      </c>
      <c r="HF279" s="29">
        <f t="shared" ca="1" si="514"/>
        <v>87.428439543623242</v>
      </c>
      <c r="HG279" s="29"/>
      <c r="HH279" s="24">
        <v>137</v>
      </c>
      <c r="HI279" s="243">
        <f t="shared" ca="1" si="456"/>
        <v>1150</v>
      </c>
      <c r="HJ279" s="243">
        <f t="shared" ca="1" si="575"/>
        <v>179989.61385879345</v>
      </c>
      <c r="HK279" s="243">
        <f t="shared" ca="1" si="562"/>
        <v>187.48918110290984</v>
      </c>
      <c r="HL279" s="33"/>
    </row>
    <row r="280" spans="3:220" ht="15" customHeight="1" x14ac:dyDescent="0.25">
      <c r="C280" s="242">
        <v>138</v>
      </c>
      <c r="D280" s="243">
        <f t="shared" si="486"/>
        <v>1155.6736805955547</v>
      </c>
      <c r="E280" s="865">
        <f t="shared" si="563"/>
        <v>100</v>
      </c>
      <c r="F280" s="866"/>
      <c r="G280" s="243">
        <f t="shared" si="487"/>
        <v>1055.6736805955547</v>
      </c>
      <c r="H280" s="859">
        <f t="shared" si="488"/>
        <v>441.9746579594073</v>
      </c>
      <c r="I280" s="860"/>
      <c r="J280" s="243">
        <f t="shared" si="489"/>
        <v>613.69902263614745</v>
      </c>
      <c r="K280" s="859">
        <f t="shared" si="515"/>
        <v>131978.69836518605</v>
      </c>
      <c r="L280" s="860"/>
      <c r="M280" s="860"/>
      <c r="N280" s="861"/>
      <c r="O280" s="248">
        <f t="shared" si="516"/>
        <v>131978.69836518605</v>
      </c>
      <c r="P280" s="248">
        <f t="shared" si="484"/>
        <v>0</v>
      </c>
      <c r="Q280" s="248">
        <f t="shared" si="490"/>
        <v>0</v>
      </c>
      <c r="R280" s="1015" t="str">
        <f t="shared" si="485"/>
        <v/>
      </c>
      <c r="S280" s="1015"/>
      <c r="U280">
        <v>138</v>
      </c>
      <c r="W280" s="278"/>
      <c r="X280" s="278"/>
      <c r="Y280" s="854"/>
      <c r="Z280" s="855"/>
      <c r="AA280" s="279"/>
      <c r="AQ280" s="482"/>
      <c r="AR280" s="242">
        <v>138</v>
      </c>
      <c r="AS280" s="331">
        <f t="shared" ca="1" si="491"/>
        <v>1231.970682334292</v>
      </c>
      <c r="AT280" s="566">
        <f t="shared" ca="1" si="517"/>
        <v>103.62049999999999</v>
      </c>
      <c r="AU280" s="331">
        <f t="shared" ca="1" si="492"/>
        <v>1128.350182334292</v>
      </c>
      <c r="AV280" s="329">
        <f t="shared" ca="1" si="493"/>
        <v>349.02253380507136</v>
      </c>
      <c r="AW280" s="331">
        <f t="shared" ca="1" si="494"/>
        <v>779.3276485292206</v>
      </c>
      <c r="AX280" s="331">
        <f t="shared" si="518"/>
        <v>0</v>
      </c>
      <c r="AY280" s="331">
        <f t="shared" si="570"/>
        <v>0</v>
      </c>
      <c r="AZ280" s="350">
        <f t="shared" ca="1" si="495"/>
        <v>118885.5410846381</v>
      </c>
      <c r="BA280" s="420">
        <f t="shared" ca="1" si="496"/>
        <v>0</v>
      </c>
      <c r="BB280" s="416">
        <f t="shared" ca="1" si="519"/>
        <v>1231.970682334292</v>
      </c>
      <c r="BC280" s="372">
        <f t="shared" ca="1" si="447"/>
        <v>-1231.970682334292</v>
      </c>
      <c r="BD280" s="242">
        <v>139</v>
      </c>
      <c r="BE280" s="29">
        <f t="shared" si="497"/>
        <v>0</v>
      </c>
      <c r="BF280" s="29">
        <f t="shared" ca="1" si="520"/>
        <v>90490.525648045281</v>
      </c>
      <c r="BG280" s="29">
        <f t="shared" ca="1" si="498"/>
        <v>94.26096421671383</v>
      </c>
      <c r="BH280" s="29"/>
      <c r="BI280" s="24">
        <v>138</v>
      </c>
      <c r="BJ280" s="243">
        <f t="shared" ca="1" si="438"/>
        <v>1231.970682334292</v>
      </c>
      <c r="BK280" s="243">
        <f t="shared" ca="1" si="564"/>
        <v>194454.06687459254</v>
      </c>
      <c r="BL280" s="243">
        <f t="shared" ca="1" si="521"/>
        <v>202.55631966103388</v>
      </c>
      <c r="BM280" s="33"/>
      <c r="BO280" s="278"/>
      <c r="BP280" s="278"/>
      <c r="BQ280" s="278"/>
      <c r="BR280" s="278"/>
      <c r="BS280" s="278"/>
      <c r="BT280" s="278"/>
      <c r="BU280" s="278"/>
      <c r="BV280" s="725"/>
      <c r="BW280" s="679">
        <v>138</v>
      </c>
      <c r="BX280" s="489">
        <f t="shared" ca="1" si="522"/>
        <v>1445.5025028809234</v>
      </c>
      <c r="BY280" s="489">
        <f t="shared" ca="1" si="499"/>
        <v>104.1015</v>
      </c>
      <c r="BZ280" s="489">
        <f t="shared" ca="1" si="500"/>
        <v>1341.4010028809234</v>
      </c>
      <c r="CA280" s="489">
        <f t="shared" ca="1" si="523"/>
        <v>252.07345145789552</v>
      </c>
      <c r="CB280" s="489">
        <f t="shared" ca="1" si="524"/>
        <v>1089.3275514230279</v>
      </c>
      <c r="CC280" s="489">
        <f t="shared" si="525"/>
        <v>0</v>
      </c>
      <c r="CD280" s="489">
        <f t="shared" si="526"/>
        <v>0</v>
      </c>
      <c r="CE280" s="647">
        <f t="shared" ca="1" si="527"/>
        <v>85335.855805569707</v>
      </c>
      <c r="CF280" s="700">
        <f t="shared" ca="1" si="565"/>
        <v>0</v>
      </c>
      <c r="CG280" s="701">
        <f t="shared" ca="1" si="528"/>
        <v>1445.5025028809234</v>
      </c>
      <c r="CH280" s="710">
        <f t="shared" ca="1" si="448"/>
        <v>-1445.5025028809234</v>
      </c>
      <c r="CI280" s="679">
        <v>139</v>
      </c>
      <c r="CJ280" s="29">
        <f t="shared" si="501"/>
        <v>0</v>
      </c>
      <c r="CK280" s="29">
        <f t="shared" ca="1" si="566"/>
        <v>90490.525648045281</v>
      </c>
      <c r="CL280" s="29">
        <f t="shared" ca="1" si="502"/>
        <v>94.26096421671383</v>
      </c>
      <c r="CM280" s="29"/>
      <c r="CN280" s="29">
        <v>138</v>
      </c>
      <c r="CO280" s="29">
        <f t="shared" ca="1" si="439"/>
        <v>1445.5025028809234</v>
      </c>
      <c r="CP280" s="29">
        <f t="shared" ca="1" si="571"/>
        <v>225917.08024802967</v>
      </c>
      <c r="CQ280" s="29">
        <f t="shared" ca="1" si="529"/>
        <v>235.33029192503091</v>
      </c>
      <c r="CR280" s="292"/>
      <c r="DA280" s="482"/>
      <c r="DB280" s="242">
        <v>138</v>
      </c>
      <c r="DC280" s="488">
        <f t="shared" ca="1" si="530"/>
        <v>1462.4506963735107</v>
      </c>
      <c r="DD280" s="489">
        <f t="shared" ca="1" si="503"/>
        <v>106.9885</v>
      </c>
      <c r="DE280" s="488">
        <f t="shared" ca="1" si="531"/>
        <v>1355.4621963735108</v>
      </c>
      <c r="DF280" s="489">
        <f t="shared" ca="1" si="532"/>
        <v>270.03943663751357</v>
      </c>
      <c r="DG280" s="488">
        <f t="shared" ca="1" si="533"/>
        <v>1085.4227597359973</v>
      </c>
      <c r="DH280" s="488">
        <f t="shared" si="534"/>
        <v>0</v>
      </c>
      <c r="DI280" s="488">
        <f t="shared" si="535"/>
        <v>0</v>
      </c>
      <c r="DJ280" s="523">
        <f t="shared" ca="1" si="536"/>
        <v>91499.526944554367</v>
      </c>
      <c r="DK280" s="420">
        <f t="shared" ca="1" si="504"/>
        <v>0</v>
      </c>
      <c r="DL280" s="416">
        <f t="shared" ca="1" si="537"/>
        <v>1462.4506963735107</v>
      </c>
      <c r="DM280" s="372">
        <f t="shared" ca="1" si="449"/>
        <v>-1462.4506963735107</v>
      </c>
      <c r="DN280" s="242">
        <v>139</v>
      </c>
      <c r="DO280" s="29">
        <f t="shared" si="505"/>
        <v>0</v>
      </c>
      <c r="DP280" s="29">
        <f t="shared" ca="1" si="576"/>
        <v>83931.3019618783</v>
      </c>
      <c r="DQ280" s="29">
        <f t="shared" ca="1" si="506"/>
        <v>87.428439543623242</v>
      </c>
      <c r="DR280" s="29"/>
      <c r="DS280" s="24">
        <v>138</v>
      </c>
      <c r="DT280" s="243">
        <f t="shared" ca="1" si="440"/>
        <v>1462.4506963735107</v>
      </c>
      <c r="DU280" s="243">
        <f t="shared" ca="1" si="572"/>
        <v>227232.02933423585</v>
      </c>
      <c r="DV280" s="243">
        <f t="shared" ca="1" si="538"/>
        <v>236.70003055649568</v>
      </c>
      <c r="DW280" s="33"/>
      <c r="EF280" s="482"/>
      <c r="EG280" s="242">
        <v>138</v>
      </c>
      <c r="EH280" s="331">
        <f t="shared" ca="1" si="539"/>
        <v>1150</v>
      </c>
      <c r="EI280" s="599">
        <f t="shared" ca="1" si="450"/>
        <v>103.62049999999999</v>
      </c>
      <c r="EJ280" s="331">
        <f t="shared" ca="1" si="540"/>
        <v>1046.3795</v>
      </c>
      <c r="EK280" s="594">
        <f t="shared" ca="1" si="541"/>
        <v>389.2157274441775</v>
      </c>
      <c r="EL280" s="488">
        <f t="shared" ca="1" si="542"/>
        <v>657.16377255582256</v>
      </c>
      <c r="EM280" s="331">
        <f t="shared" si="543"/>
        <v>0</v>
      </c>
      <c r="EN280" s="331">
        <f t="shared" si="544"/>
        <v>0</v>
      </c>
      <c r="EO280" s="595">
        <f t="shared" ca="1" si="545"/>
        <v>132788.22849401931</v>
      </c>
      <c r="EP280" s="420">
        <f t="shared" ca="1" si="507"/>
        <v>0</v>
      </c>
      <c r="EQ280" s="416">
        <f t="shared" ca="1" si="546"/>
        <v>1150</v>
      </c>
      <c r="ER280" s="372">
        <f t="shared" ca="1" si="451"/>
        <v>-1150</v>
      </c>
      <c r="ES280" s="242">
        <v>139</v>
      </c>
      <c r="ET280" s="29">
        <f t="shared" si="547"/>
        <v>0</v>
      </c>
      <c r="EU280" s="29">
        <f t="shared" ca="1" si="567"/>
        <v>90490.525648045281</v>
      </c>
      <c r="EV280" s="29">
        <f t="shared" ca="1" si="508"/>
        <v>94.26096421671383</v>
      </c>
      <c r="EW280" s="29"/>
      <c r="EX280" s="24">
        <v>138</v>
      </c>
      <c r="EY280" s="243">
        <f t="shared" ca="1" si="441"/>
        <v>1150</v>
      </c>
      <c r="EZ280" s="243">
        <f t="shared" ca="1" si="573"/>
        <v>182361.83347325874</v>
      </c>
      <c r="FA280" s="243">
        <f t="shared" ca="1" si="548"/>
        <v>189.96024320131119</v>
      </c>
      <c r="FB280" s="33"/>
      <c r="FK280" s="482"/>
      <c r="FL280" s="242">
        <v>138</v>
      </c>
      <c r="FM280" s="331">
        <f t="shared" ca="1" si="549"/>
        <v>1150</v>
      </c>
      <c r="FN280" s="600">
        <f t="shared" ca="1" si="452"/>
        <v>104.1015</v>
      </c>
      <c r="FO280" s="331">
        <f t="shared" ca="1" si="550"/>
        <v>1045.8985</v>
      </c>
      <c r="FP280" s="597">
        <f t="shared" ca="1" si="551"/>
        <v>396.96902852160582</v>
      </c>
      <c r="FQ280" s="488">
        <f t="shared" ca="1" si="552"/>
        <v>648.92947147839413</v>
      </c>
      <c r="FR280" s="331">
        <f t="shared" si="553"/>
        <v>0</v>
      </c>
      <c r="FS280" s="331">
        <f t="shared" si="554"/>
        <v>0</v>
      </c>
      <c r="FT280" s="596">
        <f t="shared" ca="1" si="555"/>
        <v>135454.73745021501</v>
      </c>
      <c r="FU280" s="420">
        <f t="shared" ca="1" si="509"/>
        <v>0</v>
      </c>
      <c r="FV280" s="416">
        <f t="shared" ca="1" si="556"/>
        <v>1150</v>
      </c>
      <c r="FW280" s="372">
        <f t="shared" ca="1" si="453"/>
        <v>-1150</v>
      </c>
      <c r="FX280" s="242">
        <v>139</v>
      </c>
      <c r="FY280" s="29">
        <f t="shared" si="557"/>
        <v>0</v>
      </c>
      <c r="FZ280" s="29">
        <f t="shared" ca="1" si="568"/>
        <v>90490.525648045281</v>
      </c>
      <c r="GA280" s="29">
        <f t="shared" ca="1" si="510"/>
        <v>94.26096421671383</v>
      </c>
      <c r="GB280" s="29"/>
      <c r="GC280" s="24">
        <v>138</v>
      </c>
      <c r="GD280" s="243">
        <f t="shared" ca="1" si="442"/>
        <v>1150</v>
      </c>
      <c r="GE280" s="243">
        <f t="shared" ca="1" si="574"/>
        <v>182324.84539335425</v>
      </c>
      <c r="GF280" s="243">
        <f t="shared" ca="1" si="558"/>
        <v>189.92171395141068</v>
      </c>
      <c r="GG280" s="33"/>
      <c r="GP280" s="482"/>
      <c r="GQ280" s="242">
        <v>138</v>
      </c>
      <c r="GR280" s="331">
        <f t="shared" ca="1" si="511"/>
        <v>1150</v>
      </c>
      <c r="GS280" s="600">
        <f t="shared" ca="1" si="454"/>
        <v>106.9885</v>
      </c>
      <c r="GT280" s="331">
        <f t="shared" ca="1" si="512"/>
        <v>1043.0115000000001</v>
      </c>
      <c r="GU280" s="591">
        <f t="shared" ca="1" si="559"/>
        <v>423.24532665070655</v>
      </c>
      <c r="GV280" s="488">
        <f t="shared" ca="1" si="443"/>
        <v>619.76617334929347</v>
      </c>
      <c r="GW280" s="331">
        <f t="shared" si="444"/>
        <v>0</v>
      </c>
      <c r="GX280" s="331">
        <f t="shared" si="445"/>
        <v>0</v>
      </c>
      <c r="GY280" s="593">
        <f t="shared" ca="1" si="446"/>
        <v>144492.91724975008</v>
      </c>
      <c r="GZ280" s="420">
        <f t="shared" ca="1" si="513"/>
        <v>0</v>
      </c>
      <c r="HA280" s="416">
        <f t="shared" ca="1" si="560"/>
        <v>1150</v>
      </c>
      <c r="HB280" s="372">
        <f t="shared" ca="1" si="455"/>
        <v>-1150</v>
      </c>
      <c r="HC280" s="242">
        <v>139</v>
      </c>
      <c r="HD280" s="29">
        <f t="shared" si="561"/>
        <v>0</v>
      </c>
      <c r="HE280" s="29">
        <f t="shared" ca="1" si="569"/>
        <v>83931.3019618783</v>
      </c>
      <c r="HF280" s="29">
        <f t="shared" ca="1" si="514"/>
        <v>87.428439543623242</v>
      </c>
      <c r="HG280" s="29"/>
      <c r="HH280" s="24">
        <v>138</v>
      </c>
      <c r="HI280" s="243">
        <f t="shared" ca="1" si="456"/>
        <v>1150</v>
      </c>
      <c r="HJ280" s="243">
        <f t="shared" ca="1" si="575"/>
        <v>181139.61385879345</v>
      </c>
      <c r="HK280" s="243">
        <f t="shared" ca="1" si="562"/>
        <v>188.68709776957652</v>
      </c>
      <c r="HL280" s="33"/>
    </row>
    <row r="281" spans="3:220" ht="15" customHeight="1" x14ac:dyDescent="0.25">
      <c r="C281" s="242">
        <v>139</v>
      </c>
      <c r="D281" s="243">
        <f t="shared" si="486"/>
        <v>1155.6736805955547</v>
      </c>
      <c r="E281" s="865">
        <f t="shared" si="563"/>
        <v>100</v>
      </c>
      <c r="F281" s="866"/>
      <c r="G281" s="243">
        <f t="shared" si="487"/>
        <v>1055.6736805955547</v>
      </c>
      <c r="H281" s="859">
        <f t="shared" si="488"/>
        <v>439.92899455062019</v>
      </c>
      <c r="I281" s="860"/>
      <c r="J281" s="243">
        <f t="shared" si="489"/>
        <v>615.7446860449345</v>
      </c>
      <c r="K281" s="859">
        <f t="shared" si="515"/>
        <v>131362.95367914112</v>
      </c>
      <c r="L281" s="860"/>
      <c r="M281" s="860"/>
      <c r="N281" s="861"/>
      <c r="O281" s="248">
        <f t="shared" si="516"/>
        <v>131362.95367914112</v>
      </c>
      <c r="P281" s="248">
        <f t="shared" si="484"/>
        <v>0</v>
      </c>
      <c r="Q281" s="248">
        <f t="shared" si="490"/>
        <v>0</v>
      </c>
      <c r="R281" s="1015" t="str">
        <f t="shared" si="485"/>
        <v/>
      </c>
      <c r="S281" s="1015"/>
      <c r="U281">
        <v>139</v>
      </c>
      <c r="W281" s="278"/>
      <c r="X281" s="278"/>
      <c r="Y281" s="854"/>
      <c r="Z281" s="855"/>
      <c r="AA281" s="279"/>
      <c r="AQ281" s="482"/>
      <c r="AR281" s="242">
        <v>139</v>
      </c>
      <c r="AS281" s="331">
        <f t="shared" ca="1" si="491"/>
        <v>1231.970682334292</v>
      </c>
      <c r="AT281" s="566">
        <f t="shared" ca="1" si="517"/>
        <v>103.62049999999999</v>
      </c>
      <c r="AU281" s="331">
        <f t="shared" ca="1" si="492"/>
        <v>1128.350182334292</v>
      </c>
      <c r="AV281" s="329">
        <f t="shared" ca="1" si="493"/>
        <v>346.74949483019446</v>
      </c>
      <c r="AW281" s="331">
        <f t="shared" ca="1" si="494"/>
        <v>781.60068750409755</v>
      </c>
      <c r="AX281" s="331">
        <f t="shared" si="518"/>
        <v>0</v>
      </c>
      <c r="AY281" s="331">
        <f t="shared" si="570"/>
        <v>0</v>
      </c>
      <c r="AZ281" s="350">
        <f t="shared" ca="1" si="495"/>
        <v>118103.94039713401</v>
      </c>
      <c r="BA281" s="420">
        <f t="shared" ca="1" si="496"/>
        <v>0</v>
      </c>
      <c r="BB281" s="416">
        <f t="shared" ca="1" si="519"/>
        <v>1231.970682334292</v>
      </c>
      <c r="BC281" s="372">
        <f t="shared" ca="1" si="447"/>
        <v>-1231.970682334292</v>
      </c>
      <c r="BD281" s="242">
        <v>140</v>
      </c>
      <c r="BE281" s="29">
        <f t="shared" si="497"/>
        <v>0</v>
      </c>
      <c r="BF281" s="29">
        <f t="shared" ca="1" si="520"/>
        <v>90490.525648045281</v>
      </c>
      <c r="BG281" s="29">
        <f t="shared" ca="1" si="498"/>
        <v>94.26096421671383</v>
      </c>
      <c r="BH281" s="29"/>
      <c r="BI281" s="24">
        <v>139</v>
      </c>
      <c r="BJ281" s="243">
        <f t="shared" ca="1" si="438"/>
        <v>1231.970682334292</v>
      </c>
      <c r="BK281" s="243">
        <f t="shared" ca="1" si="564"/>
        <v>195686.03755692684</v>
      </c>
      <c r="BL281" s="243">
        <f t="shared" ca="1" si="521"/>
        <v>203.83962245513214</v>
      </c>
      <c r="BM281" s="33"/>
      <c r="BO281" s="278"/>
      <c r="BP281" s="278"/>
      <c r="BQ281" s="278"/>
      <c r="BR281" s="278"/>
      <c r="BS281" s="278"/>
      <c r="BT281" s="278"/>
      <c r="BU281" s="278"/>
      <c r="BV281" s="725"/>
      <c r="BW281" s="679">
        <v>139</v>
      </c>
      <c r="BX281" s="489">
        <f t="shared" ca="1" si="522"/>
        <v>1445.5025028809234</v>
      </c>
      <c r="BY281" s="489">
        <f t="shared" ca="1" si="499"/>
        <v>104.1015</v>
      </c>
      <c r="BZ281" s="489">
        <f t="shared" ca="1" si="500"/>
        <v>1341.4010028809234</v>
      </c>
      <c r="CA281" s="489">
        <f t="shared" ca="1" si="523"/>
        <v>248.89624609957832</v>
      </c>
      <c r="CB281" s="489">
        <f t="shared" ca="1" si="524"/>
        <v>1092.5047567813451</v>
      </c>
      <c r="CC281" s="489">
        <f t="shared" si="525"/>
        <v>0</v>
      </c>
      <c r="CD281" s="489">
        <f t="shared" si="526"/>
        <v>0</v>
      </c>
      <c r="CE281" s="647">
        <f t="shared" ca="1" si="527"/>
        <v>84243.351048788361</v>
      </c>
      <c r="CF281" s="700">
        <f t="shared" ca="1" si="565"/>
        <v>0</v>
      </c>
      <c r="CG281" s="701">
        <f t="shared" ca="1" si="528"/>
        <v>1445.5025028809234</v>
      </c>
      <c r="CH281" s="710">
        <f t="shared" ca="1" si="448"/>
        <v>-1445.5025028809234</v>
      </c>
      <c r="CI281" s="679">
        <v>140</v>
      </c>
      <c r="CJ281" s="29">
        <f t="shared" si="501"/>
        <v>0</v>
      </c>
      <c r="CK281" s="29">
        <f t="shared" ca="1" si="566"/>
        <v>90490.525648045281</v>
      </c>
      <c r="CL281" s="29">
        <f t="shared" ca="1" si="502"/>
        <v>94.26096421671383</v>
      </c>
      <c r="CM281" s="29"/>
      <c r="CN281" s="29">
        <v>139</v>
      </c>
      <c r="CO281" s="29">
        <f t="shared" ca="1" si="439"/>
        <v>1445.5025028809234</v>
      </c>
      <c r="CP281" s="649">
        <f t="shared" ca="1" si="571"/>
        <v>227362.5827509106</v>
      </c>
      <c r="CQ281" s="29">
        <f t="shared" ca="1" si="529"/>
        <v>236.83602369886523</v>
      </c>
      <c r="CR281" s="292"/>
      <c r="DA281" s="482"/>
      <c r="DB281" s="242">
        <v>139</v>
      </c>
      <c r="DC281" s="488">
        <f t="shared" ca="1" si="530"/>
        <v>1462.4506963735107</v>
      </c>
      <c r="DD281" s="489">
        <f t="shared" ca="1" si="503"/>
        <v>106.9885</v>
      </c>
      <c r="DE281" s="488">
        <f t="shared" ca="1" si="531"/>
        <v>1355.4621963735108</v>
      </c>
      <c r="DF281" s="489">
        <f t="shared" ca="1" si="532"/>
        <v>266.87362025495025</v>
      </c>
      <c r="DG281" s="488">
        <f t="shared" ca="1" si="533"/>
        <v>1088.5885761185605</v>
      </c>
      <c r="DH281" s="488">
        <f t="shared" si="534"/>
        <v>0</v>
      </c>
      <c r="DI281" s="488">
        <f t="shared" si="535"/>
        <v>0</v>
      </c>
      <c r="DJ281" s="523">
        <f t="shared" ca="1" si="536"/>
        <v>90410.938368435804</v>
      </c>
      <c r="DK281" s="420">
        <f t="shared" ca="1" si="504"/>
        <v>0</v>
      </c>
      <c r="DL281" s="416">
        <f t="shared" ca="1" si="537"/>
        <v>1462.4506963735107</v>
      </c>
      <c r="DM281" s="372">
        <f t="shared" ca="1" si="449"/>
        <v>-1462.4506963735107</v>
      </c>
      <c r="DN281" s="242">
        <v>140</v>
      </c>
      <c r="DO281" s="29">
        <f t="shared" si="505"/>
        <v>0</v>
      </c>
      <c r="DP281" s="29">
        <f t="shared" ca="1" si="576"/>
        <v>83931.3019618783</v>
      </c>
      <c r="DQ281" s="29">
        <f t="shared" ca="1" si="506"/>
        <v>87.428439543623242</v>
      </c>
      <c r="DR281" s="29"/>
      <c r="DS281" s="24">
        <v>139</v>
      </c>
      <c r="DT281" s="243">
        <f t="shared" ca="1" si="440"/>
        <v>1462.4506963735107</v>
      </c>
      <c r="DU281" s="243">
        <f t="shared" ca="1" si="572"/>
        <v>228694.48003060935</v>
      </c>
      <c r="DV281" s="243">
        <f t="shared" ca="1" si="538"/>
        <v>238.22341669855143</v>
      </c>
      <c r="DW281" s="33"/>
      <c r="EF281" s="482"/>
      <c r="EG281" s="242">
        <v>139</v>
      </c>
      <c r="EH281" s="331">
        <f t="shared" ca="1" si="539"/>
        <v>1150</v>
      </c>
      <c r="EI281" s="599">
        <f t="shared" ca="1" si="450"/>
        <v>103.62049999999999</v>
      </c>
      <c r="EJ281" s="331">
        <f t="shared" ca="1" si="540"/>
        <v>1046.3795</v>
      </c>
      <c r="EK281" s="594">
        <f t="shared" ca="1" si="541"/>
        <v>387.29899977422298</v>
      </c>
      <c r="EL281" s="488">
        <f t="shared" ca="1" si="542"/>
        <v>659.08050022577709</v>
      </c>
      <c r="EM281" s="331">
        <f t="shared" si="543"/>
        <v>0</v>
      </c>
      <c r="EN281" s="331">
        <f t="shared" si="544"/>
        <v>0</v>
      </c>
      <c r="EO281" s="595">
        <f t="shared" ca="1" si="545"/>
        <v>132129.14799379354</v>
      </c>
      <c r="EP281" s="420">
        <f t="shared" ca="1" si="507"/>
        <v>0</v>
      </c>
      <c r="EQ281" s="416">
        <f t="shared" ca="1" si="546"/>
        <v>1150</v>
      </c>
      <c r="ER281" s="372">
        <f t="shared" ca="1" si="451"/>
        <v>-1150</v>
      </c>
      <c r="ES281" s="242">
        <v>140</v>
      </c>
      <c r="ET281" s="29">
        <f t="shared" si="547"/>
        <v>0</v>
      </c>
      <c r="EU281" s="583">
        <f t="shared" ca="1" si="567"/>
        <v>90490.525648045281</v>
      </c>
      <c r="EV281" s="29">
        <f t="shared" ca="1" si="508"/>
        <v>94.26096421671383</v>
      </c>
      <c r="EW281" s="29"/>
      <c r="EX281" s="24">
        <v>139</v>
      </c>
      <c r="EY281" s="243">
        <f t="shared" ca="1" si="441"/>
        <v>1150</v>
      </c>
      <c r="EZ281" s="243">
        <f t="shared" ca="1" si="573"/>
        <v>183511.83347325874</v>
      </c>
      <c r="FA281" s="243">
        <f t="shared" ca="1" si="548"/>
        <v>191.15815986797784</v>
      </c>
      <c r="FB281" s="33"/>
      <c r="FK281" s="482"/>
      <c r="FL281" s="242">
        <v>139</v>
      </c>
      <c r="FM281" s="331">
        <f t="shared" ca="1" si="549"/>
        <v>1150</v>
      </c>
      <c r="FN281" s="600">
        <f t="shared" ca="1" si="452"/>
        <v>104.1015</v>
      </c>
      <c r="FO281" s="331">
        <f t="shared" ca="1" si="550"/>
        <v>1045.8985</v>
      </c>
      <c r="FP281" s="597">
        <f t="shared" ca="1" si="551"/>
        <v>395.07631756312713</v>
      </c>
      <c r="FQ281" s="488">
        <f t="shared" ca="1" si="552"/>
        <v>650.82218243687294</v>
      </c>
      <c r="FR281" s="331">
        <f t="shared" si="553"/>
        <v>0</v>
      </c>
      <c r="FS281" s="331">
        <f t="shared" si="554"/>
        <v>0</v>
      </c>
      <c r="FT281" s="596">
        <f t="shared" ca="1" si="555"/>
        <v>134803.91526777812</v>
      </c>
      <c r="FU281" s="420">
        <f t="shared" ca="1" si="509"/>
        <v>0</v>
      </c>
      <c r="FV281" s="416">
        <f t="shared" ca="1" si="556"/>
        <v>1150</v>
      </c>
      <c r="FW281" s="372">
        <f t="shared" ca="1" si="453"/>
        <v>-1150</v>
      </c>
      <c r="FX281" s="242">
        <v>140</v>
      </c>
      <c r="FY281" s="29">
        <f t="shared" si="557"/>
        <v>0</v>
      </c>
      <c r="FZ281" s="586">
        <f t="shared" ca="1" si="568"/>
        <v>90490.525648045281</v>
      </c>
      <c r="GA281" s="29">
        <f t="shared" ca="1" si="510"/>
        <v>94.26096421671383</v>
      </c>
      <c r="GB281" s="29"/>
      <c r="GC281" s="24">
        <v>139</v>
      </c>
      <c r="GD281" s="243">
        <f t="shared" ca="1" si="442"/>
        <v>1150</v>
      </c>
      <c r="GE281" s="243">
        <f t="shared" ca="1" si="574"/>
        <v>183474.84539335425</v>
      </c>
      <c r="GF281" s="243">
        <f t="shared" ca="1" si="558"/>
        <v>191.11963061807737</v>
      </c>
      <c r="GG281" s="33"/>
      <c r="GP281" s="482"/>
      <c r="GQ281" s="242">
        <v>139</v>
      </c>
      <c r="GR281" s="331">
        <f t="shared" ca="1" si="511"/>
        <v>1150</v>
      </c>
      <c r="GS281" s="600">
        <f t="shared" ca="1" si="454"/>
        <v>106.9885</v>
      </c>
      <c r="GT281" s="331">
        <f t="shared" ca="1" si="512"/>
        <v>1043.0115000000001</v>
      </c>
      <c r="GU281" s="591">
        <f t="shared" ca="1" si="559"/>
        <v>421.4376753117711</v>
      </c>
      <c r="GV281" s="488">
        <f t="shared" ca="1" si="443"/>
        <v>621.57382468822902</v>
      </c>
      <c r="GW281" s="331">
        <f t="shared" si="444"/>
        <v>0</v>
      </c>
      <c r="GX281" s="331">
        <f t="shared" si="445"/>
        <v>0</v>
      </c>
      <c r="GY281" s="593">
        <f t="shared" ca="1" si="446"/>
        <v>143871.34342506184</v>
      </c>
      <c r="GZ281" s="420">
        <f t="shared" ca="1" si="513"/>
        <v>0</v>
      </c>
      <c r="HA281" s="416">
        <f t="shared" ca="1" si="560"/>
        <v>1150</v>
      </c>
      <c r="HB281" s="372">
        <f t="shared" ca="1" si="455"/>
        <v>-1150</v>
      </c>
      <c r="HC281" s="242">
        <v>140</v>
      </c>
      <c r="HD281" s="29">
        <f t="shared" si="561"/>
        <v>0</v>
      </c>
      <c r="HE281" s="29">
        <f t="shared" ca="1" si="569"/>
        <v>83931.3019618783</v>
      </c>
      <c r="HF281" s="29">
        <f t="shared" ca="1" si="514"/>
        <v>87.428439543623242</v>
      </c>
      <c r="HG281" s="29"/>
      <c r="HH281" s="24">
        <v>139</v>
      </c>
      <c r="HI281" s="243">
        <f t="shared" ca="1" si="456"/>
        <v>1150</v>
      </c>
      <c r="HJ281" s="243">
        <f t="shared" ca="1" si="575"/>
        <v>182289.61385879345</v>
      </c>
      <c r="HK281" s="243">
        <f t="shared" ca="1" si="562"/>
        <v>189.88501443624318</v>
      </c>
      <c r="HL281" s="33"/>
    </row>
    <row r="282" spans="3:220" ht="15" customHeight="1" x14ac:dyDescent="0.25">
      <c r="C282" s="242">
        <v>140</v>
      </c>
      <c r="D282" s="243">
        <f t="shared" si="486"/>
        <v>1155.6736805955547</v>
      </c>
      <c r="E282" s="865">
        <f t="shared" si="563"/>
        <v>100</v>
      </c>
      <c r="F282" s="866"/>
      <c r="G282" s="243">
        <f t="shared" si="487"/>
        <v>1055.6736805955547</v>
      </c>
      <c r="H282" s="859">
        <f t="shared" si="488"/>
        <v>437.87651226380376</v>
      </c>
      <c r="I282" s="860"/>
      <c r="J282" s="243">
        <f t="shared" si="489"/>
        <v>617.79716833175098</v>
      </c>
      <c r="K282" s="859">
        <f t="shared" si="515"/>
        <v>130745.15651080938</v>
      </c>
      <c r="L282" s="860"/>
      <c r="M282" s="860"/>
      <c r="N282" s="861"/>
      <c r="O282" s="248">
        <f t="shared" si="516"/>
        <v>130745.15651080938</v>
      </c>
      <c r="P282" s="248">
        <f t="shared" si="484"/>
        <v>0</v>
      </c>
      <c r="Q282" s="248">
        <f t="shared" si="490"/>
        <v>0</v>
      </c>
      <c r="R282" s="1015" t="str">
        <f t="shared" si="485"/>
        <v/>
      </c>
      <c r="S282" s="1015"/>
      <c r="U282">
        <v>140</v>
      </c>
      <c r="W282" s="278"/>
      <c r="X282" s="278"/>
      <c r="Y282" s="854"/>
      <c r="Z282" s="855"/>
      <c r="AA282" s="279"/>
      <c r="AQ282" s="482"/>
      <c r="AR282" s="242">
        <v>140</v>
      </c>
      <c r="AS282" s="331">
        <f t="shared" ca="1" si="491"/>
        <v>1231.970682334292</v>
      </c>
      <c r="AT282" s="566">
        <f t="shared" ca="1" si="517"/>
        <v>103.62049999999999</v>
      </c>
      <c r="AU282" s="331">
        <f t="shared" ca="1" si="492"/>
        <v>1128.350182334292</v>
      </c>
      <c r="AV282" s="329">
        <f t="shared" ca="1" si="493"/>
        <v>344.46982615830757</v>
      </c>
      <c r="AW282" s="331">
        <f t="shared" ca="1" si="494"/>
        <v>783.88035617598439</v>
      </c>
      <c r="AX282" s="331">
        <f t="shared" si="518"/>
        <v>0</v>
      </c>
      <c r="AY282" s="331">
        <f t="shared" si="570"/>
        <v>0</v>
      </c>
      <c r="AZ282" s="350">
        <f t="shared" ca="1" si="495"/>
        <v>117320.06004095802</v>
      </c>
      <c r="BA282" s="420">
        <f t="shared" ca="1" si="496"/>
        <v>0</v>
      </c>
      <c r="BB282" s="416">
        <f t="shared" ca="1" si="519"/>
        <v>1231.970682334292</v>
      </c>
      <c r="BC282" s="372">
        <f t="shared" ca="1" si="447"/>
        <v>-1231.970682334292</v>
      </c>
      <c r="BD282" s="242">
        <v>141</v>
      </c>
      <c r="BE282" s="29">
        <f t="shared" si="497"/>
        <v>0</v>
      </c>
      <c r="BF282" s="29">
        <f t="shared" ca="1" si="520"/>
        <v>90490.525648045281</v>
      </c>
      <c r="BG282" s="29">
        <f t="shared" ca="1" si="498"/>
        <v>94.26096421671383</v>
      </c>
      <c r="BH282" s="29"/>
      <c r="BI282" s="24">
        <v>140</v>
      </c>
      <c r="BJ282" s="243">
        <f t="shared" ca="1" si="438"/>
        <v>1231.970682334292</v>
      </c>
      <c r="BK282" s="243">
        <f t="shared" ca="1" si="564"/>
        <v>196918.00823926114</v>
      </c>
      <c r="BL282" s="243">
        <f t="shared" ca="1" si="521"/>
        <v>205.12292524923035</v>
      </c>
      <c r="BM282" s="33"/>
      <c r="BO282" s="278"/>
      <c r="BP282" s="278"/>
      <c r="BQ282" s="278"/>
      <c r="BR282" s="278"/>
      <c r="BS282" s="278"/>
      <c r="BT282" s="278"/>
      <c r="BU282" s="278"/>
      <c r="BV282" s="725"/>
      <c r="BW282" s="679">
        <v>140</v>
      </c>
      <c r="BX282" s="489">
        <f t="shared" ca="1" si="522"/>
        <v>1445.5025028809234</v>
      </c>
      <c r="BY282" s="489">
        <f t="shared" ca="1" si="499"/>
        <v>104.1015</v>
      </c>
      <c r="BZ282" s="489">
        <f t="shared" ca="1" si="500"/>
        <v>1341.4010028809234</v>
      </c>
      <c r="CA282" s="489">
        <f t="shared" ca="1" si="523"/>
        <v>245.70977389229941</v>
      </c>
      <c r="CB282" s="489">
        <f t="shared" ca="1" si="524"/>
        <v>1095.6912289886241</v>
      </c>
      <c r="CC282" s="489">
        <f t="shared" si="525"/>
        <v>0</v>
      </c>
      <c r="CD282" s="489">
        <f t="shared" si="526"/>
        <v>0</v>
      </c>
      <c r="CE282" s="647">
        <f t="shared" ca="1" si="527"/>
        <v>83147.659819799737</v>
      </c>
      <c r="CF282" s="700">
        <f t="shared" ca="1" si="565"/>
        <v>0</v>
      </c>
      <c r="CG282" s="701">
        <f t="shared" ca="1" si="528"/>
        <v>1445.5025028809234</v>
      </c>
      <c r="CH282" s="710">
        <f t="shared" ca="1" si="448"/>
        <v>-1445.5025028809234</v>
      </c>
      <c r="CI282" s="679">
        <v>141</v>
      </c>
      <c r="CJ282" s="29">
        <f t="shared" si="501"/>
        <v>0</v>
      </c>
      <c r="CK282" s="29">
        <f t="shared" ca="1" si="566"/>
        <v>90490.525648045281</v>
      </c>
      <c r="CL282" s="29">
        <f t="shared" ca="1" si="502"/>
        <v>94.26096421671383</v>
      </c>
      <c r="CM282" s="29"/>
      <c r="CN282" s="29">
        <v>140</v>
      </c>
      <c r="CO282" s="29">
        <f t="shared" ca="1" si="439"/>
        <v>1445.5025028809234</v>
      </c>
      <c r="CP282" s="29">
        <f t="shared" ca="1" si="571"/>
        <v>228808.08525379153</v>
      </c>
      <c r="CQ282" s="29">
        <f t="shared" ca="1" si="529"/>
        <v>238.34175547269953</v>
      </c>
      <c r="CR282" s="292"/>
      <c r="DA282" s="482"/>
      <c r="DB282" s="242">
        <v>140</v>
      </c>
      <c r="DC282" s="488">
        <f t="shared" ca="1" si="530"/>
        <v>1462.4506963735107</v>
      </c>
      <c r="DD282" s="489">
        <f t="shared" ca="1" si="503"/>
        <v>106.9885</v>
      </c>
      <c r="DE282" s="488">
        <f t="shared" ca="1" si="531"/>
        <v>1355.4621963735108</v>
      </c>
      <c r="DF282" s="489">
        <f t="shared" ca="1" si="532"/>
        <v>263.69857024127111</v>
      </c>
      <c r="DG282" s="488">
        <f t="shared" ca="1" si="533"/>
        <v>1091.7636261322396</v>
      </c>
      <c r="DH282" s="488">
        <f t="shared" si="534"/>
        <v>0</v>
      </c>
      <c r="DI282" s="488">
        <f t="shared" si="535"/>
        <v>0</v>
      </c>
      <c r="DJ282" s="523">
        <f t="shared" ca="1" si="536"/>
        <v>89319.17474230357</v>
      </c>
      <c r="DK282" s="420">
        <f t="shared" ca="1" si="504"/>
        <v>0</v>
      </c>
      <c r="DL282" s="416">
        <f t="shared" ca="1" si="537"/>
        <v>1462.4506963735107</v>
      </c>
      <c r="DM282" s="372">
        <f t="shared" ca="1" si="449"/>
        <v>-1462.4506963735107</v>
      </c>
      <c r="DN282" s="242">
        <v>141</v>
      </c>
      <c r="DO282" s="29">
        <f t="shared" si="505"/>
        <v>0</v>
      </c>
      <c r="DP282" s="29">
        <f t="shared" ca="1" si="576"/>
        <v>83931.3019618783</v>
      </c>
      <c r="DQ282" s="29">
        <f t="shared" ca="1" si="506"/>
        <v>87.428439543623242</v>
      </c>
      <c r="DR282" s="29"/>
      <c r="DS282" s="24">
        <v>140</v>
      </c>
      <c r="DT282" s="243">
        <f t="shared" ca="1" si="440"/>
        <v>1462.4506963735107</v>
      </c>
      <c r="DU282" s="243">
        <f t="shared" ca="1" si="572"/>
        <v>230156.93072698286</v>
      </c>
      <c r="DV282" s="243">
        <f t="shared" ca="1" si="538"/>
        <v>239.74680284060716</v>
      </c>
      <c r="DW282" s="33"/>
      <c r="EF282" s="482"/>
      <c r="EG282" s="242">
        <v>140</v>
      </c>
      <c r="EH282" s="331">
        <f t="shared" ca="1" si="539"/>
        <v>1150</v>
      </c>
      <c r="EI282" s="599">
        <f t="shared" ca="1" si="450"/>
        <v>103.62049999999999</v>
      </c>
      <c r="EJ282" s="331">
        <f t="shared" ca="1" si="540"/>
        <v>1046.3795</v>
      </c>
      <c r="EK282" s="594">
        <f t="shared" ca="1" si="541"/>
        <v>385.3766816485645</v>
      </c>
      <c r="EL282" s="488">
        <f t="shared" ca="1" si="542"/>
        <v>661.00281835143551</v>
      </c>
      <c r="EM282" s="331">
        <f t="shared" si="543"/>
        <v>0</v>
      </c>
      <c r="EN282" s="331">
        <f t="shared" si="544"/>
        <v>0</v>
      </c>
      <c r="EO282" s="595">
        <f t="shared" ca="1" si="545"/>
        <v>131468.1451754421</v>
      </c>
      <c r="EP282" s="420">
        <f t="shared" ca="1" si="507"/>
        <v>0</v>
      </c>
      <c r="EQ282" s="416">
        <f t="shared" ca="1" si="546"/>
        <v>1150</v>
      </c>
      <c r="ER282" s="372">
        <f t="shared" ca="1" si="451"/>
        <v>-1150</v>
      </c>
      <c r="ES282" s="242">
        <v>141</v>
      </c>
      <c r="ET282" s="29">
        <f t="shared" si="547"/>
        <v>0</v>
      </c>
      <c r="EU282" s="29">
        <f t="shared" ca="1" si="567"/>
        <v>90490.525648045281</v>
      </c>
      <c r="EV282" s="29">
        <f t="shared" ca="1" si="508"/>
        <v>94.26096421671383</v>
      </c>
      <c r="EW282" s="29"/>
      <c r="EX282" s="24">
        <v>140</v>
      </c>
      <c r="EY282" s="243">
        <f t="shared" ca="1" si="441"/>
        <v>1150</v>
      </c>
      <c r="EZ282" s="243">
        <f t="shared" ca="1" si="573"/>
        <v>184661.83347325874</v>
      </c>
      <c r="FA282" s="243">
        <f t="shared" ca="1" si="548"/>
        <v>192.35607653464453</v>
      </c>
      <c r="FB282" s="33"/>
      <c r="FK282" s="482"/>
      <c r="FL282" s="242">
        <v>140</v>
      </c>
      <c r="FM282" s="331">
        <f t="shared" ca="1" si="549"/>
        <v>1150</v>
      </c>
      <c r="FN282" s="600">
        <f t="shared" ca="1" si="452"/>
        <v>104.1015</v>
      </c>
      <c r="FO282" s="331">
        <f t="shared" ca="1" si="550"/>
        <v>1045.8985</v>
      </c>
      <c r="FP282" s="597">
        <f t="shared" ca="1" si="551"/>
        <v>393.17808619768624</v>
      </c>
      <c r="FQ282" s="488">
        <f t="shared" ca="1" si="552"/>
        <v>652.72041380231371</v>
      </c>
      <c r="FR282" s="331">
        <f t="shared" si="553"/>
        <v>0</v>
      </c>
      <c r="FS282" s="331">
        <f t="shared" si="554"/>
        <v>0</v>
      </c>
      <c r="FT282" s="596">
        <f t="shared" ca="1" si="555"/>
        <v>134151.19485397582</v>
      </c>
      <c r="FU282" s="420">
        <f t="shared" ca="1" si="509"/>
        <v>0</v>
      </c>
      <c r="FV282" s="416">
        <f t="shared" ca="1" si="556"/>
        <v>1150</v>
      </c>
      <c r="FW282" s="372">
        <f t="shared" ca="1" si="453"/>
        <v>-1150</v>
      </c>
      <c r="FX282" s="242">
        <v>141</v>
      </c>
      <c r="FY282" s="29">
        <f t="shared" si="557"/>
        <v>0</v>
      </c>
      <c r="FZ282" s="29">
        <f t="shared" ca="1" si="568"/>
        <v>90490.525648045281</v>
      </c>
      <c r="GA282" s="29">
        <f t="shared" ca="1" si="510"/>
        <v>94.26096421671383</v>
      </c>
      <c r="GB282" s="29"/>
      <c r="GC282" s="24">
        <v>140</v>
      </c>
      <c r="GD282" s="243">
        <f t="shared" ca="1" si="442"/>
        <v>1150</v>
      </c>
      <c r="GE282" s="243">
        <f t="shared" ca="1" si="574"/>
        <v>184624.84539335425</v>
      </c>
      <c r="GF282" s="243">
        <f t="shared" ca="1" si="558"/>
        <v>192.31754728474402</v>
      </c>
      <c r="GG282" s="33"/>
      <c r="GP282" s="482"/>
      <c r="GQ282" s="242">
        <v>140</v>
      </c>
      <c r="GR282" s="331">
        <f t="shared" ca="1" si="511"/>
        <v>1150</v>
      </c>
      <c r="GS282" s="600">
        <f t="shared" ca="1" si="454"/>
        <v>106.9885</v>
      </c>
      <c r="GT282" s="331">
        <f t="shared" ca="1" si="512"/>
        <v>1043.0115000000001</v>
      </c>
      <c r="GU282" s="591">
        <f t="shared" ca="1" si="559"/>
        <v>419.62475165643042</v>
      </c>
      <c r="GV282" s="488">
        <f t="shared" ca="1" si="443"/>
        <v>623.38674834356971</v>
      </c>
      <c r="GW282" s="331">
        <f t="shared" si="444"/>
        <v>0</v>
      </c>
      <c r="GX282" s="331">
        <f t="shared" si="445"/>
        <v>0</v>
      </c>
      <c r="GY282" s="593">
        <f t="shared" ca="1" si="446"/>
        <v>143247.95667671828</v>
      </c>
      <c r="GZ282" s="420">
        <f t="shared" ca="1" si="513"/>
        <v>0</v>
      </c>
      <c r="HA282" s="416">
        <f t="shared" ca="1" si="560"/>
        <v>1150</v>
      </c>
      <c r="HB282" s="372">
        <f t="shared" ca="1" si="455"/>
        <v>-1150</v>
      </c>
      <c r="HC282" s="242">
        <v>141</v>
      </c>
      <c r="HD282" s="29">
        <f t="shared" si="561"/>
        <v>0</v>
      </c>
      <c r="HE282" s="29">
        <f t="shared" ca="1" si="569"/>
        <v>83931.3019618783</v>
      </c>
      <c r="HF282" s="29">
        <f t="shared" ca="1" si="514"/>
        <v>87.428439543623242</v>
      </c>
      <c r="HG282" s="29"/>
      <c r="HH282" s="24">
        <v>140</v>
      </c>
      <c r="HI282" s="243">
        <f t="shared" ca="1" si="456"/>
        <v>1150</v>
      </c>
      <c r="HJ282" s="243">
        <f t="shared" ca="1" si="575"/>
        <v>183439.61385879345</v>
      </c>
      <c r="HK282" s="243">
        <f t="shared" ca="1" si="562"/>
        <v>191.08293110290984</v>
      </c>
      <c r="HL282" s="33"/>
    </row>
    <row r="283" spans="3:220" ht="15" customHeight="1" x14ac:dyDescent="0.25">
      <c r="C283" s="242">
        <v>141</v>
      </c>
      <c r="D283" s="243">
        <f t="shared" si="486"/>
        <v>1155.6736805955547</v>
      </c>
      <c r="E283" s="865">
        <f t="shared" si="563"/>
        <v>100</v>
      </c>
      <c r="F283" s="866"/>
      <c r="G283" s="243">
        <f t="shared" si="487"/>
        <v>1055.6736805955547</v>
      </c>
      <c r="H283" s="859">
        <f t="shared" si="488"/>
        <v>435.8171883693646</v>
      </c>
      <c r="I283" s="860"/>
      <c r="J283" s="243">
        <f t="shared" si="489"/>
        <v>619.85649222619008</v>
      </c>
      <c r="K283" s="859">
        <f t="shared" si="515"/>
        <v>130125.30001858319</v>
      </c>
      <c r="L283" s="860"/>
      <c r="M283" s="860"/>
      <c r="N283" s="861"/>
      <c r="O283" s="248">
        <f t="shared" si="516"/>
        <v>130125.30001858319</v>
      </c>
      <c r="P283" s="248">
        <f t="shared" si="484"/>
        <v>0</v>
      </c>
      <c r="Q283" s="248">
        <f t="shared" si="490"/>
        <v>0</v>
      </c>
      <c r="R283" s="1015" t="str">
        <f t="shared" si="485"/>
        <v/>
      </c>
      <c r="S283" s="1015"/>
      <c r="U283">
        <v>141</v>
      </c>
      <c r="W283" s="278"/>
      <c r="X283" s="278"/>
      <c r="Y283" s="854"/>
      <c r="Z283" s="855"/>
      <c r="AA283" s="279"/>
      <c r="AQ283" s="482"/>
      <c r="AR283" s="242">
        <v>141</v>
      </c>
      <c r="AS283" s="331">
        <f t="shared" ca="1" si="491"/>
        <v>1231.970682334292</v>
      </c>
      <c r="AT283" s="566">
        <f t="shared" ca="1" si="517"/>
        <v>103.62049999999999</v>
      </c>
      <c r="AU283" s="331">
        <f t="shared" ca="1" si="492"/>
        <v>1128.350182334292</v>
      </c>
      <c r="AV283" s="329">
        <f t="shared" ca="1" si="493"/>
        <v>342.18350845279429</v>
      </c>
      <c r="AW283" s="331">
        <f t="shared" ca="1" si="494"/>
        <v>786.16667388149767</v>
      </c>
      <c r="AX283" s="331">
        <f t="shared" si="518"/>
        <v>0</v>
      </c>
      <c r="AY283" s="331">
        <f t="shared" si="570"/>
        <v>0</v>
      </c>
      <c r="AZ283" s="350">
        <f t="shared" ca="1" si="495"/>
        <v>116533.89336707653</v>
      </c>
      <c r="BA283" s="420">
        <f t="shared" ca="1" si="496"/>
        <v>0</v>
      </c>
      <c r="BB283" s="416">
        <f t="shared" ca="1" si="519"/>
        <v>1231.970682334292</v>
      </c>
      <c r="BC283" s="372">
        <f t="shared" ca="1" si="447"/>
        <v>-1231.970682334292</v>
      </c>
      <c r="BD283" s="242">
        <v>142</v>
      </c>
      <c r="BE283" s="29">
        <f t="shared" si="497"/>
        <v>0</v>
      </c>
      <c r="BF283" s="29">
        <f t="shared" ca="1" si="520"/>
        <v>90490.525648045281</v>
      </c>
      <c r="BG283" s="29">
        <f t="shared" ca="1" si="498"/>
        <v>94.26096421671383</v>
      </c>
      <c r="BH283" s="29"/>
      <c r="BI283" s="24">
        <v>141</v>
      </c>
      <c r="BJ283" s="243">
        <f t="shared" ca="1" si="438"/>
        <v>1231.970682334292</v>
      </c>
      <c r="BK283" s="243">
        <f t="shared" ca="1" si="564"/>
        <v>198149.97892159544</v>
      </c>
      <c r="BL283" s="243">
        <f t="shared" ca="1" si="521"/>
        <v>206.40622804332861</v>
      </c>
      <c r="BM283" s="33"/>
      <c r="BO283" s="278"/>
      <c r="BP283" s="278"/>
      <c r="BQ283" s="278"/>
      <c r="BR283" s="278"/>
      <c r="BS283" s="278"/>
      <c r="BT283" s="278"/>
      <c r="BU283" s="278"/>
      <c r="BV283" s="725"/>
      <c r="BW283" s="679">
        <v>141</v>
      </c>
      <c r="BX283" s="489">
        <f t="shared" ca="1" si="522"/>
        <v>1445.5025028809234</v>
      </c>
      <c r="BY283" s="489">
        <f t="shared" ca="1" si="499"/>
        <v>104.1015</v>
      </c>
      <c r="BZ283" s="489">
        <f t="shared" ca="1" si="500"/>
        <v>1341.4010028809234</v>
      </c>
      <c r="CA283" s="489">
        <f t="shared" ca="1" si="523"/>
        <v>242.51400780774927</v>
      </c>
      <c r="CB283" s="489">
        <f t="shared" ca="1" si="524"/>
        <v>1098.8869950731741</v>
      </c>
      <c r="CC283" s="489">
        <f t="shared" si="525"/>
        <v>0</v>
      </c>
      <c r="CD283" s="489">
        <f t="shared" si="526"/>
        <v>0</v>
      </c>
      <c r="CE283" s="647">
        <f t="shared" ca="1" si="527"/>
        <v>82048.772824726562</v>
      </c>
      <c r="CF283" s="700">
        <f t="shared" ca="1" si="565"/>
        <v>0</v>
      </c>
      <c r="CG283" s="701">
        <f t="shared" ca="1" si="528"/>
        <v>1445.5025028809234</v>
      </c>
      <c r="CH283" s="710">
        <f t="shared" ca="1" si="448"/>
        <v>-1445.5025028809234</v>
      </c>
      <c r="CI283" s="679">
        <v>142</v>
      </c>
      <c r="CJ283" s="29">
        <f t="shared" si="501"/>
        <v>0</v>
      </c>
      <c r="CK283" s="29">
        <f t="shared" ca="1" si="566"/>
        <v>90490.525648045281</v>
      </c>
      <c r="CL283" s="29">
        <f t="shared" ca="1" si="502"/>
        <v>94.26096421671383</v>
      </c>
      <c r="CM283" s="29"/>
      <c r="CN283" s="29">
        <v>141</v>
      </c>
      <c r="CO283" s="29">
        <f t="shared" ca="1" si="439"/>
        <v>1445.5025028809234</v>
      </c>
      <c r="CP283" s="29">
        <f t="shared" ca="1" si="571"/>
        <v>230253.58775667247</v>
      </c>
      <c r="CQ283" s="29">
        <f t="shared" ca="1" si="529"/>
        <v>239.84748724653386</v>
      </c>
      <c r="CR283" s="292"/>
      <c r="DA283" s="482"/>
      <c r="DB283" s="242">
        <v>141</v>
      </c>
      <c r="DC283" s="488">
        <f t="shared" ca="1" si="530"/>
        <v>1462.4506963735107</v>
      </c>
      <c r="DD283" s="489">
        <f t="shared" ca="1" si="503"/>
        <v>106.9885</v>
      </c>
      <c r="DE283" s="488">
        <f t="shared" ca="1" si="531"/>
        <v>1355.4621963735108</v>
      </c>
      <c r="DF283" s="489">
        <f t="shared" ca="1" si="532"/>
        <v>260.51425966505212</v>
      </c>
      <c r="DG283" s="488">
        <f t="shared" ca="1" si="533"/>
        <v>1094.9479367084587</v>
      </c>
      <c r="DH283" s="488">
        <f t="shared" si="534"/>
        <v>0</v>
      </c>
      <c r="DI283" s="488">
        <f t="shared" si="535"/>
        <v>0</v>
      </c>
      <c r="DJ283" s="523">
        <f t="shared" ca="1" si="536"/>
        <v>88224.226805595114</v>
      </c>
      <c r="DK283" s="420">
        <f t="shared" ca="1" si="504"/>
        <v>0</v>
      </c>
      <c r="DL283" s="416">
        <f t="shared" ca="1" si="537"/>
        <v>1462.4506963735107</v>
      </c>
      <c r="DM283" s="372">
        <f t="shared" ca="1" si="449"/>
        <v>-1462.4506963735107</v>
      </c>
      <c r="DN283" s="242">
        <v>142</v>
      </c>
      <c r="DO283" s="29">
        <f t="shared" si="505"/>
        <v>0</v>
      </c>
      <c r="DP283" s="29">
        <f t="shared" ca="1" si="576"/>
        <v>83931.3019618783</v>
      </c>
      <c r="DQ283" s="29">
        <f t="shared" ca="1" si="506"/>
        <v>87.428439543623242</v>
      </c>
      <c r="DR283" s="29"/>
      <c r="DS283" s="24">
        <v>141</v>
      </c>
      <c r="DT283" s="243">
        <f t="shared" ca="1" si="440"/>
        <v>1462.4506963735107</v>
      </c>
      <c r="DU283" s="243">
        <f t="shared" ca="1" si="572"/>
        <v>231619.38142335636</v>
      </c>
      <c r="DV283" s="243">
        <f t="shared" ca="1" si="538"/>
        <v>241.27018898266292</v>
      </c>
      <c r="DW283" s="33"/>
      <c r="EF283" s="482"/>
      <c r="EG283" s="242">
        <v>141</v>
      </c>
      <c r="EH283" s="331">
        <f t="shared" ca="1" si="539"/>
        <v>1150</v>
      </c>
      <c r="EI283" s="599">
        <f t="shared" ca="1" si="450"/>
        <v>103.62049999999999</v>
      </c>
      <c r="EJ283" s="331">
        <f t="shared" ca="1" si="540"/>
        <v>1046.3795</v>
      </c>
      <c r="EK283" s="594">
        <f t="shared" ca="1" si="541"/>
        <v>383.44875676170614</v>
      </c>
      <c r="EL283" s="488">
        <f t="shared" ca="1" si="542"/>
        <v>662.93074323829387</v>
      </c>
      <c r="EM283" s="331">
        <f t="shared" si="543"/>
        <v>0</v>
      </c>
      <c r="EN283" s="331">
        <f t="shared" si="544"/>
        <v>0</v>
      </c>
      <c r="EO283" s="595">
        <f t="shared" ca="1" si="545"/>
        <v>130805.21443220381</v>
      </c>
      <c r="EP283" s="420">
        <f t="shared" ca="1" si="507"/>
        <v>0</v>
      </c>
      <c r="EQ283" s="416">
        <f t="shared" ca="1" si="546"/>
        <v>1150</v>
      </c>
      <c r="ER283" s="372">
        <f t="shared" ca="1" si="451"/>
        <v>-1150</v>
      </c>
      <c r="ES283" s="242">
        <v>142</v>
      </c>
      <c r="ET283" s="29">
        <f t="shared" si="547"/>
        <v>0</v>
      </c>
      <c r="EU283" s="29">
        <f t="shared" ca="1" si="567"/>
        <v>90490.525648045281</v>
      </c>
      <c r="EV283" s="29">
        <f t="shared" ca="1" si="508"/>
        <v>94.26096421671383</v>
      </c>
      <c r="EW283" s="29"/>
      <c r="EX283" s="24">
        <v>141</v>
      </c>
      <c r="EY283" s="243">
        <f t="shared" ca="1" si="441"/>
        <v>1150</v>
      </c>
      <c r="EZ283" s="243">
        <f t="shared" ca="1" si="573"/>
        <v>185811.83347325874</v>
      </c>
      <c r="FA283" s="243">
        <f t="shared" ca="1" si="548"/>
        <v>193.55399320131119</v>
      </c>
      <c r="FB283" s="33"/>
      <c r="FK283" s="482"/>
      <c r="FL283" s="242">
        <v>141</v>
      </c>
      <c r="FM283" s="331">
        <f t="shared" ca="1" si="549"/>
        <v>1150</v>
      </c>
      <c r="FN283" s="600">
        <f t="shared" ca="1" si="452"/>
        <v>104.1015</v>
      </c>
      <c r="FO283" s="331">
        <f t="shared" ca="1" si="550"/>
        <v>1045.8985</v>
      </c>
      <c r="FP283" s="597">
        <f t="shared" ca="1" si="551"/>
        <v>391.27431832409616</v>
      </c>
      <c r="FQ283" s="488">
        <f t="shared" ca="1" si="552"/>
        <v>654.62418167590386</v>
      </c>
      <c r="FR283" s="331">
        <f t="shared" si="553"/>
        <v>0</v>
      </c>
      <c r="FS283" s="331">
        <f t="shared" si="554"/>
        <v>0</v>
      </c>
      <c r="FT283" s="596">
        <f t="shared" ca="1" si="555"/>
        <v>133496.57067229992</v>
      </c>
      <c r="FU283" s="420">
        <f t="shared" ca="1" si="509"/>
        <v>0</v>
      </c>
      <c r="FV283" s="416">
        <f t="shared" ca="1" si="556"/>
        <v>1150</v>
      </c>
      <c r="FW283" s="372">
        <f t="shared" ca="1" si="453"/>
        <v>-1150</v>
      </c>
      <c r="FX283" s="242">
        <v>142</v>
      </c>
      <c r="FY283" s="29">
        <f t="shared" si="557"/>
        <v>0</v>
      </c>
      <c r="FZ283" s="29">
        <f t="shared" ca="1" si="568"/>
        <v>90490.525648045281</v>
      </c>
      <c r="GA283" s="29">
        <f t="shared" ca="1" si="510"/>
        <v>94.26096421671383</v>
      </c>
      <c r="GB283" s="29"/>
      <c r="GC283" s="24">
        <v>141</v>
      </c>
      <c r="GD283" s="243">
        <f t="shared" ca="1" si="442"/>
        <v>1150</v>
      </c>
      <c r="GE283" s="243">
        <f t="shared" ca="1" si="574"/>
        <v>185774.84539335425</v>
      </c>
      <c r="GF283" s="243">
        <f t="shared" ca="1" si="558"/>
        <v>193.51546395141068</v>
      </c>
      <c r="GG283" s="33"/>
      <c r="GP283" s="482"/>
      <c r="GQ283" s="242">
        <v>141</v>
      </c>
      <c r="GR283" s="331">
        <f t="shared" ca="1" si="511"/>
        <v>1150</v>
      </c>
      <c r="GS283" s="600">
        <f t="shared" ca="1" si="454"/>
        <v>106.9885</v>
      </c>
      <c r="GT283" s="331">
        <f t="shared" ca="1" si="512"/>
        <v>1043.0115000000001</v>
      </c>
      <c r="GU283" s="591">
        <f t="shared" ca="1" si="559"/>
        <v>417.80654030709502</v>
      </c>
      <c r="GV283" s="488">
        <f t="shared" ca="1" si="443"/>
        <v>625.20495969290505</v>
      </c>
      <c r="GW283" s="331">
        <f t="shared" si="444"/>
        <v>0</v>
      </c>
      <c r="GX283" s="331">
        <f t="shared" si="445"/>
        <v>0</v>
      </c>
      <c r="GY283" s="593">
        <f t="shared" ca="1" si="446"/>
        <v>142622.75171702539</v>
      </c>
      <c r="GZ283" s="420">
        <f t="shared" ca="1" si="513"/>
        <v>0</v>
      </c>
      <c r="HA283" s="416">
        <f t="shared" ca="1" si="560"/>
        <v>1150</v>
      </c>
      <c r="HB283" s="372">
        <f t="shared" ca="1" si="455"/>
        <v>-1150</v>
      </c>
      <c r="HC283" s="242">
        <v>142</v>
      </c>
      <c r="HD283" s="29">
        <f t="shared" si="561"/>
        <v>0</v>
      </c>
      <c r="HE283" s="29">
        <f t="shared" ca="1" si="569"/>
        <v>83931.3019618783</v>
      </c>
      <c r="HF283" s="29">
        <f t="shared" ca="1" si="514"/>
        <v>87.428439543623242</v>
      </c>
      <c r="HG283" s="29"/>
      <c r="HH283" s="24">
        <v>141</v>
      </c>
      <c r="HI283" s="243">
        <f t="shared" ca="1" si="456"/>
        <v>1150</v>
      </c>
      <c r="HJ283" s="243">
        <f t="shared" ca="1" si="575"/>
        <v>184589.61385879345</v>
      </c>
      <c r="HK283" s="243">
        <f t="shared" ca="1" si="562"/>
        <v>192.28084776957652</v>
      </c>
      <c r="HL283" s="33"/>
    </row>
    <row r="284" spans="3:220" ht="15" customHeight="1" x14ac:dyDescent="0.25">
      <c r="C284" s="242">
        <v>142</v>
      </c>
      <c r="D284" s="243">
        <f t="shared" si="486"/>
        <v>1155.6736805955547</v>
      </c>
      <c r="E284" s="865">
        <f t="shared" si="563"/>
        <v>100</v>
      </c>
      <c r="F284" s="866"/>
      <c r="G284" s="243">
        <f t="shared" si="487"/>
        <v>1055.6736805955547</v>
      </c>
      <c r="H284" s="859">
        <f t="shared" si="488"/>
        <v>433.75100006194401</v>
      </c>
      <c r="I284" s="860"/>
      <c r="J284" s="243">
        <f t="shared" si="489"/>
        <v>621.92268053361067</v>
      </c>
      <c r="K284" s="859">
        <f t="shared" si="515"/>
        <v>129503.37733804958</v>
      </c>
      <c r="L284" s="860"/>
      <c r="M284" s="860"/>
      <c r="N284" s="861"/>
      <c r="O284" s="248">
        <f t="shared" si="516"/>
        <v>129503.37733804958</v>
      </c>
      <c r="P284" s="248">
        <f t="shared" si="484"/>
        <v>0</v>
      </c>
      <c r="Q284" s="248">
        <f t="shared" si="490"/>
        <v>0</v>
      </c>
      <c r="R284" s="1015" t="str">
        <f t="shared" si="485"/>
        <v/>
      </c>
      <c r="S284" s="1015"/>
      <c r="U284">
        <v>142</v>
      </c>
      <c r="W284" s="278"/>
      <c r="X284" s="278"/>
      <c r="Y284" s="854"/>
      <c r="Z284" s="855"/>
      <c r="AA284" s="279"/>
      <c r="AQ284" s="482"/>
      <c r="AR284" s="242">
        <v>142</v>
      </c>
      <c r="AS284" s="331">
        <f t="shared" ca="1" si="491"/>
        <v>1231.970682334292</v>
      </c>
      <c r="AT284" s="566">
        <f t="shared" ca="1" si="517"/>
        <v>103.62049999999999</v>
      </c>
      <c r="AU284" s="331">
        <f t="shared" ca="1" si="492"/>
        <v>1128.350182334292</v>
      </c>
      <c r="AV284" s="329">
        <f t="shared" ca="1" si="493"/>
        <v>339.89052232063989</v>
      </c>
      <c r="AW284" s="331">
        <f t="shared" ca="1" si="494"/>
        <v>788.45966001365207</v>
      </c>
      <c r="AX284" s="331">
        <f t="shared" si="518"/>
        <v>0</v>
      </c>
      <c r="AY284" s="331">
        <f t="shared" si="570"/>
        <v>0</v>
      </c>
      <c r="AZ284" s="350">
        <f t="shared" ca="1" si="495"/>
        <v>115745.43370706287</v>
      </c>
      <c r="BA284" s="420">
        <f t="shared" ca="1" si="496"/>
        <v>0</v>
      </c>
      <c r="BB284" s="416">
        <f t="shared" ca="1" si="519"/>
        <v>1231.970682334292</v>
      </c>
      <c r="BC284" s="372">
        <f t="shared" ca="1" si="447"/>
        <v>-1231.970682334292</v>
      </c>
      <c r="BD284" s="242">
        <v>143</v>
      </c>
      <c r="BE284" s="29">
        <f t="shared" si="497"/>
        <v>0</v>
      </c>
      <c r="BF284" s="29">
        <f t="shared" ca="1" si="520"/>
        <v>90490.525648045281</v>
      </c>
      <c r="BG284" s="29">
        <f t="shared" ca="1" si="498"/>
        <v>94.26096421671383</v>
      </c>
      <c r="BH284" s="29"/>
      <c r="BI284" s="24">
        <v>142</v>
      </c>
      <c r="BJ284" s="243">
        <f t="shared" ca="1" si="438"/>
        <v>1231.970682334292</v>
      </c>
      <c r="BK284" s="243">
        <f t="shared" ca="1" si="564"/>
        <v>199381.94960392974</v>
      </c>
      <c r="BL284" s="243">
        <f t="shared" ca="1" si="521"/>
        <v>207.68953083742682</v>
      </c>
      <c r="BM284" s="33"/>
      <c r="BO284" s="278"/>
      <c r="BP284" s="278"/>
      <c r="BQ284" s="278"/>
      <c r="BR284" s="278"/>
      <c r="BS284" s="278"/>
      <c r="BT284" s="278"/>
      <c r="BU284" s="278"/>
      <c r="BV284" s="725"/>
      <c r="BW284" s="679">
        <v>142</v>
      </c>
      <c r="BX284" s="489">
        <f t="shared" ca="1" si="522"/>
        <v>1445.5025028809234</v>
      </c>
      <c r="BY284" s="489">
        <f t="shared" ca="1" si="499"/>
        <v>104.1015</v>
      </c>
      <c r="BZ284" s="489">
        <f t="shared" ca="1" si="500"/>
        <v>1341.4010028809234</v>
      </c>
      <c r="CA284" s="489">
        <f t="shared" ca="1" si="523"/>
        <v>239.30892073878582</v>
      </c>
      <c r="CB284" s="489">
        <f t="shared" ca="1" si="524"/>
        <v>1102.0920821421375</v>
      </c>
      <c r="CC284" s="489">
        <f t="shared" si="525"/>
        <v>0</v>
      </c>
      <c r="CD284" s="489">
        <f t="shared" si="526"/>
        <v>0</v>
      </c>
      <c r="CE284" s="647">
        <f t="shared" ca="1" si="527"/>
        <v>80946.680742584431</v>
      </c>
      <c r="CF284" s="700">
        <f t="shared" ca="1" si="565"/>
        <v>0</v>
      </c>
      <c r="CG284" s="701">
        <f t="shared" ca="1" si="528"/>
        <v>1445.5025028809234</v>
      </c>
      <c r="CH284" s="710">
        <f t="shared" ca="1" si="448"/>
        <v>-1445.5025028809234</v>
      </c>
      <c r="CI284" s="679">
        <v>143</v>
      </c>
      <c r="CJ284" s="29">
        <f t="shared" si="501"/>
        <v>0</v>
      </c>
      <c r="CK284" s="29">
        <f t="shared" ca="1" si="566"/>
        <v>90490.525648045281</v>
      </c>
      <c r="CL284" s="29">
        <f t="shared" ca="1" si="502"/>
        <v>94.26096421671383</v>
      </c>
      <c r="CM284" s="29"/>
      <c r="CN284" s="29">
        <v>142</v>
      </c>
      <c r="CO284" s="29">
        <f t="shared" ca="1" si="439"/>
        <v>1445.5025028809234</v>
      </c>
      <c r="CP284" s="29">
        <f t="shared" ca="1" si="571"/>
        <v>231699.0902595534</v>
      </c>
      <c r="CQ284" s="29">
        <f t="shared" ca="1" si="529"/>
        <v>241.35321902036813</v>
      </c>
      <c r="CR284" s="292"/>
      <c r="DA284" s="482"/>
      <c r="DB284" s="242">
        <v>142</v>
      </c>
      <c r="DC284" s="488">
        <f t="shared" ca="1" si="530"/>
        <v>1462.4506963735107</v>
      </c>
      <c r="DD284" s="489">
        <f t="shared" ca="1" si="503"/>
        <v>106.9885</v>
      </c>
      <c r="DE284" s="488">
        <f t="shared" ca="1" si="531"/>
        <v>1355.4621963735108</v>
      </c>
      <c r="DF284" s="489">
        <f t="shared" ca="1" si="532"/>
        <v>257.32066151631909</v>
      </c>
      <c r="DG284" s="488">
        <f t="shared" ca="1" si="533"/>
        <v>1098.1415348571918</v>
      </c>
      <c r="DH284" s="488">
        <f t="shared" si="534"/>
        <v>0</v>
      </c>
      <c r="DI284" s="488">
        <f t="shared" si="535"/>
        <v>0</v>
      </c>
      <c r="DJ284" s="523">
        <f t="shared" ca="1" si="536"/>
        <v>87126.085270737924</v>
      </c>
      <c r="DK284" s="420">
        <f t="shared" ca="1" si="504"/>
        <v>0</v>
      </c>
      <c r="DL284" s="416">
        <f t="shared" ca="1" si="537"/>
        <v>1462.4506963735107</v>
      </c>
      <c r="DM284" s="372">
        <f t="shared" ca="1" si="449"/>
        <v>-1462.4506963735107</v>
      </c>
      <c r="DN284" s="242">
        <v>143</v>
      </c>
      <c r="DO284" s="29">
        <f t="shared" si="505"/>
        <v>0</v>
      </c>
      <c r="DP284" s="29">
        <f t="shared" ca="1" si="576"/>
        <v>83931.3019618783</v>
      </c>
      <c r="DQ284" s="29">
        <f t="shared" ca="1" si="506"/>
        <v>87.428439543623242</v>
      </c>
      <c r="DR284" s="29"/>
      <c r="DS284" s="24">
        <v>142</v>
      </c>
      <c r="DT284" s="243">
        <f t="shared" ca="1" si="440"/>
        <v>1462.4506963735107</v>
      </c>
      <c r="DU284" s="243">
        <f t="shared" ca="1" si="572"/>
        <v>233081.83211972986</v>
      </c>
      <c r="DV284" s="243">
        <f t="shared" ca="1" si="538"/>
        <v>242.79357512471861</v>
      </c>
      <c r="DW284" s="33"/>
      <c r="EF284" s="482"/>
      <c r="EG284" s="242">
        <v>142</v>
      </c>
      <c r="EH284" s="331">
        <f t="shared" ca="1" si="539"/>
        <v>1150</v>
      </c>
      <c r="EI284" s="599">
        <f t="shared" ca="1" si="450"/>
        <v>103.62049999999999</v>
      </c>
      <c r="EJ284" s="331">
        <f t="shared" ca="1" si="540"/>
        <v>1046.3795</v>
      </c>
      <c r="EK284" s="594">
        <f t="shared" ca="1" si="541"/>
        <v>381.51520876059448</v>
      </c>
      <c r="EL284" s="488">
        <f t="shared" ca="1" si="542"/>
        <v>664.86429123940547</v>
      </c>
      <c r="EM284" s="331">
        <f t="shared" si="543"/>
        <v>0</v>
      </c>
      <c r="EN284" s="331">
        <f t="shared" si="544"/>
        <v>0</v>
      </c>
      <c r="EO284" s="595">
        <f t="shared" ca="1" si="545"/>
        <v>130140.35014096441</v>
      </c>
      <c r="EP284" s="420">
        <f t="shared" ca="1" si="507"/>
        <v>0</v>
      </c>
      <c r="EQ284" s="416">
        <f t="shared" ca="1" si="546"/>
        <v>1150</v>
      </c>
      <c r="ER284" s="372">
        <f t="shared" ca="1" si="451"/>
        <v>-1150</v>
      </c>
      <c r="ES284" s="242">
        <v>143</v>
      </c>
      <c r="ET284" s="29">
        <f t="shared" si="547"/>
        <v>0</v>
      </c>
      <c r="EU284" s="29">
        <f t="shared" ca="1" si="567"/>
        <v>90490.525648045281</v>
      </c>
      <c r="EV284" s="29">
        <f t="shared" ca="1" si="508"/>
        <v>94.26096421671383</v>
      </c>
      <c r="EW284" s="29"/>
      <c r="EX284" s="24">
        <v>142</v>
      </c>
      <c r="EY284" s="243">
        <f t="shared" ca="1" si="441"/>
        <v>1150</v>
      </c>
      <c r="EZ284" s="243">
        <f t="shared" ca="1" si="573"/>
        <v>186961.83347325874</v>
      </c>
      <c r="FA284" s="243">
        <f t="shared" ca="1" si="548"/>
        <v>194.75190986797784</v>
      </c>
      <c r="FB284" s="33"/>
      <c r="FK284" s="482"/>
      <c r="FL284" s="242">
        <v>142</v>
      </c>
      <c r="FM284" s="331">
        <f t="shared" ca="1" si="549"/>
        <v>1150</v>
      </c>
      <c r="FN284" s="600">
        <f t="shared" ca="1" si="452"/>
        <v>104.1015</v>
      </c>
      <c r="FO284" s="331">
        <f t="shared" ca="1" si="550"/>
        <v>1045.8985</v>
      </c>
      <c r="FP284" s="597">
        <f t="shared" ca="1" si="551"/>
        <v>389.36499779420814</v>
      </c>
      <c r="FQ284" s="488">
        <f t="shared" ca="1" si="552"/>
        <v>656.53350220579182</v>
      </c>
      <c r="FR284" s="331">
        <f t="shared" si="553"/>
        <v>0</v>
      </c>
      <c r="FS284" s="331">
        <f t="shared" si="554"/>
        <v>0</v>
      </c>
      <c r="FT284" s="596">
        <f t="shared" ca="1" si="555"/>
        <v>132840.03717009412</v>
      </c>
      <c r="FU284" s="420">
        <f t="shared" ca="1" si="509"/>
        <v>0</v>
      </c>
      <c r="FV284" s="416">
        <f t="shared" ca="1" si="556"/>
        <v>1150</v>
      </c>
      <c r="FW284" s="372">
        <f t="shared" ca="1" si="453"/>
        <v>-1150</v>
      </c>
      <c r="FX284" s="242">
        <v>143</v>
      </c>
      <c r="FY284" s="29">
        <f t="shared" si="557"/>
        <v>0</v>
      </c>
      <c r="FZ284" s="29">
        <f t="shared" ca="1" si="568"/>
        <v>90490.525648045281</v>
      </c>
      <c r="GA284" s="29">
        <f t="shared" ca="1" si="510"/>
        <v>94.26096421671383</v>
      </c>
      <c r="GB284" s="29"/>
      <c r="GC284" s="24">
        <v>142</v>
      </c>
      <c r="GD284" s="243">
        <f t="shared" ca="1" si="442"/>
        <v>1150</v>
      </c>
      <c r="GE284" s="243">
        <f t="shared" ca="1" si="574"/>
        <v>186924.84539335425</v>
      </c>
      <c r="GF284" s="243">
        <f t="shared" ca="1" si="558"/>
        <v>194.71338061807737</v>
      </c>
      <c r="GG284" s="33"/>
      <c r="GP284" s="482"/>
      <c r="GQ284" s="242">
        <v>142</v>
      </c>
      <c r="GR284" s="331">
        <f t="shared" ca="1" si="511"/>
        <v>1150</v>
      </c>
      <c r="GS284" s="600">
        <f t="shared" ca="1" si="454"/>
        <v>106.9885</v>
      </c>
      <c r="GT284" s="331">
        <f t="shared" ca="1" si="512"/>
        <v>1043.0115000000001</v>
      </c>
      <c r="GU284" s="591">
        <f t="shared" ca="1" si="559"/>
        <v>415.98302584132404</v>
      </c>
      <c r="GV284" s="488">
        <f t="shared" ca="1" si="443"/>
        <v>627.02847415867609</v>
      </c>
      <c r="GW284" s="331">
        <f t="shared" si="444"/>
        <v>0</v>
      </c>
      <c r="GX284" s="331">
        <f t="shared" si="445"/>
        <v>0</v>
      </c>
      <c r="GY284" s="593">
        <f t="shared" ca="1" si="446"/>
        <v>141995.72324286672</v>
      </c>
      <c r="GZ284" s="420">
        <f t="shared" ca="1" si="513"/>
        <v>0</v>
      </c>
      <c r="HA284" s="416">
        <f t="shared" ca="1" si="560"/>
        <v>1150</v>
      </c>
      <c r="HB284" s="372">
        <f t="shared" ca="1" si="455"/>
        <v>-1150</v>
      </c>
      <c r="HC284" s="242">
        <v>143</v>
      </c>
      <c r="HD284" s="29">
        <f t="shared" si="561"/>
        <v>0</v>
      </c>
      <c r="HE284" s="29">
        <f t="shared" ca="1" si="569"/>
        <v>83931.3019618783</v>
      </c>
      <c r="HF284" s="29">
        <f t="shared" ca="1" si="514"/>
        <v>87.428439543623242</v>
      </c>
      <c r="HG284" s="29"/>
      <c r="HH284" s="24">
        <v>142</v>
      </c>
      <c r="HI284" s="243">
        <f t="shared" ca="1" si="456"/>
        <v>1150</v>
      </c>
      <c r="HJ284" s="243">
        <f t="shared" ca="1" si="575"/>
        <v>185739.61385879345</v>
      </c>
      <c r="HK284" s="243">
        <f t="shared" ca="1" si="562"/>
        <v>193.47876443624318</v>
      </c>
      <c r="HL284" s="33"/>
    </row>
    <row r="285" spans="3:220" ht="15" customHeight="1" x14ac:dyDescent="0.25">
      <c r="C285" s="242">
        <v>143</v>
      </c>
      <c r="D285" s="243">
        <f t="shared" si="486"/>
        <v>1155.6736805955547</v>
      </c>
      <c r="E285" s="865">
        <f t="shared" si="563"/>
        <v>100</v>
      </c>
      <c r="F285" s="866"/>
      <c r="G285" s="243">
        <f t="shared" si="487"/>
        <v>1055.6736805955547</v>
      </c>
      <c r="H285" s="859">
        <f t="shared" si="488"/>
        <v>431.67792446016529</v>
      </c>
      <c r="I285" s="860"/>
      <c r="J285" s="243">
        <f t="shared" si="489"/>
        <v>623.99575613538946</v>
      </c>
      <c r="K285" s="859">
        <f t="shared" si="515"/>
        <v>128879.38158191419</v>
      </c>
      <c r="L285" s="860"/>
      <c r="M285" s="860"/>
      <c r="N285" s="861"/>
      <c r="O285" s="248">
        <f t="shared" si="516"/>
        <v>128879.38158191419</v>
      </c>
      <c r="P285" s="248">
        <f t="shared" si="484"/>
        <v>0</v>
      </c>
      <c r="Q285" s="248">
        <f t="shared" si="490"/>
        <v>0</v>
      </c>
      <c r="R285" s="1015" t="str">
        <f t="shared" si="485"/>
        <v/>
      </c>
      <c r="S285" s="1015"/>
      <c r="U285">
        <v>143</v>
      </c>
      <c r="W285" s="278"/>
      <c r="X285" s="278"/>
      <c r="Y285" s="854"/>
      <c r="Z285" s="855"/>
      <c r="AA285" s="279"/>
      <c r="AQ285" s="482"/>
      <c r="AR285" s="242">
        <v>143</v>
      </c>
      <c r="AS285" s="331">
        <f t="shared" ca="1" si="491"/>
        <v>1231.970682334292</v>
      </c>
      <c r="AT285" s="566">
        <f t="shared" ca="1" si="517"/>
        <v>103.62049999999999</v>
      </c>
      <c r="AU285" s="331">
        <f t="shared" ca="1" si="492"/>
        <v>1128.350182334292</v>
      </c>
      <c r="AV285" s="329">
        <f t="shared" ca="1" si="493"/>
        <v>337.5908483122667</v>
      </c>
      <c r="AW285" s="331">
        <f t="shared" ca="1" si="494"/>
        <v>790.75933402202531</v>
      </c>
      <c r="AX285" s="331">
        <f t="shared" si="518"/>
        <v>0</v>
      </c>
      <c r="AY285" s="331">
        <f t="shared" si="570"/>
        <v>0</v>
      </c>
      <c r="AZ285" s="350">
        <f t="shared" ca="1" si="495"/>
        <v>114954.67437304085</v>
      </c>
      <c r="BA285" s="420">
        <f t="shared" ca="1" si="496"/>
        <v>0</v>
      </c>
      <c r="BB285" s="416">
        <f t="shared" ca="1" si="519"/>
        <v>1231.970682334292</v>
      </c>
      <c r="BC285" s="372">
        <f t="shared" ca="1" si="447"/>
        <v>-1231.970682334292</v>
      </c>
      <c r="BD285" s="443">
        <v>144</v>
      </c>
      <c r="BE285" s="444">
        <f t="shared" si="497"/>
        <v>0</v>
      </c>
      <c r="BF285" s="444">
        <f t="shared" ca="1" si="520"/>
        <v>90490.525648045281</v>
      </c>
      <c r="BG285" s="444">
        <f t="shared" ca="1" si="498"/>
        <v>94.26096421671383</v>
      </c>
      <c r="BH285" s="444">
        <f ca="1">IF(BD285&gt;$BE$140,0,SUM(BG274:BG285))</f>
        <v>1131.1315706005657</v>
      </c>
      <c r="BI285" s="24">
        <v>143</v>
      </c>
      <c r="BJ285" s="243">
        <f t="shared" ca="1" si="438"/>
        <v>1231.970682334292</v>
      </c>
      <c r="BK285" s="243">
        <f t="shared" ca="1" si="564"/>
        <v>200613.92028626404</v>
      </c>
      <c r="BL285" s="243">
        <f t="shared" ca="1" si="521"/>
        <v>208.97283363152505</v>
      </c>
      <c r="BM285" s="33"/>
      <c r="BO285" s="278"/>
      <c r="BP285" s="278"/>
      <c r="BQ285" s="278"/>
      <c r="BR285" s="278"/>
      <c r="BS285" s="278"/>
      <c r="BT285" s="278"/>
      <c r="BU285" s="278"/>
      <c r="BV285" s="725"/>
      <c r="BW285" s="679">
        <v>143</v>
      </c>
      <c r="BX285" s="489">
        <f t="shared" ca="1" si="522"/>
        <v>1445.5025028809234</v>
      </c>
      <c r="BY285" s="489">
        <f t="shared" ca="1" si="499"/>
        <v>104.1015</v>
      </c>
      <c r="BZ285" s="489">
        <f t="shared" ca="1" si="500"/>
        <v>1341.4010028809234</v>
      </c>
      <c r="CA285" s="489">
        <f t="shared" ca="1" si="523"/>
        <v>236.09448549920464</v>
      </c>
      <c r="CB285" s="489">
        <f t="shared" ca="1" si="524"/>
        <v>1105.3065173817188</v>
      </c>
      <c r="CC285" s="489">
        <f t="shared" si="525"/>
        <v>0</v>
      </c>
      <c r="CD285" s="489">
        <f t="shared" si="526"/>
        <v>0</v>
      </c>
      <c r="CE285" s="647">
        <f t="shared" ca="1" si="527"/>
        <v>79841.374225202715</v>
      </c>
      <c r="CF285" s="700">
        <f t="shared" ca="1" si="565"/>
        <v>0</v>
      </c>
      <c r="CG285" s="701">
        <f t="shared" ca="1" si="528"/>
        <v>1445.5025028809234</v>
      </c>
      <c r="CH285" s="710">
        <f t="shared" ca="1" si="448"/>
        <v>-1445.5025028809234</v>
      </c>
      <c r="CI285" s="703">
        <v>144</v>
      </c>
      <c r="CJ285" s="444">
        <f t="shared" si="501"/>
        <v>0</v>
      </c>
      <c r="CK285" s="444">
        <f t="shared" ca="1" si="566"/>
        <v>90490.525648045281</v>
      </c>
      <c r="CL285" s="444">
        <f t="shared" ca="1" si="502"/>
        <v>94.26096421671383</v>
      </c>
      <c r="CM285" s="444">
        <f ca="1">IF(CI285&gt;$CJ$140,0,SUM(CL274:CL285))</f>
        <v>1131.1315706005657</v>
      </c>
      <c r="CN285" s="29">
        <v>143</v>
      </c>
      <c r="CO285" s="29">
        <f t="shared" ca="1" si="439"/>
        <v>1445.5025028809234</v>
      </c>
      <c r="CP285" s="29">
        <f t="shared" ca="1" si="571"/>
        <v>233144.59276243433</v>
      </c>
      <c r="CQ285" s="29">
        <f t="shared" ca="1" si="529"/>
        <v>242.85895079420243</v>
      </c>
      <c r="CR285" s="292"/>
      <c r="DA285" s="482"/>
      <c r="DB285" s="242">
        <v>143</v>
      </c>
      <c r="DC285" s="488">
        <f t="shared" ca="1" si="530"/>
        <v>1462.4506963735107</v>
      </c>
      <c r="DD285" s="489">
        <f t="shared" ca="1" si="503"/>
        <v>106.9885</v>
      </c>
      <c r="DE285" s="488">
        <f t="shared" ca="1" si="531"/>
        <v>1355.4621963735108</v>
      </c>
      <c r="DF285" s="489">
        <f t="shared" ca="1" si="532"/>
        <v>254.11774870631896</v>
      </c>
      <c r="DG285" s="488">
        <f t="shared" ca="1" si="533"/>
        <v>1101.3444476671918</v>
      </c>
      <c r="DH285" s="488">
        <f t="shared" si="534"/>
        <v>0</v>
      </c>
      <c r="DI285" s="488">
        <f t="shared" si="535"/>
        <v>0</v>
      </c>
      <c r="DJ285" s="523">
        <f t="shared" ca="1" si="536"/>
        <v>86024.740823070737</v>
      </c>
      <c r="DK285" s="420">
        <f t="shared" ca="1" si="504"/>
        <v>0</v>
      </c>
      <c r="DL285" s="416">
        <f t="shared" ca="1" si="537"/>
        <v>1462.4506963735107</v>
      </c>
      <c r="DM285" s="372">
        <f t="shared" ca="1" si="449"/>
        <v>-1462.4506963735107</v>
      </c>
      <c r="DN285" s="443">
        <v>144</v>
      </c>
      <c r="DO285" s="444">
        <f t="shared" si="505"/>
        <v>0</v>
      </c>
      <c r="DP285" s="444">
        <f t="shared" ca="1" si="576"/>
        <v>83931.3019618783</v>
      </c>
      <c r="DQ285" s="444">
        <f t="shared" ca="1" si="506"/>
        <v>87.428439543623242</v>
      </c>
      <c r="DR285" s="444">
        <f ca="1">IF(DN285&gt;$DO$140,0,SUM(DQ274:DQ285))</f>
        <v>1049.1412745234786</v>
      </c>
      <c r="DS285" s="24">
        <v>143</v>
      </c>
      <c r="DT285" s="243">
        <f t="shared" ca="1" si="440"/>
        <v>1462.4506963735107</v>
      </c>
      <c r="DU285" s="243">
        <f t="shared" ca="1" si="572"/>
        <v>234544.28281610337</v>
      </c>
      <c r="DV285" s="243">
        <f t="shared" ca="1" si="538"/>
        <v>244.31696126677434</v>
      </c>
      <c r="DW285" s="33"/>
      <c r="EF285" s="482"/>
      <c r="EG285" s="242">
        <v>143</v>
      </c>
      <c r="EH285" s="331">
        <f t="shared" ca="1" si="539"/>
        <v>1150</v>
      </c>
      <c r="EI285" s="599">
        <f t="shared" ca="1" si="450"/>
        <v>103.62049999999999</v>
      </c>
      <c r="EJ285" s="331">
        <f t="shared" ca="1" si="540"/>
        <v>1046.3795</v>
      </c>
      <c r="EK285" s="594">
        <f t="shared" ca="1" si="541"/>
        <v>379.57602124447953</v>
      </c>
      <c r="EL285" s="488">
        <f t="shared" ca="1" si="542"/>
        <v>666.80347875552047</v>
      </c>
      <c r="EM285" s="331">
        <f t="shared" si="543"/>
        <v>0</v>
      </c>
      <c r="EN285" s="331">
        <f t="shared" si="544"/>
        <v>0</v>
      </c>
      <c r="EO285" s="595">
        <f t="shared" ca="1" si="545"/>
        <v>129473.54666220889</v>
      </c>
      <c r="EP285" s="420">
        <f t="shared" ca="1" si="507"/>
        <v>0</v>
      </c>
      <c r="EQ285" s="416">
        <f t="shared" ca="1" si="546"/>
        <v>1150</v>
      </c>
      <c r="ER285" s="372">
        <f t="shared" ca="1" si="451"/>
        <v>-1150</v>
      </c>
      <c r="ES285" s="443">
        <v>144</v>
      </c>
      <c r="ET285" s="444">
        <f t="shared" si="547"/>
        <v>0</v>
      </c>
      <c r="EU285" s="444">
        <f t="shared" ca="1" si="567"/>
        <v>90490.525648045281</v>
      </c>
      <c r="EV285" s="444">
        <f t="shared" ca="1" si="508"/>
        <v>94.26096421671383</v>
      </c>
      <c r="EW285" s="444">
        <f ca="1">IF(ES285&gt;$ET$140,0,SUM(EV274:EV285))</f>
        <v>1131.1315706005657</v>
      </c>
      <c r="EX285" s="24">
        <v>143</v>
      </c>
      <c r="EY285" s="243">
        <f t="shared" ca="1" si="441"/>
        <v>1150</v>
      </c>
      <c r="EZ285" s="243">
        <f t="shared" ca="1" si="573"/>
        <v>188111.83347325874</v>
      </c>
      <c r="FA285" s="243">
        <f t="shared" ca="1" si="548"/>
        <v>195.94982653464453</v>
      </c>
      <c r="FB285" s="33"/>
      <c r="FK285" s="482"/>
      <c r="FL285" s="242">
        <v>143</v>
      </c>
      <c r="FM285" s="331">
        <f t="shared" ca="1" si="549"/>
        <v>1150</v>
      </c>
      <c r="FN285" s="600">
        <f t="shared" ca="1" si="452"/>
        <v>104.1015</v>
      </c>
      <c r="FO285" s="331">
        <f t="shared" ca="1" si="550"/>
        <v>1045.8985</v>
      </c>
      <c r="FP285" s="597">
        <f t="shared" ca="1" si="551"/>
        <v>387.45010841277457</v>
      </c>
      <c r="FQ285" s="488">
        <f t="shared" ca="1" si="552"/>
        <v>658.44839158722539</v>
      </c>
      <c r="FR285" s="331">
        <f t="shared" si="553"/>
        <v>0</v>
      </c>
      <c r="FS285" s="331">
        <f t="shared" si="554"/>
        <v>0</v>
      </c>
      <c r="FT285" s="596">
        <f t="shared" ca="1" si="555"/>
        <v>132181.58877850691</v>
      </c>
      <c r="FU285" s="420">
        <f t="shared" ca="1" si="509"/>
        <v>0</v>
      </c>
      <c r="FV285" s="416">
        <f t="shared" ca="1" si="556"/>
        <v>1150</v>
      </c>
      <c r="FW285" s="372">
        <f t="shared" ca="1" si="453"/>
        <v>-1150</v>
      </c>
      <c r="FX285" s="443">
        <v>144</v>
      </c>
      <c r="FY285" s="444">
        <f t="shared" si="557"/>
        <v>0</v>
      </c>
      <c r="FZ285" s="444">
        <f t="shared" ca="1" si="568"/>
        <v>90490.525648045281</v>
      </c>
      <c r="GA285" s="444">
        <f t="shared" ca="1" si="510"/>
        <v>94.26096421671383</v>
      </c>
      <c r="GB285" s="444">
        <f ca="1">IF(FX285&gt;$FY$140,0,SUM(GA274:GA285))</f>
        <v>1131.1315706005657</v>
      </c>
      <c r="GC285" s="24">
        <v>143</v>
      </c>
      <c r="GD285" s="243">
        <f t="shared" ca="1" si="442"/>
        <v>1150</v>
      </c>
      <c r="GE285" s="243">
        <f t="shared" ca="1" si="574"/>
        <v>188074.84539335425</v>
      </c>
      <c r="GF285" s="243">
        <f t="shared" ca="1" si="558"/>
        <v>195.91129728474402</v>
      </c>
      <c r="GG285" s="33"/>
      <c r="GP285" s="482"/>
      <c r="GQ285" s="242">
        <v>143</v>
      </c>
      <c r="GR285" s="331">
        <f t="shared" ca="1" si="511"/>
        <v>1150</v>
      </c>
      <c r="GS285" s="600">
        <f t="shared" ca="1" si="454"/>
        <v>106.9885</v>
      </c>
      <c r="GT285" s="331">
        <f t="shared" ca="1" si="512"/>
        <v>1043.0115000000001</v>
      </c>
      <c r="GU285" s="591">
        <f t="shared" ca="1" si="559"/>
        <v>414.15419279169464</v>
      </c>
      <c r="GV285" s="488">
        <f t="shared" ca="1" si="443"/>
        <v>628.85730720830543</v>
      </c>
      <c r="GW285" s="331">
        <f t="shared" si="444"/>
        <v>0</v>
      </c>
      <c r="GX285" s="331">
        <f t="shared" si="445"/>
        <v>0</v>
      </c>
      <c r="GY285" s="593">
        <f t="shared" ca="1" si="446"/>
        <v>141366.86593565842</v>
      </c>
      <c r="GZ285" s="420">
        <f t="shared" ca="1" si="513"/>
        <v>0</v>
      </c>
      <c r="HA285" s="416">
        <f t="shared" ca="1" si="560"/>
        <v>1150</v>
      </c>
      <c r="HB285" s="372">
        <f t="shared" ca="1" si="455"/>
        <v>-1150</v>
      </c>
      <c r="HC285" s="443">
        <v>144</v>
      </c>
      <c r="HD285" s="444">
        <f t="shared" si="561"/>
        <v>0</v>
      </c>
      <c r="HE285" s="444">
        <f t="shared" ca="1" si="569"/>
        <v>83931.3019618783</v>
      </c>
      <c r="HF285" s="444">
        <f t="shared" ca="1" si="514"/>
        <v>87.428439543623242</v>
      </c>
      <c r="HG285" s="444">
        <f ca="1">IF(HC285&gt;$HD$140,0,SUM(HF274:HF285))</f>
        <v>1049.1412745234786</v>
      </c>
      <c r="HH285" s="24">
        <v>143</v>
      </c>
      <c r="HI285" s="243">
        <f t="shared" ca="1" si="456"/>
        <v>1150</v>
      </c>
      <c r="HJ285" s="243">
        <f t="shared" ca="1" si="575"/>
        <v>186889.61385879345</v>
      </c>
      <c r="HK285" s="243">
        <f t="shared" ca="1" si="562"/>
        <v>194.67668110290984</v>
      </c>
      <c r="HL285" s="33"/>
    </row>
    <row r="286" spans="3:220" ht="15" customHeight="1" x14ac:dyDescent="0.25">
      <c r="C286" s="242">
        <v>144</v>
      </c>
      <c r="D286" s="243">
        <f t="shared" si="486"/>
        <v>1155.6736805955547</v>
      </c>
      <c r="E286" s="865">
        <f t="shared" si="563"/>
        <v>100</v>
      </c>
      <c r="F286" s="866"/>
      <c r="G286" s="243">
        <f t="shared" si="487"/>
        <v>1055.6736805955547</v>
      </c>
      <c r="H286" s="859">
        <f t="shared" si="488"/>
        <v>429.59793860638064</v>
      </c>
      <c r="I286" s="860"/>
      <c r="J286" s="243">
        <f t="shared" si="489"/>
        <v>626.07574198917405</v>
      </c>
      <c r="K286" s="859">
        <f t="shared" si="515"/>
        <v>128253.30583992501</v>
      </c>
      <c r="L286" s="860"/>
      <c r="M286" s="860"/>
      <c r="N286" s="861"/>
      <c r="O286" s="248">
        <f t="shared" si="516"/>
        <v>128253.30583992501</v>
      </c>
      <c r="P286" s="248">
        <f t="shared" si="484"/>
        <v>0</v>
      </c>
      <c r="Q286" s="248">
        <f t="shared" si="490"/>
        <v>0</v>
      </c>
      <c r="R286" s="1015" t="str">
        <f t="shared" si="485"/>
        <v/>
      </c>
      <c r="S286" s="1015"/>
      <c r="U286">
        <v>144</v>
      </c>
      <c r="W286" s="278"/>
      <c r="X286" s="278"/>
      <c r="Y286" s="854"/>
      <c r="Z286" s="855"/>
      <c r="AA286" s="279"/>
      <c r="AQ286" s="482"/>
      <c r="AR286" s="242">
        <v>144</v>
      </c>
      <c r="AS286" s="331">
        <f t="shared" ca="1" si="491"/>
        <v>1231.970682334292</v>
      </c>
      <c r="AT286" s="566">
        <f t="shared" ca="1" si="517"/>
        <v>103.62049999999999</v>
      </c>
      <c r="AU286" s="331">
        <f t="shared" ca="1" si="492"/>
        <v>1128.350182334292</v>
      </c>
      <c r="AV286" s="329">
        <f t="shared" ca="1" si="493"/>
        <v>335.28446692136919</v>
      </c>
      <c r="AW286" s="331">
        <f t="shared" ca="1" si="494"/>
        <v>793.06571541292283</v>
      </c>
      <c r="AX286" s="331">
        <f t="shared" si="518"/>
        <v>0</v>
      </c>
      <c r="AY286" s="331">
        <f t="shared" si="570"/>
        <v>0</v>
      </c>
      <c r="AZ286" s="350">
        <f t="shared" ca="1" si="495"/>
        <v>114161.60865762792</v>
      </c>
      <c r="BA286" s="420">
        <f t="shared" ca="1" si="496"/>
        <v>0</v>
      </c>
      <c r="BB286" s="416">
        <f t="shared" ca="1" si="519"/>
        <v>1231.970682334292</v>
      </c>
      <c r="BC286" s="372">
        <f t="shared" ca="1" si="447"/>
        <v>-1231.970682334292</v>
      </c>
      <c r="BD286" s="242">
        <v>145</v>
      </c>
      <c r="BE286" s="29">
        <f t="shared" si="497"/>
        <v>0</v>
      </c>
      <c r="BF286" s="445">
        <f ca="1">(IF(BD286&gt;$BE$140,0,BF285+BE286))+BH285</f>
        <v>91621.657218645851</v>
      </c>
      <c r="BG286" s="29">
        <f t="shared" ca="1" si="498"/>
        <v>95.439226269422761</v>
      </c>
      <c r="BH286" s="29"/>
      <c r="BI286" s="433">
        <v>144</v>
      </c>
      <c r="BJ286" s="428">
        <f t="shared" ca="1" si="438"/>
        <v>1231.970682334292</v>
      </c>
      <c r="BK286" s="428">
        <f t="shared" ca="1" si="564"/>
        <v>201845.89096859834</v>
      </c>
      <c r="BL286" s="428">
        <f t="shared" ca="1" si="521"/>
        <v>210.25613642562328</v>
      </c>
      <c r="BM286" s="446">
        <f ca="1">IF(BI286&gt;$BA$140,0,SUM(BL275:BL286))</f>
        <v>2438.3756526969964</v>
      </c>
      <c r="BO286" s="278"/>
      <c r="BP286" s="278"/>
      <c r="BQ286" s="278"/>
      <c r="BR286" s="278"/>
      <c r="BS286" s="278"/>
      <c r="BT286" s="278"/>
      <c r="BU286" s="278"/>
      <c r="BV286" s="725"/>
      <c r="BW286" s="679">
        <v>144</v>
      </c>
      <c r="BX286" s="489">
        <f t="shared" ca="1" si="522"/>
        <v>1445.5025028809234</v>
      </c>
      <c r="BY286" s="489">
        <f t="shared" ca="1" si="499"/>
        <v>104.1015</v>
      </c>
      <c r="BZ286" s="489">
        <f t="shared" ca="1" si="500"/>
        <v>1341.4010028809234</v>
      </c>
      <c r="CA286" s="489">
        <f t="shared" ca="1" si="523"/>
        <v>232.87067482350793</v>
      </c>
      <c r="CB286" s="489">
        <f t="shared" ca="1" si="524"/>
        <v>1108.5303280574155</v>
      </c>
      <c r="CC286" s="489">
        <f t="shared" si="525"/>
        <v>0</v>
      </c>
      <c r="CD286" s="489">
        <f t="shared" si="526"/>
        <v>0</v>
      </c>
      <c r="CE286" s="647">
        <f t="shared" ca="1" si="527"/>
        <v>78732.8438971453</v>
      </c>
      <c r="CF286" s="700">
        <f t="shared" ca="1" si="565"/>
        <v>0</v>
      </c>
      <c r="CG286" s="701">
        <f t="shared" ca="1" si="528"/>
        <v>1445.5025028809234</v>
      </c>
      <c r="CH286" s="710">
        <f t="shared" ca="1" si="448"/>
        <v>-1445.5025028809234</v>
      </c>
      <c r="CI286" s="679">
        <v>145</v>
      </c>
      <c r="CJ286" s="29">
        <f t="shared" si="501"/>
        <v>0</v>
      </c>
      <c r="CK286" s="445">
        <f ca="1">(IF(CI286&gt;$CJ$140,0,CK285+CJ286))+CM285</f>
        <v>91621.657218645851</v>
      </c>
      <c r="CL286" s="29">
        <f t="shared" ca="1" si="502"/>
        <v>95.439226269422761</v>
      </c>
      <c r="CM286" s="29"/>
      <c r="CN286" s="432">
        <v>144</v>
      </c>
      <c r="CO286" s="432">
        <f t="shared" ca="1" si="439"/>
        <v>1445.5025028809234</v>
      </c>
      <c r="CP286" s="432">
        <f t="shared" ca="1" si="571"/>
        <v>234590.09526531526</v>
      </c>
      <c r="CQ286" s="432">
        <f t="shared" ca="1" si="529"/>
        <v>244.36468256803676</v>
      </c>
      <c r="CR286" s="296">
        <f ca="1">IF(CN286&gt;$CF$140,0,SUM(CQ275:CQ286))</f>
        <v>2832.9978937433771</v>
      </c>
      <c r="DA286" s="482"/>
      <c r="DB286" s="242">
        <v>144</v>
      </c>
      <c r="DC286" s="488">
        <f t="shared" ca="1" si="530"/>
        <v>1462.4506963735107</v>
      </c>
      <c r="DD286" s="489">
        <f t="shared" ca="1" si="503"/>
        <v>106.9885</v>
      </c>
      <c r="DE286" s="488">
        <f t="shared" ca="1" si="531"/>
        <v>1355.4621963735108</v>
      </c>
      <c r="DF286" s="489">
        <f t="shared" ca="1" si="532"/>
        <v>250.90549406728965</v>
      </c>
      <c r="DG286" s="488">
        <f t="shared" ca="1" si="533"/>
        <v>1104.556702306221</v>
      </c>
      <c r="DH286" s="488">
        <f t="shared" si="534"/>
        <v>0</v>
      </c>
      <c r="DI286" s="488">
        <f t="shared" si="535"/>
        <v>0</v>
      </c>
      <c r="DJ286" s="523">
        <f t="shared" ca="1" si="536"/>
        <v>84920.184120764519</v>
      </c>
      <c r="DK286" s="420">
        <f t="shared" ca="1" si="504"/>
        <v>0</v>
      </c>
      <c r="DL286" s="416">
        <f t="shared" ca="1" si="537"/>
        <v>1462.4506963735107</v>
      </c>
      <c r="DM286" s="372">
        <f t="shared" ca="1" si="449"/>
        <v>-1462.4506963735107</v>
      </c>
      <c r="DN286" s="242">
        <v>145</v>
      </c>
      <c r="DO286" s="29">
        <f t="shared" si="505"/>
        <v>0</v>
      </c>
      <c r="DP286" s="445">
        <f ca="1">(IF(DN286&gt;$DO$140,0,DP285+DO286))+DR285</f>
        <v>84980.443236401785</v>
      </c>
      <c r="DQ286" s="29">
        <f t="shared" ca="1" si="506"/>
        <v>88.521295037918534</v>
      </c>
      <c r="DR286" s="29"/>
      <c r="DS286" s="433">
        <v>144</v>
      </c>
      <c r="DT286" s="428">
        <f t="shared" ca="1" si="440"/>
        <v>1462.4506963735107</v>
      </c>
      <c r="DU286" s="428">
        <f t="shared" ca="1" si="572"/>
        <v>236006.73351247687</v>
      </c>
      <c r="DV286" s="428">
        <f t="shared" ca="1" si="538"/>
        <v>245.8403474088301</v>
      </c>
      <c r="DW286" s="446">
        <f ca="1">IF(DS286&gt;$DK$140,0,SUM(DV275:DV286))</f>
        <v>2849.5406835302829</v>
      </c>
      <c r="EF286" s="482"/>
      <c r="EG286" s="242">
        <v>144</v>
      </c>
      <c r="EH286" s="331">
        <f t="shared" ca="1" si="539"/>
        <v>1150</v>
      </c>
      <c r="EI286" s="599">
        <f t="shared" ca="1" si="450"/>
        <v>103.62049999999999</v>
      </c>
      <c r="EJ286" s="331">
        <f t="shared" ca="1" si="540"/>
        <v>1046.3795</v>
      </c>
      <c r="EK286" s="594">
        <f t="shared" ca="1" si="541"/>
        <v>377.63117776477594</v>
      </c>
      <c r="EL286" s="488">
        <f t="shared" ca="1" si="542"/>
        <v>668.74832223522412</v>
      </c>
      <c r="EM286" s="331">
        <f t="shared" si="543"/>
        <v>0</v>
      </c>
      <c r="EN286" s="331">
        <f t="shared" si="544"/>
        <v>0</v>
      </c>
      <c r="EO286" s="595">
        <f t="shared" ca="1" si="545"/>
        <v>128804.79833997365</v>
      </c>
      <c r="EP286" s="420">
        <f t="shared" ca="1" si="507"/>
        <v>0</v>
      </c>
      <c r="EQ286" s="416">
        <f t="shared" ca="1" si="546"/>
        <v>1150</v>
      </c>
      <c r="ER286" s="372">
        <f t="shared" ca="1" si="451"/>
        <v>-1150</v>
      </c>
      <c r="ES286" s="242">
        <v>145</v>
      </c>
      <c r="ET286" s="29">
        <f t="shared" si="547"/>
        <v>0</v>
      </c>
      <c r="EU286" s="445">
        <f ca="1">(IF(ES286&gt;$ET$140,0,EU285+ET286))+EW285</f>
        <v>91621.657218645851</v>
      </c>
      <c r="EV286" s="29">
        <f t="shared" ca="1" si="508"/>
        <v>95.439226269422761</v>
      </c>
      <c r="EW286" s="29"/>
      <c r="EX286" s="433">
        <v>144</v>
      </c>
      <c r="EY286" s="428">
        <f t="shared" ca="1" si="441"/>
        <v>1150</v>
      </c>
      <c r="EZ286" s="428">
        <f t="shared" ca="1" si="573"/>
        <v>189261.83347325874</v>
      </c>
      <c r="FA286" s="428">
        <f t="shared" ca="1" si="548"/>
        <v>197.14774320131119</v>
      </c>
      <c r="FB286" s="446">
        <f ca="1">IF(EX286&gt;$EP$140,0,SUM(FA275:FA286))</f>
        <v>2286.7104184157342</v>
      </c>
      <c r="FK286" s="482"/>
      <c r="FL286" s="242">
        <v>144</v>
      </c>
      <c r="FM286" s="331">
        <f t="shared" ca="1" si="549"/>
        <v>1150</v>
      </c>
      <c r="FN286" s="600">
        <f t="shared" ca="1" si="452"/>
        <v>104.1015</v>
      </c>
      <c r="FO286" s="331">
        <f t="shared" ca="1" si="550"/>
        <v>1045.8985</v>
      </c>
      <c r="FP286" s="597">
        <f t="shared" ca="1" si="551"/>
        <v>385.52963393731187</v>
      </c>
      <c r="FQ286" s="488">
        <f t="shared" ca="1" si="552"/>
        <v>660.36886606268808</v>
      </c>
      <c r="FR286" s="331">
        <f t="shared" si="553"/>
        <v>0</v>
      </c>
      <c r="FS286" s="331">
        <f t="shared" si="554"/>
        <v>0</v>
      </c>
      <c r="FT286" s="596">
        <f t="shared" ca="1" si="555"/>
        <v>131521.21991244421</v>
      </c>
      <c r="FU286" s="420">
        <f t="shared" ca="1" si="509"/>
        <v>0</v>
      </c>
      <c r="FV286" s="416">
        <f t="shared" ca="1" si="556"/>
        <v>1150</v>
      </c>
      <c r="FW286" s="372">
        <f t="shared" ca="1" si="453"/>
        <v>-1150</v>
      </c>
      <c r="FX286" s="242">
        <v>145</v>
      </c>
      <c r="FY286" s="29">
        <f t="shared" si="557"/>
        <v>0</v>
      </c>
      <c r="FZ286" s="445">
        <f ca="1">(IF(FX286&gt;$FY$140,0,FZ285+FY286))+GB285</f>
        <v>91621.657218645851</v>
      </c>
      <c r="GA286" s="29">
        <f t="shared" ca="1" si="510"/>
        <v>95.439226269422761</v>
      </c>
      <c r="GB286" s="29"/>
      <c r="GC286" s="433">
        <v>144</v>
      </c>
      <c r="GD286" s="428">
        <f t="shared" ca="1" si="442"/>
        <v>1150</v>
      </c>
      <c r="GE286" s="428">
        <f t="shared" ca="1" si="574"/>
        <v>189224.84539335425</v>
      </c>
      <c r="GF286" s="428">
        <f t="shared" ca="1" si="558"/>
        <v>197.10921395141068</v>
      </c>
      <c r="GG286" s="446">
        <f ca="1">IF(GC286&gt;$FU$140,0,SUM(GF275:GF286))</f>
        <v>2286.2480674169283</v>
      </c>
      <c r="GP286" s="482"/>
      <c r="GQ286" s="242">
        <v>144</v>
      </c>
      <c r="GR286" s="331">
        <f t="shared" ca="1" si="511"/>
        <v>1150</v>
      </c>
      <c r="GS286" s="600">
        <f t="shared" ca="1" si="454"/>
        <v>106.9885</v>
      </c>
      <c r="GT286" s="331">
        <f t="shared" ca="1" si="512"/>
        <v>1043.0115000000001</v>
      </c>
      <c r="GU286" s="591">
        <f t="shared" ca="1" si="559"/>
        <v>412.32002564567046</v>
      </c>
      <c r="GV286" s="488">
        <f t="shared" ca="1" si="443"/>
        <v>630.69147435432956</v>
      </c>
      <c r="GW286" s="331">
        <f t="shared" si="444"/>
        <v>0</v>
      </c>
      <c r="GX286" s="331">
        <f t="shared" si="445"/>
        <v>0</v>
      </c>
      <c r="GY286" s="593">
        <f t="shared" ca="1" si="446"/>
        <v>140736.17446130409</v>
      </c>
      <c r="GZ286" s="420">
        <f t="shared" ca="1" si="513"/>
        <v>0</v>
      </c>
      <c r="HA286" s="416">
        <f t="shared" ca="1" si="560"/>
        <v>1150</v>
      </c>
      <c r="HB286" s="372">
        <f t="shared" ca="1" si="455"/>
        <v>-1150</v>
      </c>
      <c r="HC286" s="242">
        <v>145</v>
      </c>
      <c r="HD286" s="29">
        <f t="shared" si="561"/>
        <v>0</v>
      </c>
      <c r="HE286" s="445">
        <f ca="1">(IF(HC286&gt;$HD$140,0,HE285+HD286))+HG285</f>
        <v>84980.443236401785</v>
      </c>
      <c r="HF286" s="29">
        <f t="shared" ca="1" si="514"/>
        <v>88.521295037918534</v>
      </c>
      <c r="HG286" s="29"/>
      <c r="HH286" s="433">
        <v>144</v>
      </c>
      <c r="HI286" s="428">
        <f t="shared" ca="1" si="456"/>
        <v>1150</v>
      </c>
      <c r="HJ286" s="428">
        <f t="shared" ca="1" si="575"/>
        <v>188039.61385879345</v>
      </c>
      <c r="HK286" s="428">
        <f t="shared" ca="1" si="562"/>
        <v>195.87459776957652</v>
      </c>
      <c r="HL286" s="446">
        <f ca="1">IF(HH286&gt;$GZ$140,0,SUM(HK275:HK286))</f>
        <v>2271.4326732349182</v>
      </c>
    </row>
    <row r="287" spans="3:220" ht="15" customHeight="1" x14ac:dyDescent="0.25">
      <c r="C287" s="242">
        <v>145</v>
      </c>
      <c r="D287" s="243">
        <f t="shared" si="486"/>
        <v>1155.6736805955547</v>
      </c>
      <c r="E287" s="865">
        <f t="shared" si="563"/>
        <v>100</v>
      </c>
      <c r="F287" s="866"/>
      <c r="G287" s="243">
        <f t="shared" si="487"/>
        <v>1055.6736805955547</v>
      </c>
      <c r="H287" s="859">
        <f t="shared" si="488"/>
        <v>427.51101946641671</v>
      </c>
      <c r="I287" s="860"/>
      <c r="J287" s="243">
        <f t="shared" si="489"/>
        <v>628.16266112913809</v>
      </c>
      <c r="K287" s="859">
        <f t="shared" si="515"/>
        <v>127625.14317879587</v>
      </c>
      <c r="L287" s="860"/>
      <c r="M287" s="860"/>
      <c r="N287" s="861"/>
      <c r="O287" s="248">
        <f t="shared" si="516"/>
        <v>127625.14317879587</v>
      </c>
      <c r="P287" s="248">
        <f t="shared" si="484"/>
        <v>0</v>
      </c>
      <c r="Q287" s="248">
        <f t="shared" si="490"/>
        <v>0</v>
      </c>
      <c r="R287" s="1015" t="str">
        <f t="shared" si="485"/>
        <v/>
      </c>
      <c r="S287" s="1015"/>
      <c r="U287">
        <v>145</v>
      </c>
      <c r="W287" s="278"/>
      <c r="X287" s="278"/>
      <c r="Y287" s="854"/>
      <c r="Z287" s="855"/>
      <c r="AA287" s="279"/>
      <c r="AQ287" s="482"/>
      <c r="AR287" s="242">
        <v>145</v>
      </c>
      <c r="AS287" s="331">
        <f t="shared" ca="1" si="491"/>
        <v>1231.970682334292</v>
      </c>
      <c r="AT287" s="566">
        <f t="shared" ca="1" si="517"/>
        <v>103.62049999999999</v>
      </c>
      <c r="AU287" s="331">
        <f t="shared" ca="1" si="492"/>
        <v>1128.350182334292</v>
      </c>
      <c r="AV287" s="329">
        <f t="shared" ca="1" si="493"/>
        <v>332.97135858474815</v>
      </c>
      <c r="AW287" s="331">
        <f t="shared" ca="1" si="494"/>
        <v>795.37882374954381</v>
      </c>
      <c r="AX287" s="331">
        <f t="shared" si="518"/>
        <v>0</v>
      </c>
      <c r="AY287" s="331">
        <f t="shared" si="570"/>
        <v>0</v>
      </c>
      <c r="AZ287" s="350">
        <f t="shared" ca="1" si="495"/>
        <v>113366.22983387837</v>
      </c>
      <c r="BA287" s="420">
        <f t="shared" ca="1" si="496"/>
        <v>0</v>
      </c>
      <c r="BB287" s="416">
        <f t="shared" ca="1" si="519"/>
        <v>1231.970682334292</v>
      </c>
      <c r="BC287" s="372">
        <f t="shared" ca="1" si="447"/>
        <v>-1231.970682334292</v>
      </c>
      <c r="BD287" s="242">
        <v>146</v>
      </c>
      <c r="BE287" s="29">
        <f t="shared" si="497"/>
        <v>0</v>
      </c>
      <c r="BF287" s="29">
        <f t="shared" ca="1" si="520"/>
        <v>91621.657218645851</v>
      </c>
      <c r="BG287" s="29">
        <f t="shared" ca="1" si="498"/>
        <v>95.439226269422761</v>
      </c>
      <c r="BH287" s="29"/>
      <c r="BI287" s="24">
        <v>145</v>
      </c>
      <c r="BJ287" s="243">
        <f t="shared" ca="1" si="438"/>
        <v>1231.970682334292</v>
      </c>
      <c r="BK287" s="447">
        <f ca="1">IF(BI287&gt;$BA$140,0,BK286+BJ287)+BM286</f>
        <v>205516.23730362963</v>
      </c>
      <c r="BL287" s="243">
        <f t="shared" ca="1" si="521"/>
        <v>214.07941385794754</v>
      </c>
      <c r="BM287" s="33"/>
      <c r="BO287" s="278"/>
      <c r="BP287" s="278"/>
      <c r="BQ287" s="278"/>
      <c r="BR287" s="278"/>
      <c r="BS287" s="278"/>
      <c r="BT287" s="278"/>
      <c r="BU287" s="278"/>
      <c r="BV287" s="725"/>
      <c r="BW287" s="679">
        <v>145</v>
      </c>
      <c r="BX287" s="489">
        <f t="shared" ca="1" si="522"/>
        <v>1445.5025028809234</v>
      </c>
      <c r="BY287" s="489">
        <f t="shared" ca="1" si="499"/>
        <v>104.1015</v>
      </c>
      <c r="BZ287" s="489">
        <f t="shared" ca="1" si="500"/>
        <v>1341.4010028809234</v>
      </c>
      <c r="CA287" s="489">
        <f t="shared" ca="1" si="523"/>
        <v>229.63746136667382</v>
      </c>
      <c r="CB287" s="489">
        <f t="shared" ca="1" si="524"/>
        <v>1111.7635415142497</v>
      </c>
      <c r="CC287" s="489">
        <f t="shared" si="525"/>
        <v>0</v>
      </c>
      <c r="CD287" s="489">
        <f t="shared" si="526"/>
        <v>0</v>
      </c>
      <c r="CE287" s="647">
        <f t="shared" ca="1" si="527"/>
        <v>77621.080355631057</v>
      </c>
      <c r="CF287" s="700">
        <f t="shared" ca="1" si="565"/>
        <v>0</v>
      </c>
      <c r="CG287" s="701">
        <f t="shared" ca="1" si="528"/>
        <v>1445.5025028809234</v>
      </c>
      <c r="CH287" s="710">
        <f t="shared" ca="1" si="448"/>
        <v>-1445.5025028809234</v>
      </c>
      <c r="CI287" s="679">
        <v>146</v>
      </c>
      <c r="CJ287" s="29">
        <f t="shared" si="501"/>
        <v>0</v>
      </c>
      <c r="CK287" s="29">
        <f ca="1">IF(CI287&gt;$CJ$140,0,CK286+CJ287)</f>
        <v>91621.657218645851</v>
      </c>
      <c r="CL287" s="29">
        <f t="shared" ca="1" si="502"/>
        <v>95.439226269422761</v>
      </c>
      <c r="CM287" s="29"/>
      <c r="CN287" s="29">
        <v>145</v>
      </c>
      <c r="CO287" s="29">
        <f t="shared" ca="1" si="439"/>
        <v>1445.5025028809234</v>
      </c>
      <c r="CP287" s="704">
        <f ca="1">IF(CN287&gt;$CF$140,0,CP286+CO287)+CR286</f>
        <v>238868.59566193959</v>
      </c>
      <c r="CQ287" s="29">
        <f t="shared" ca="1" si="529"/>
        <v>248.82145381452042</v>
      </c>
      <c r="CR287" s="292"/>
      <c r="DA287" s="482"/>
      <c r="DB287" s="242">
        <v>145</v>
      </c>
      <c r="DC287" s="488">
        <f t="shared" ca="1" si="530"/>
        <v>1462.4506963735107</v>
      </c>
      <c r="DD287" s="489">
        <f t="shared" ca="1" si="503"/>
        <v>106.9885</v>
      </c>
      <c r="DE287" s="488">
        <f t="shared" ca="1" si="531"/>
        <v>1355.4621963735108</v>
      </c>
      <c r="DF287" s="489">
        <f t="shared" ca="1" si="532"/>
        <v>247.68387035222986</v>
      </c>
      <c r="DG287" s="488">
        <f t="shared" ca="1" si="533"/>
        <v>1107.7783260212809</v>
      </c>
      <c r="DH287" s="488">
        <f t="shared" si="534"/>
        <v>0</v>
      </c>
      <c r="DI287" s="488">
        <f t="shared" si="535"/>
        <v>0</v>
      </c>
      <c r="DJ287" s="523">
        <f t="shared" ca="1" si="536"/>
        <v>83812.405794743245</v>
      </c>
      <c r="DK287" s="420">
        <f t="shared" ca="1" si="504"/>
        <v>0</v>
      </c>
      <c r="DL287" s="416">
        <f t="shared" ca="1" si="537"/>
        <v>1462.4506963735107</v>
      </c>
      <c r="DM287" s="372">
        <f t="shared" ca="1" si="449"/>
        <v>-1462.4506963735107</v>
      </c>
      <c r="DN287" s="242">
        <v>146</v>
      </c>
      <c r="DO287" s="29">
        <f t="shared" si="505"/>
        <v>0</v>
      </c>
      <c r="DP287" s="29">
        <f t="shared" ref="DP287:DP350" ca="1" si="577">IF(DN287&gt;$DO$140,0,DP286+DO287)</f>
        <v>84980.443236401785</v>
      </c>
      <c r="DQ287" s="29">
        <f t="shared" ca="1" si="506"/>
        <v>88.521295037918534</v>
      </c>
      <c r="DR287" s="29"/>
      <c r="DS287" s="24">
        <v>145</v>
      </c>
      <c r="DT287" s="243">
        <f t="shared" ca="1" si="440"/>
        <v>1462.4506963735107</v>
      </c>
      <c r="DU287" s="447">
        <f ca="1">IF(DS287&gt;$DK$140,0,DU286+DT287)+DW286</f>
        <v>240318.72489238065</v>
      </c>
      <c r="DV287" s="243">
        <f t="shared" ca="1" si="538"/>
        <v>250.33200509622986</v>
      </c>
      <c r="DW287" s="33"/>
      <c r="EF287" s="482"/>
      <c r="EG287" s="242">
        <v>145</v>
      </c>
      <c r="EH287" s="331">
        <f t="shared" ca="1" si="539"/>
        <v>1150</v>
      </c>
      <c r="EI287" s="599">
        <f t="shared" ca="1" si="450"/>
        <v>103.62049999999999</v>
      </c>
      <c r="EJ287" s="331">
        <f t="shared" ca="1" si="540"/>
        <v>1046.3795</v>
      </c>
      <c r="EK287" s="594">
        <f t="shared" ca="1" si="541"/>
        <v>375.68066182492316</v>
      </c>
      <c r="EL287" s="488">
        <f t="shared" ca="1" si="542"/>
        <v>670.69883817507684</v>
      </c>
      <c r="EM287" s="331">
        <f t="shared" si="543"/>
        <v>0</v>
      </c>
      <c r="EN287" s="331">
        <f t="shared" si="544"/>
        <v>0</v>
      </c>
      <c r="EO287" s="595">
        <f t="shared" ca="1" si="545"/>
        <v>128134.09950179858</v>
      </c>
      <c r="EP287" s="420">
        <f t="shared" ca="1" si="507"/>
        <v>0</v>
      </c>
      <c r="EQ287" s="416">
        <f t="shared" ca="1" si="546"/>
        <v>1150</v>
      </c>
      <c r="ER287" s="372">
        <f t="shared" ca="1" si="451"/>
        <v>-1150</v>
      </c>
      <c r="ES287" s="242">
        <v>146</v>
      </c>
      <c r="ET287" s="29">
        <f t="shared" si="547"/>
        <v>0</v>
      </c>
      <c r="EU287" s="29">
        <f ca="1">IF(ES287&gt;$ET$140,0,EU286+ET287)</f>
        <v>91621.657218645851</v>
      </c>
      <c r="EV287" s="29">
        <f t="shared" ca="1" si="508"/>
        <v>95.439226269422761</v>
      </c>
      <c r="EW287" s="29"/>
      <c r="EX287" s="24">
        <v>145</v>
      </c>
      <c r="EY287" s="243">
        <f t="shared" ca="1" si="441"/>
        <v>1150</v>
      </c>
      <c r="EZ287" s="447">
        <f ca="1">IF(EX287&gt;$EP$140,0,EZ286+EY287)+FB286</f>
        <v>192698.54389167446</v>
      </c>
      <c r="FA287" s="243">
        <f t="shared" ca="1" si="548"/>
        <v>200.72764988716088</v>
      </c>
      <c r="FB287" s="33"/>
      <c r="FK287" s="482"/>
      <c r="FL287" s="242">
        <v>145</v>
      </c>
      <c r="FM287" s="331">
        <f t="shared" ca="1" si="549"/>
        <v>1150</v>
      </c>
      <c r="FN287" s="600">
        <f t="shared" ca="1" si="452"/>
        <v>104.1015</v>
      </c>
      <c r="FO287" s="331">
        <f t="shared" ca="1" si="550"/>
        <v>1045.8985</v>
      </c>
      <c r="FP287" s="597">
        <f t="shared" ca="1" si="551"/>
        <v>383.6035580779623</v>
      </c>
      <c r="FQ287" s="488">
        <f t="shared" ca="1" si="552"/>
        <v>662.29494192203765</v>
      </c>
      <c r="FR287" s="331">
        <f t="shared" si="553"/>
        <v>0</v>
      </c>
      <c r="FS287" s="331">
        <f t="shared" si="554"/>
        <v>0</v>
      </c>
      <c r="FT287" s="596">
        <f t="shared" ca="1" si="555"/>
        <v>130858.92497052217</v>
      </c>
      <c r="FU287" s="420">
        <f t="shared" ca="1" si="509"/>
        <v>0</v>
      </c>
      <c r="FV287" s="416">
        <f t="shared" ca="1" si="556"/>
        <v>1150</v>
      </c>
      <c r="FW287" s="372">
        <f t="shared" ca="1" si="453"/>
        <v>-1150</v>
      </c>
      <c r="FX287" s="242">
        <v>146</v>
      </c>
      <c r="FY287" s="29">
        <f t="shared" si="557"/>
        <v>0</v>
      </c>
      <c r="FZ287" s="29">
        <f ca="1">IF(FX287&gt;$FY$140,0,FZ286+FY287)</f>
        <v>91621.657218645851</v>
      </c>
      <c r="GA287" s="29">
        <f t="shared" ca="1" si="510"/>
        <v>95.439226269422761</v>
      </c>
      <c r="GB287" s="29"/>
      <c r="GC287" s="24">
        <v>145</v>
      </c>
      <c r="GD287" s="243">
        <f t="shared" ca="1" si="442"/>
        <v>1150</v>
      </c>
      <c r="GE287" s="447">
        <f ca="1">IF(GC287&gt;$FU$140,0,GE286+GD287)+GG286</f>
        <v>192661.09346077117</v>
      </c>
      <c r="GF287" s="243">
        <f t="shared" ca="1" si="558"/>
        <v>200.68863902163665</v>
      </c>
      <c r="GG287" s="33"/>
      <c r="GP287" s="482"/>
      <c r="GQ287" s="242">
        <v>145</v>
      </c>
      <c r="GR287" s="331">
        <f t="shared" ca="1" si="511"/>
        <v>1150</v>
      </c>
      <c r="GS287" s="600">
        <f t="shared" ca="1" si="454"/>
        <v>106.9885</v>
      </c>
      <c r="GT287" s="331">
        <f t="shared" ca="1" si="512"/>
        <v>1043.0115000000001</v>
      </c>
      <c r="GU287" s="591">
        <f t="shared" ca="1" si="559"/>
        <v>410.4805088454703</v>
      </c>
      <c r="GV287" s="488">
        <f t="shared" ca="1" si="443"/>
        <v>632.53099115452983</v>
      </c>
      <c r="GW287" s="331">
        <f t="shared" si="444"/>
        <v>0</v>
      </c>
      <c r="GX287" s="331">
        <f t="shared" si="445"/>
        <v>0</v>
      </c>
      <c r="GY287" s="593">
        <f t="shared" ca="1" si="446"/>
        <v>140103.64347014957</v>
      </c>
      <c r="GZ287" s="420">
        <f t="shared" ca="1" si="513"/>
        <v>0</v>
      </c>
      <c r="HA287" s="416">
        <f t="shared" ca="1" si="560"/>
        <v>1150</v>
      </c>
      <c r="HB287" s="372">
        <f t="shared" ca="1" si="455"/>
        <v>-1150</v>
      </c>
      <c r="HC287" s="242">
        <v>146</v>
      </c>
      <c r="HD287" s="29">
        <f t="shared" si="561"/>
        <v>0</v>
      </c>
      <c r="HE287" s="29">
        <f ca="1">IF(HC287&gt;$HD$140,0,HE286+HD287)</f>
        <v>84980.443236401785</v>
      </c>
      <c r="HF287" s="29">
        <f t="shared" ca="1" si="514"/>
        <v>88.521295037918534</v>
      </c>
      <c r="HG287" s="29"/>
      <c r="HH287" s="24">
        <v>145</v>
      </c>
      <c r="HI287" s="243">
        <f t="shared" ca="1" si="456"/>
        <v>1150</v>
      </c>
      <c r="HJ287" s="447">
        <f ca="1">IF(HH287&gt;$GZ$140,0,HJ286+HI287)+HL286</f>
        <v>191461.04653202838</v>
      </c>
      <c r="HK287" s="243">
        <f t="shared" ca="1" si="562"/>
        <v>199.43859013752956</v>
      </c>
      <c r="HL287" s="33"/>
    </row>
    <row r="288" spans="3:220" ht="15" customHeight="1" x14ac:dyDescent="0.25">
      <c r="C288" s="242">
        <v>146</v>
      </c>
      <c r="D288" s="243">
        <f t="shared" si="486"/>
        <v>1155.6736805955547</v>
      </c>
      <c r="E288" s="865">
        <f t="shared" si="563"/>
        <v>100</v>
      </c>
      <c r="F288" s="866"/>
      <c r="G288" s="243">
        <f t="shared" si="487"/>
        <v>1055.6736805955547</v>
      </c>
      <c r="H288" s="859">
        <f t="shared" si="488"/>
        <v>425.41714392931959</v>
      </c>
      <c r="I288" s="860"/>
      <c r="J288" s="243">
        <f t="shared" si="489"/>
        <v>630.25653666623521</v>
      </c>
      <c r="K288" s="859">
        <f t="shared" si="515"/>
        <v>126994.88664212964</v>
      </c>
      <c r="L288" s="860"/>
      <c r="M288" s="860"/>
      <c r="N288" s="861"/>
      <c r="O288" s="248">
        <f t="shared" si="516"/>
        <v>126994.88664212964</v>
      </c>
      <c r="P288" s="248">
        <f t="shared" si="484"/>
        <v>0</v>
      </c>
      <c r="Q288" s="248">
        <f t="shared" si="490"/>
        <v>0</v>
      </c>
      <c r="R288" s="1015" t="str">
        <f t="shared" si="485"/>
        <v/>
      </c>
      <c r="S288" s="1015"/>
      <c r="U288">
        <v>146</v>
      </c>
      <c r="W288" s="278"/>
      <c r="X288" s="278"/>
      <c r="Y288" s="854"/>
      <c r="Z288" s="855"/>
      <c r="AA288" s="279"/>
      <c r="AQ288" s="482"/>
      <c r="AR288" s="242">
        <v>146</v>
      </c>
      <c r="AS288" s="331">
        <f t="shared" ca="1" si="491"/>
        <v>1231.970682334292</v>
      </c>
      <c r="AT288" s="566">
        <f t="shared" ca="1" si="517"/>
        <v>103.62049999999999</v>
      </c>
      <c r="AU288" s="331">
        <f t="shared" ca="1" si="492"/>
        <v>1128.350182334292</v>
      </c>
      <c r="AV288" s="329">
        <f t="shared" ca="1" si="493"/>
        <v>330.65150368214529</v>
      </c>
      <c r="AW288" s="331">
        <f t="shared" ca="1" si="494"/>
        <v>797.69867865214667</v>
      </c>
      <c r="AX288" s="331">
        <f t="shared" si="518"/>
        <v>0</v>
      </c>
      <c r="AY288" s="331">
        <f t="shared" si="570"/>
        <v>0</v>
      </c>
      <c r="AZ288" s="350">
        <f t="shared" ca="1" si="495"/>
        <v>112568.53115522623</v>
      </c>
      <c r="BA288" s="420">
        <f t="shared" ca="1" si="496"/>
        <v>0</v>
      </c>
      <c r="BB288" s="416">
        <f t="shared" ca="1" si="519"/>
        <v>1231.970682334292</v>
      </c>
      <c r="BC288" s="372">
        <f t="shared" ca="1" si="447"/>
        <v>-1231.970682334292</v>
      </c>
      <c r="BD288" s="242">
        <v>147</v>
      </c>
      <c r="BE288" s="29">
        <f t="shared" si="497"/>
        <v>0</v>
      </c>
      <c r="BF288" s="29">
        <f t="shared" ca="1" si="520"/>
        <v>91621.657218645851</v>
      </c>
      <c r="BG288" s="29">
        <f t="shared" ca="1" si="498"/>
        <v>95.439226269422761</v>
      </c>
      <c r="BH288" s="29"/>
      <c r="BI288" s="24">
        <v>146</v>
      </c>
      <c r="BJ288" s="243">
        <f t="shared" ca="1" si="438"/>
        <v>1231.970682334292</v>
      </c>
      <c r="BK288" s="243">
        <f t="shared" ca="1" si="564"/>
        <v>206748.20798596393</v>
      </c>
      <c r="BL288" s="243">
        <f t="shared" ca="1" si="521"/>
        <v>215.3627166520458</v>
      </c>
      <c r="BM288" s="33"/>
      <c r="BO288" s="278"/>
      <c r="BP288" s="278"/>
      <c r="BQ288" s="278"/>
      <c r="BR288" s="278"/>
      <c r="BS288" s="278"/>
      <c r="BT288" s="278"/>
      <c r="BU288" s="278"/>
      <c r="BV288" s="725"/>
      <c r="BW288" s="679">
        <v>146</v>
      </c>
      <c r="BX288" s="489">
        <f t="shared" ca="1" si="522"/>
        <v>1445.5025028809234</v>
      </c>
      <c r="BY288" s="489">
        <f t="shared" ca="1" si="499"/>
        <v>104.1015</v>
      </c>
      <c r="BZ288" s="489">
        <f t="shared" ca="1" si="500"/>
        <v>1341.4010028809234</v>
      </c>
      <c r="CA288" s="489">
        <f t="shared" ca="1" si="523"/>
        <v>226.39481770392396</v>
      </c>
      <c r="CB288" s="489">
        <f t="shared" ca="1" si="524"/>
        <v>1115.0061851769995</v>
      </c>
      <c r="CC288" s="489">
        <f t="shared" si="525"/>
        <v>0</v>
      </c>
      <c r="CD288" s="489">
        <f t="shared" si="526"/>
        <v>0</v>
      </c>
      <c r="CE288" s="647">
        <f t="shared" ca="1" si="527"/>
        <v>76506.074170454056</v>
      </c>
      <c r="CF288" s="700">
        <f t="shared" ca="1" si="565"/>
        <v>0</v>
      </c>
      <c r="CG288" s="701">
        <f t="shared" ca="1" si="528"/>
        <v>1445.5025028809234</v>
      </c>
      <c r="CH288" s="710">
        <f t="shared" ca="1" si="448"/>
        <v>-1445.5025028809234</v>
      </c>
      <c r="CI288" s="679">
        <v>147</v>
      </c>
      <c r="CJ288" s="29">
        <f t="shared" si="501"/>
        <v>0</v>
      </c>
      <c r="CK288" s="29">
        <f t="shared" ref="CK288:CK297" ca="1" si="578">IF(CI288&gt;$CJ$140,0,CK287+CJ288)</f>
        <v>91621.657218645851</v>
      </c>
      <c r="CL288" s="29">
        <f t="shared" ca="1" si="502"/>
        <v>95.439226269422761</v>
      </c>
      <c r="CM288" s="29"/>
      <c r="CN288" s="29">
        <v>146</v>
      </c>
      <c r="CO288" s="29">
        <f t="shared" ca="1" si="439"/>
        <v>1445.5025028809234</v>
      </c>
      <c r="CP288" s="29">
        <f ca="1">IF(CN288&gt;$CF$140,0,CP287+CO288)</f>
        <v>240314.09816482052</v>
      </c>
      <c r="CQ288" s="29">
        <f t="shared" ca="1" si="529"/>
        <v>250.32718558835472</v>
      </c>
      <c r="CR288" s="292"/>
      <c r="DA288" s="482"/>
      <c r="DB288" s="242">
        <v>146</v>
      </c>
      <c r="DC288" s="488">
        <f t="shared" ca="1" si="530"/>
        <v>1462.4506963735107</v>
      </c>
      <c r="DD288" s="489">
        <f t="shared" ca="1" si="503"/>
        <v>106.9885</v>
      </c>
      <c r="DE288" s="488">
        <f t="shared" ca="1" si="531"/>
        <v>1355.4621963735108</v>
      </c>
      <c r="DF288" s="489">
        <f t="shared" ca="1" si="532"/>
        <v>244.45285023466784</v>
      </c>
      <c r="DG288" s="488">
        <f t="shared" ca="1" si="533"/>
        <v>1111.0093461388428</v>
      </c>
      <c r="DH288" s="488">
        <f t="shared" si="534"/>
        <v>0</v>
      </c>
      <c r="DI288" s="488">
        <f t="shared" si="535"/>
        <v>0</v>
      </c>
      <c r="DJ288" s="523">
        <f t="shared" ca="1" si="536"/>
        <v>82701.396448604399</v>
      </c>
      <c r="DK288" s="420">
        <f t="shared" ca="1" si="504"/>
        <v>0</v>
      </c>
      <c r="DL288" s="416">
        <f t="shared" ca="1" si="537"/>
        <v>1462.4506963735107</v>
      </c>
      <c r="DM288" s="372">
        <f t="shared" ca="1" si="449"/>
        <v>-1462.4506963735107</v>
      </c>
      <c r="DN288" s="242">
        <v>147</v>
      </c>
      <c r="DO288" s="29">
        <f t="shared" si="505"/>
        <v>0</v>
      </c>
      <c r="DP288" s="29">
        <f t="shared" ca="1" si="577"/>
        <v>84980.443236401785</v>
      </c>
      <c r="DQ288" s="29">
        <f t="shared" ca="1" si="506"/>
        <v>88.521295037918534</v>
      </c>
      <c r="DR288" s="29"/>
      <c r="DS288" s="24">
        <v>146</v>
      </c>
      <c r="DT288" s="243">
        <f t="shared" ca="1" si="440"/>
        <v>1462.4506963735107</v>
      </c>
      <c r="DU288" s="243">
        <f ca="1">IF(DS288&gt;$DK$140,0,DU287+DT288)</f>
        <v>241781.17558875415</v>
      </c>
      <c r="DV288" s="243">
        <f t="shared" ca="1" si="538"/>
        <v>251.85539123828559</v>
      </c>
      <c r="DW288" s="33"/>
      <c r="EF288" s="482"/>
      <c r="EG288" s="242">
        <v>146</v>
      </c>
      <c r="EH288" s="331">
        <f t="shared" ca="1" si="539"/>
        <v>1150</v>
      </c>
      <c r="EI288" s="599">
        <f t="shared" ca="1" si="450"/>
        <v>103.62049999999999</v>
      </c>
      <c r="EJ288" s="331">
        <f t="shared" ca="1" si="540"/>
        <v>1046.3795</v>
      </c>
      <c r="EK288" s="594">
        <f t="shared" ca="1" si="541"/>
        <v>373.7244568802459</v>
      </c>
      <c r="EL288" s="488">
        <f t="shared" ca="1" si="542"/>
        <v>672.65504311975405</v>
      </c>
      <c r="EM288" s="331">
        <f t="shared" si="543"/>
        <v>0</v>
      </c>
      <c r="EN288" s="331">
        <f t="shared" si="544"/>
        <v>0</v>
      </c>
      <c r="EO288" s="595">
        <f t="shared" ca="1" si="545"/>
        <v>127461.44445867883</v>
      </c>
      <c r="EP288" s="420">
        <f t="shared" ca="1" si="507"/>
        <v>0</v>
      </c>
      <c r="EQ288" s="416">
        <f t="shared" ca="1" si="546"/>
        <v>1150</v>
      </c>
      <c r="ER288" s="372">
        <f t="shared" ca="1" si="451"/>
        <v>-1150</v>
      </c>
      <c r="ES288" s="242">
        <v>147</v>
      </c>
      <c r="ET288" s="29">
        <f t="shared" si="547"/>
        <v>0</v>
      </c>
      <c r="EU288" s="29">
        <f t="shared" ref="EU288:EU297" ca="1" si="579">IF(ES288&gt;$ET$140,0,EU287+ET288)</f>
        <v>91621.657218645851</v>
      </c>
      <c r="EV288" s="29">
        <f t="shared" ca="1" si="508"/>
        <v>95.439226269422761</v>
      </c>
      <c r="EW288" s="29"/>
      <c r="EX288" s="24">
        <v>146</v>
      </c>
      <c r="EY288" s="243">
        <f t="shared" ca="1" si="441"/>
        <v>1150</v>
      </c>
      <c r="EZ288" s="243">
        <f ca="1">IF(EX288&gt;$EP$140,0,EZ287+EY288)</f>
        <v>193848.54389167446</v>
      </c>
      <c r="FA288" s="243">
        <f t="shared" ca="1" si="548"/>
        <v>201.92556655382757</v>
      </c>
      <c r="FB288" s="33"/>
      <c r="FK288" s="482"/>
      <c r="FL288" s="242">
        <v>146</v>
      </c>
      <c r="FM288" s="331">
        <f t="shared" ca="1" si="549"/>
        <v>1150</v>
      </c>
      <c r="FN288" s="600">
        <f t="shared" ca="1" si="452"/>
        <v>104.1015</v>
      </c>
      <c r="FO288" s="331">
        <f t="shared" ca="1" si="550"/>
        <v>1045.8985</v>
      </c>
      <c r="FP288" s="597">
        <f t="shared" ca="1" si="551"/>
        <v>381.67186449735641</v>
      </c>
      <c r="FQ288" s="488">
        <f t="shared" ca="1" si="552"/>
        <v>664.2266355026436</v>
      </c>
      <c r="FR288" s="331">
        <f t="shared" si="553"/>
        <v>0</v>
      </c>
      <c r="FS288" s="331">
        <f t="shared" si="554"/>
        <v>0</v>
      </c>
      <c r="FT288" s="596">
        <f t="shared" ca="1" si="555"/>
        <v>130194.69833501954</v>
      </c>
      <c r="FU288" s="420">
        <f t="shared" ca="1" si="509"/>
        <v>0</v>
      </c>
      <c r="FV288" s="416">
        <f t="shared" ca="1" si="556"/>
        <v>1150</v>
      </c>
      <c r="FW288" s="372">
        <f t="shared" ca="1" si="453"/>
        <v>-1150</v>
      </c>
      <c r="FX288" s="242">
        <v>147</v>
      </c>
      <c r="FY288" s="29">
        <f t="shared" si="557"/>
        <v>0</v>
      </c>
      <c r="FZ288" s="29">
        <f t="shared" ref="FZ288:FZ297" ca="1" si="580">IF(FX288&gt;$FY$140,0,FZ287+FY288)</f>
        <v>91621.657218645851</v>
      </c>
      <c r="GA288" s="29">
        <f t="shared" ca="1" si="510"/>
        <v>95.439226269422761</v>
      </c>
      <c r="GB288" s="29"/>
      <c r="GC288" s="24">
        <v>146</v>
      </c>
      <c r="GD288" s="243">
        <f t="shared" ca="1" si="442"/>
        <v>1150</v>
      </c>
      <c r="GE288" s="243">
        <f ca="1">IF(GC288&gt;$FU$140,0,GE287+GD288)</f>
        <v>193811.09346077117</v>
      </c>
      <c r="GF288" s="243">
        <f t="shared" ca="1" si="558"/>
        <v>201.88655568830333</v>
      </c>
      <c r="GG288" s="33"/>
      <c r="GP288" s="482"/>
      <c r="GQ288" s="242">
        <v>146</v>
      </c>
      <c r="GR288" s="331">
        <f t="shared" ca="1" si="511"/>
        <v>1150</v>
      </c>
      <c r="GS288" s="600">
        <f t="shared" ca="1" si="454"/>
        <v>106.9885</v>
      </c>
      <c r="GT288" s="331">
        <f t="shared" ca="1" si="512"/>
        <v>1043.0115000000001</v>
      </c>
      <c r="GU288" s="591">
        <f t="shared" ca="1" si="559"/>
        <v>408.63562678793625</v>
      </c>
      <c r="GV288" s="488">
        <f t="shared" ca="1" si="443"/>
        <v>634.37587321206388</v>
      </c>
      <c r="GW288" s="331">
        <f t="shared" si="444"/>
        <v>0</v>
      </c>
      <c r="GX288" s="331">
        <f t="shared" si="445"/>
        <v>0</v>
      </c>
      <c r="GY288" s="593">
        <f t="shared" ca="1" si="446"/>
        <v>139469.26759693751</v>
      </c>
      <c r="GZ288" s="420">
        <f t="shared" ca="1" si="513"/>
        <v>0</v>
      </c>
      <c r="HA288" s="416">
        <f t="shared" ca="1" si="560"/>
        <v>1150</v>
      </c>
      <c r="HB288" s="372">
        <f t="shared" ca="1" si="455"/>
        <v>-1150</v>
      </c>
      <c r="HC288" s="242">
        <v>147</v>
      </c>
      <c r="HD288" s="29">
        <f t="shared" si="561"/>
        <v>0</v>
      </c>
      <c r="HE288" s="29">
        <f t="shared" ref="HE288:HE297" ca="1" si="581">IF(HC288&gt;$HD$140,0,HE287+HD288)</f>
        <v>84980.443236401785</v>
      </c>
      <c r="HF288" s="29">
        <f t="shared" ca="1" si="514"/>
        <v>88.521295037918534</v>
      </c>
      <c r="HG288" s="29"/>
      <c r="HH288" s="24">
        <v>146</v>
      </c>
      <c r="HI288" s="243">
        <f t="shared" ca="1" si="456"/>
        <v>1150</v>
      </c>
      <c r="HJ288" s="243">
        <f ca="1">IF(HH288&gt;$GZ$140,0,HJ287+HI288)</f>
        <v>192611.04653202838</v>
      </c>
      <c r="HK288" s="243">
        <f t="shared" ca="1" si="562"/>
        <v>200.63650680419622</v>
      </c>
      <c r="HL288" s="33"/>
    </row>
    <row r="289" spans="3:220" ht="15" customHeight="1" x14ac:dyDescent="0.25">
      <c r="C289" s="242">
        <v>147</v>
      </c>
      <c r="D289" s="243">
        <f t="shared" si="486"/>
        <v>1155.6736805955547</v>
      </c>
      <c r="E289" s="865">
        <f t="shared" si="563"/>
        <v>100</v>
      </c>
      <c r="F289" s="866"/>
      <c r="G289" s="243">
        <f t="shared" si="487"/>
        <v>1055.6736805955547</v>
      </c>
      <c r="H289" s="859">
        <f t="shared" si="488"/>
        <v>423.31628880709883</v>
      </c>
      <c r="I289" s="860"/>
      <c r="J289" s="243">
        <f t="shared" si="489"/>
        <v>632.35739178845597</v>
      </c>
      <c r="K289" s="859">
        <f t="shared" si="515"/>
        <v>126362.52925034119</v>
      </c>
      <c r="L289" s="860"/>
      <c r="M289" s="860"/>
      <c r="N289" s="861"/>
      <c r="O289" s="248">
        <f t="shared" si="516"/>
        <v>126362.52925034119</v>
      </c>
      <c r="P289" s="248">
        <f t="shared" si="484"/>
        <v>0</v>
      </c>
      <c r="Q289" s="248">
        <f t="shared" si="490"/>
        <v>0</v>
      </c>
      <c r="R289" s="1015" t="str">
        <f t="shared" si="485"/>
        <v/>
      </c>
      <c r="S289" s="1015"/>
      <c r="U289">
        <v>147</v>
      </c>
      <c r="W289" s="278"/>
      <c r="X289" s="278"/>
      <c r="Y289" s="854"/>
      <c r="Z289" s="855"/>
      <c r="AA289" s="279"/>
      <c r="AQ289" s="482"/>
      <c r="AR289" s="242">
        <v>147</v>
      </c>
      <c r="AS289" s="331">
        <f t="shared" ca="1" si="491"/>
        <v>1231.970682334292</v>
      </c>
      <c r="AT289" s="566">
        <f t="shared" ca="1" si="517"/>
        <v>103.62049999999999</v>
      </c>
      <c r="AU289" s="331">
        <f t="shared" ca="1" si="492"/>
        <v>1128.350182334292</v>
      </c>
      <c r="AV289" s="329">
        <f t="shared" ca="1" si="493"/>
        <v>328.32488253607653</v>
      </c>
      <c r="AW289" s="331">
        <f t="shared" ca="1" si="494"/>
        <v>800.02529979821543</v>
      </c>
      <c r="AX289" s="331">
        <f t="shared" si="518"/>
        <v>0</v>
      </c>
      <c r="AY289" s="331">
        <f t="shared" si="570"/>
        <v>0</v>
      </c>
      <c r="AZ289" s="350">
        <f t="shared" ca="1" si="495"/>
        <v>111768.50585542801</v>
      </c>
      <c r="BA289" s="420">
        <f t="shared" ca="1" si="496"/>
        <v>0</v>
      </c>
      <c r="BB289" s="416">
        <f t="shared" ca="1" si="519"/>
        <v>1231.970682334292</v>
      </c>
      <c r="BC289" s="372">
        <f t="shared" ca="1" si="447"/>
        <v>-1231.970682334292</v>
      </c>
      <c r="BD289" s="242">
        <v>148</v>
      </c>
      <c r="BE289" s="29">
        <f t="shared" si="497"/>
        <v>0</v>
      </c>
      <c r="BF289" s="29">
        <f t="shared" ca="1" si="520"/>
        <v>91621.657218645851</v>
      </c>
      <c r="BG289" s="29">
        <f t="shared" ca="1" si="498"/>
        <v>95.439226269422761</v>
      </c>
      <c r="BH289" s="29"/>
      <c r="BI289" s="24">
        <v>147</v>
      </c>
      <c r="BJ289" s="243">
        <f t="shared" ca="1" si="438"/>
        <v>1231.970682334292</v>
      </c>
      <c r="BK289" s="243">
        <f t="shared" ca="1" si="564"/>
        <v>207980.17866829823</v>
      </c>
      <c r="BL289" s="243">
        <f t="shared" ca="1" si="521"/>
        <v>216.64601944614401</v>
      </c>
      <c r="BM289" s="33"/>
      <c r="BO289" s="278"/>
      <c r="BP289" s="278"/>
      <c r="BQ289" s="278"/>
      <c r="BR289" s="278"/>
      <c r="BS289" s="278"/>
      <c r="BT289" s="278"/>
      <c r="BU289" s="278"/>
      <c r="BV289" s="725"/>
      <c r="BW289" s="679">
        <v>147</v>
      </c>
      <c r="BX289" s="489">
        <f t="shared" ca="1" si="522"/>
        <v>1445.5025028809234</v>
      </c>
      <c r="BY289" s="489">
        <f t="shared" ca="1" si="499"/>
        <v>104.1015</v>
      </c>
      <c r="BZ289" s="489">
        <f t="shared" ca="1" si="500"/>
        <v>1341.4010028809234</v>
      </c>
      <c r="CA289" s="489">
        <f t="shared" ca="1" si="523"/>
        <v>223.14271633049103</v>
      </c>
      <c r="CB289" s="489">
        <f t="shared" ca="1" si="524"/>
        <v>1118.2582865504323</v>
      </c>
      <c r="CC289" s="489">
        <f t="shared" si="525"/>
        <v>0</v>
      </c>
      <c r="CD289" s="489">
        <f t="shared" si="526"/>
        <v>0</v>
      </c>
      <c r="CE289" s="647">
        <f t="shared" ca="1" si="527"/>
        <v>75387.815883903619</v>
      </c>
      <c r="CF289" s="700">
        <f t="shared" ca="1" si="565"/>
        <v>0</v>
      </c>
      <c r="CG289" s="701">
        <f t="shared" ca="1" si="528"/>
        <v>1445.5025028809234</v>
      </c>
      <c r="CH289" s="710">
        <f t="shared" ca="1" si="448"/>
        <v>-1445.5025028809234</v>
      </c>
      <c r="CI289" s="679">
        <v>148</v>
      </c>
      <c r="CJ289" s="29">
        <f t="shared" si="501"/>
        <v>0</v>
      </c>
      <c r="CK289" s="29">
        <f t="shared" ca="1" si="578"/>
        <v>91621.657218645851</v>
      </c>
      <c r="CL289" s="29">
        <f t="shared" ca="1" si="502"/>
        <v>95.439226269422761</v>
      </c>
      <c r="CM289" s="29"/>
      <c r="CN289" s="29">
        <v>147</v>
      </c>
      <c r="CO289" s="29">
        <f t="shared" ca="1" si="439"/>
        <v>1445.5025028809234</v>
      </c>
      <c r="CP289" s="29">
        <f t="shared" ref="CP289:CP298" ca="1" si="582">IF(CN289&gt;$CF$140,0,CP288+CO289)</f>
        <v>241759.60066770145</v>
      </c>
      <c r="CQ289" s="29">
        <f t="shared" ca="1" si="529"/>
        <v>251.83291736218902</v>
      </c>
      <c r="CR289" s="292"/>
      <c r="DA289" s="482"/>
      <c r="DB289" s="242">
        <v>147</v>
      </c>
      <c r="DC289" s="488">
        <f t="shared" ca="1" si="530"/>
        <v>1462.4506963735107</v>
      </c>
      <c r="DD289" s="489">
        <f t="shared" ca="1" si="503"/>
        <v>106.9885</v>
      </c>
      <c r="DE289" s="488">
        <f t="shared" ca="1" si="531"/>
        <v>1355.4621963735108</v>
      </c>
      <c r="DF289" s="489">
        <f t="shared" ca="1" si="532"/>
        <v>241.21240630842954</v>
      </c>
      <c r="DG289" s="488">
        <f t="shared" ca="1" si="533"/>
        <v>1114.2497900650812</v>
      </c>
      <c r="DH289" s="488">
        <f t="shared" si="534"/>
        <v>0</v>
      </c>
      <c r="DI289" s="488">
        <f t="shared" si="535"/>
        <v>0</v>
      </c>
      <c r="DJ289" s="523">
        <f t="shared" ca="1" si="536"/>
        <v>81587.146658539321</v>
      </c>
      <c r="DK289" s="420">
        <f t="shared" ca="1" si="504"/>
        <v>0</v>
      </c>
      <c r="DL289" s="416">
        <f t="shared" ca="1" si="537"/>
        <v>1462.4506963735107</v>
      </c>
      <c r="DM289" s="372">
        <f t="shared" ca="1" si="449"/>
        <v>-1462.4506963735107</v>
      </c>
      <c r="DN289" s="242">
        <v>148</v>
      </c>
      <c r="DO289" s="29">
        <f t="shared" si="505"/>
        <v>0</v>
      </c>
      <c r="DP289" s="29">
        <f t="shared" ca="1" si="577"/>
        <v>84980.443236401785</v>
      </c>
      <c r="DQ289" s="29">
        <f t="shared" ca="1" si="506"/>
        <v>88.521295037918534</v>
      </c>
      <c r="DR289" s="29"/>
      <c r="DS289" s="24">
        <v>147</v>
      </c>
      <c r="DT289" s="243">
        <f t="shared" ca="1" si="440"/>
        <v>1462.4506963735107</v>
      </c>
      <c r="DU289" s="243">
        <f t="shared" ref="DU289:DU298" ca="1" si="583">IF(DS289&gt;$DK$140,0,DU288+DT289)</f>
        <v>243243.62628512766</v>
      </c>
      <c r="DV289" s="243">
        <f t="shared" ca="1" si="538"/>
        <v>253.37877738034135</v>
      </c>
      <c r="DW289" s="33"/>
      <c r="EF289" s="482"/>
      <c r="EG289" s="242">
        <v>147</v>
      </c>
      <c r="EH289" s="331">
        <f t="shared" ca="1" si="539"/>
        <v>1150</v>
      </c>
      <c r="EI289" s="599">
        <f t="shared" ca="1" si="450"/>
        <v>103.62049999999999</v>
      </c>
      <c r="EJ289" s="331">
        <f t="shared" ca="1" si="540"/>
        <v>1046.3795</v>
      </c>
      <c r="EK289" s="594">
        <f t="shared" ca="1" si="541"/>
        <v>371.76254633781332</v>
      </c>
      <c r="EL289" s="488">
        <f t="shared" ca="1" si="542"/>
        <v>674.61695366218669</v>
      </c>
      <c r="EM289" s="331">
        <f t="shared" si="543"/>
        <v>0</v>
      </c>
      <c r="EN289" s="331">
        <f t="shared" si="544"/>
        <v>0</v>
      </c>
      <c r="EO289" s="595">
        <f t="shared" ca="1" si="545"/>
        <v>126786.82750501664</v>
      </c>
      <c r="EP289" s="420">
        <f t="shared" ca="1" si="507"/>
        <v>0</v>
      </c>
      <c r="EQ289" s="416">
        <f t="shared" ca="1" si="546"/>
        <v>1150</v>
      </c>
      <c r="ER289" s="372">
        <f t="shared" ca="1" si="451"/>
        <v>-1150</v>
      </c>
      <c r="ES289" s="242">
        <v>148</v>
      </c>
      <c r="ET289" s="29">
        <f t="shared" si="547"/>
        <v>0</v>
      </c>
      <c r="EU289" s="29">
        <f t="shared" ca="1" si="579"/>
        <v>91621.657218645851</v>
      </c>
      <c r="EV289" s="29">
        <f t="shared" ca="1" si="508"/>
        <v>95.439226269422761</v>
      </c>
      <c r="EW289" s="29"/>
      <c r="EX289" s="24">
        <v>147</v>
      </c>
      <c r="EY289" s="243">
        <f t="shared" ca="1" si="441"/>
        <v>1150</v>
      </c>
      <c r="EZ289" s="243">
        <f t="shared" ref="EZ289:EZ298" ca="1" si="584">IF(EX289&gt;$EP$140,0,EZ288+EY289)</f>
        <v>194998.54389167446</v>
      </c>
      <c r="FA289" s="243">
        <f t="shared" ca="1" si="548"/>
        <v>203.12348322049422</v>
      </c>
      <c r="FB289" s="33"/>
      <c r="FK289" s="482"/>
      <c r="FL289" s="242">
        <v>147</v>
      </c>
      <c r="FM289" s="331">
        <f t="shared" ca="1" si="549"/>
        <v>1150</v>
      </c>
      <c r="FN289" s="600">
        <f t="shared" ca="1" si="452"/>
        <v>104.1015</v>
      </c>
      <c r="FO289" s="331">
        <f t="shared" ca="1" si="550"/>
        <v>1045.8985</v>
      </c>
      <c r="FP289" s="597">
        <f t="shared" ca="1" si="551"/>
        <v>379.73453681047368</v>
      </c>
      <c r="FQ289" s="488">
        <f t="shared" ca="1" si="552"/>
        <v>666.16396318952638</v>
      </c>
      <c r="FR289" s="331">
        <f t="shared" si="553"/>
        <v>0</v>
      </c>
      <c r="FS289" s="331">
        <f t="shared" si="554"/>
        <v>0</v>
      </c>
      <c r="FT289" s="596">
        <f t="shared" ca="1" si="555"/>
        <v>129528.53437183001</v>
      </c>
      <c r="FU289" s="420">
        <f t="shared" ca="1" si="509"/>
        <v>0</v>
      </c>
      <c r="FV289" s="416">
        <f t="shared" ca="1" si="556"/>
        <v>1150</v>
      </c>
      <c r="FW289" s="372">
        <f t="shared" ca="1" si="453"/>
        <v>-1150</v>
      </c>
      <c r="FX289" s="242">
        <v>148</v>
      </c>
      <c r="FY289" s="29">
        <f t="shared" si="557"/>
        <v>0</v>
      </c>
      <c r="FZ289" s="29">
        <f t="shared" ca="1" si="580"/>
        <v>91621.657218645851</v>
      </c>
      <c r="GA289" s="29">
        <f t="shared" ca="1" si="510"/>
        <v>95.439226269422761</v>
      </c>
      <c r="GB289" s="29"/>
      <c r="GC289" s="24">
        <v>147</v>
      </c>
      <c r="GD289" s="243">
        <f t="shared" ca="1" si="442"/>
        <v>1150</v>
      </c>
      <c r="GE289" s="243">
        <f t="shared" ref="GE289:GE298" ca="1" si="585">IF(GC289&gt;$FU$140,0,GE288+GD289)</f>
        <v>194961.09346077117</v>
      </c>
      <c r="GF289" s="243">
        <f t="shared" ca="1" si="558"/>
        <v>203.08447235496999</v>
      </c>
      <c r="GG289" s="33"/>
      <c r="GP289" s="482"/>
      <c r="GQ289" s="242">
        <v>147</v>
      </c>
      <c r="GR289" s="331">
        <f t="shared" ca="1" si="511"/>
        <v>1150</v>
      </c>
      <c r="GS289" s="600">
        <f t="shared" ca="1" si="454"/>
        <v>106.9885</v>
      </c>
      <c r="GT289" s="331">
        <f t="shared" ca="1" si="512"/>
        <v>1043.0115000000001</v>
      </c>
      <c r="GU289" s="591">
        <f t="shared" ca="1" si="559"/>
        <v>406.78536382440114</v>
      </c>
      <c r="GV289" s="488">
        <f t="shared" ca="1" si="443"/>
        <v>636.22613617559887</v>
      </c>
      <c r="GW289" s="331">
        <f t="shared" si="444"/>
        <v>0</v>
      </c>
      <c r="GX289" s="331">
        <f t="shared" si="445"/>
        <v>0</v>
      </c>
      <c r="GY289" s="593">
        <f t="shared" ca="1" si="446"/>
        <v>138833.04146076192</v>
      </c>
      <c r="GZ289" s="420">
        <f t="shared" ca="1" si="513"/>
        <v>0</v>
      </c>
      <c r="HA289" s="416">
        <f t="shared" ca="1" si="560"/>
        <v>1150</v>
      </c>
      <c r="HB289" s="372">
        <f t="shared" ca="1" si="455"/>
        <v>-1150</v>
      </c>
      <c r="HC289" s="242">
        <v>148</v>
      </c>
      <c r="HD289" s="29">
        <f t="shared" si="561"/>
        <v>0</v>
      </c>
      <c r="HE289" s="29">
        <f t="shared" ca="1" si="581"/>
        <v>84980.443236401785</v>
      </c>
      <c r="HF289" s="29">
        <f t="shared" ca="1" si="514"/>
        <v>88.521295037918534</v>
      </c>
      <c r="HG289" s="29"/>
      <c r="HH289" s="24">
        <v>147</v>
      </c>
      <c r="HI289" s="243">
        <f t="shared" ca="1" si="456"/>
        <v>1150</v>
      </c>
      <c r="HJ289" s="243">
        <f t="shared" ref="HJ289:HJ298" ca="1" si="586">IF(HH289&gt;$GZ$140,0,HJ288+HI289)</f>
        <v>193761.04653202838</v>
      </c>
      <c r="HK289" s="243">
        <f t="shared" ca="1" si="562"/>
        <v>201.8344234708629</v>
      </c>
      <c r="HL289" s="33"/>
    </row>
    <row r="290" spans="3:220" ht="15" customHeight="1" x14ac:dyDescent="0.25">
      <c r="C290" s="242">
        <v>148</v>
      </c>
      <c r="D290" s="243">
        <f t="shared" si="486"/>
        <v>1155.6736805955547</v>
      </c>
      <c r="E290" s="865">
        <f t="shared" si="563"/>
        <v>100</v>
      </c>
      <c r="F290" s="866"/>
      <c r="G290" s="243">
        <f t="shared" si="487"/>
        <v>1055.6736805955547</v>
      </c>
      <c r="H290" s="859">
        <f t="shared" si="488"/>
        <v>421.20843083447062</v>
      </c>
      <c r="I290" s="860"/>
      <c r="J290" s="243">
        <f t="shared" si="489"/>
        <v>634.46524976108412</v>
      </c>
      <c r="K290" s="859">
        <f t="shared" si="515"/>
        <v>125728.06400058011</v>
      </c>
      <c r="L290" s="860"/>
      <c r="M290" s="860"/>
      <c r="N290" s="861"/>
      <c r="O290" s="248">
        <f t="shared" si="516"/>
        <v>125728.06400058011</v>
      </c>
      <c r="P290" s="248">
        <f t="shared" si="484"/>
        <v>0</v>
      </c>
      <c r="Q290" s="248">
        <f t="shared" si="490"/>
        <v>0</v>
      </c>
      <c r="R290" s="1015" t="str">
        <f t="shared" si="485"/>
        <v/>
      </c>
      <c r="S290" s="1015"/>
      <c r="U290">
        <v>148</v>
      </c>
      <c r="W290" s="278"/>
      <c r="X290" s="278"/>
      <c r="Y290" s="854"/>
      <c r="Z290" s="855"/>
      <c r="AA290" s="279"/>
      <c r="AQ290" s="482"/>
      <c r="AR290" s="242">
        <v>148</v>
      </c>
      <c r="AS290" s="331">
        <f t="shared" ca="1" si="491"/>
        <v>1231.970682334292</v>
      </c>
      <c r="AT290" s="566">
        <f t="shared" ca="1" si="517"/>
        <v>103.62049999999999</v>
      </c>
      <c r="AU290" s="331">
        <f t="shared" ca="1" si="492"/>
        <v>1128.350182334292</v>
      </c>
      <c r="AV290" s="329">
        <f t="shared" ca="1" si="493"/>
        <v>325.99147541166508</v>
      </c>
      <c r="AW290" s="331">
        <f t="shared" ca="1" si="494"/>
        <v>802.35870692262688</v>
      </c>
      <c r="AX290" s="331">
        <f t="shared" si="518"/>
        <v>0</v>
      </c>
      <c r="AY290" s="331">
        <f t="shared" si="570"/>
        <v>0</v>
      </c>
      <c r="AZ290" s="350">
        <f t="shared" ca="1" si="495"/>
        <v>110966.14714850538</v>
      </c>
      <c r="BA290" s="420">
        <f t="shared" ca="1" si="496"/>
        <v>0</v>
      </c>
      <c r="BB290" s="416">
        <f t="shared" ca="1" si="519"/>
        <v>1231.970682334292</v>
      </c>
      <c r="BC290" s="372">
        <f t="shared" ca="1" si="447"/>
        <v>-1231.970682334292</v>
      </c>
      <c r="BD290" s="242">
        <v>149</v>
      </c>
      <c r="BE290" s="29">
        <f t="shared" si="497"/>
        <v>0</v>
      </c>
      <c r="BF290" s="29">
        <f t="shared" ca="1" si="520"/>
        <v>91621.657218645851</v>
      </c>
      <c r="BG290" s="29">
        <f t="shared" ca="1" si="498"/>
        <v>95.439226269422761</v>
      </c>
      <c r="BH290" s="29"/>
      <c r="BI290" s="24">
        <v>148</v>
      </c>
      <c r="BJ290" s="243">
        <f t="shared" ca="1" si="438"/>
        <v>1231.970682334292</v>
      </c>
      <c r="BK290" s="243">
        <f t="shared" ca="1" si="564"/>
        <v>209212.14935063254</v>
      </c>
      <c r="BL290" s="243">
        <f t="shared" ca="1" si="521"/>
        <v>217.92932224024221</v>
      </c>
      <c r="BM290" s="33"/>
      <c r="BO290" s="278"/>
      <c r="BP290" s="278"/>
      <c r="BQ290" s="278"/>
      <c r="BR290" s="278"/>
      <c r="BS290" s="278"/>
      <c r="BT290" s="278"/>
      <c r="BU290" s="278"/>
      <c r="BV290" s="725"/>
      <c r="BW290" s="679">
        <v>148</v>
      </c>
      <c r="BX290" s="489">
        <f t="shared" ca="1" si="522"/>
        <v>1445.5025028809234</v>
      </c>
      <c r="BY290" s="489">
        <f t="shared" ca="1" si="499"/>
        <v>104.1015</v>
      </c>
      <c r="BZ290" s="489">
        <f t="shared" ca="1" si="500"/>
        <v>1341.4010028809234</v>
      </c>
      <c r="CA290" s="489">
        <f t="shared" ca="1" si="523"/>
        <v>219.88112966138556</v>
      </c>
      <c r="CB290" s="489">
        <f t="shared" ca="1" si="524"/>
        <v>1121.5198732195379</v>
      </c>
      <c r="CC290" s="489">
        <f t="shared" si="525"/>
        <v>0</v>
      </c>
      <c r="CD290" s="489">
        <f t="shared" si="526"/>
        <v>0</v>
      </c>
      <c r="CE290" s="647">
        <f t="shared" ca="1" si="527"/>
        <v>74266.296010684076</v>
      </c>
      <c r="CF290" s="700">
        <f t="shared" ca="1" si="565"/>
        <v>0</v>
      </c>
      <c r="CG290" s="701">
        <f t="shared" ca="1" si="528"/>
        <v>1445.5025028809234</v>
      </c>
      <c r="CH290" s="710">
        <f t="shared" ca="1" si="448"/>
        <v>-1445.5025028809234</v>
      </c>
      <c r="CI290" s="679">
        <v>149</v>
      </c>
      <c r="CJ290" s="29">
        <f t="shared" si="501"/>
        <v>0</v>
      </c>
      <c r="CK290" s="29">
        <f t="shared" ca="1" si="578"/>
        <v>91621.657218645851</v>
      </c>
      <c r="CL290" s="29">
        <f t="shared" ca="1" si="502"/>
        <v>95.439226269422761</v>
      </c>
      <c r="CM290" s="29"/>
      <c r="CN290" s="29">
        <v>148</v>
      </c>
      <c r="CO290" s="29">
        <f t="shared" ca="1" si="439"/>
        <v>1445.5025028809234</v>
      </c>
      <c r="CP290" s="29">
        <f t="shared" ca="1" si="582"/>
        <v>243205.10317058238</v>
      </c>
      <c r="CQ290" s="29">
        <f t="shared" ca="1" si="529"/>
        <v>253.33864913602335</v>
      </c>
      <c r="CR290" s="292"/>
      <c r="DA290" s="482"/>
      <c r="DB290" s="242">
        <v>148</v>
      </c>
      <c r="DC290" s="488">
        <f t="shared" ca="1" si="530"/>
        <v>1462.4506963735107</v>
      </c>
      <c r="DD290" s="489">
        <f t="shared" ca="1" si="503"/>
        <v>106.9885</v>
      </c>
      <c r="DE290" s="488">
        <f t="shared" ca="1" si="531"/>
        <v>1355.4621963735108</v>
      </c>
      <c r="DF290" s="489">
        <f t="shared" ca="1" si="532"/>
        <v>237.96251108740637</v>
      </c>
      <c r="DG290" s="488">
        <f t="shared" ca="1" si="533"/>
        <v>1117.4996852861045</v>
      </c>
      <c r="DH290" s="488">
        <f t="shared" si="534"/>
        <v>0</v>
      </c>
      <c r="DI290" s="488">
        <f t="shared" si="535"/>
        <v>0</v>
      </c>
      <c r="DJ290" s="523">
        <f t="shared" ca="1" si="536"/>
        <v>80469.646973253213</v>
      </c>
      <c r="DK290" s="420">
        <f t="shared" ca="1" si="504"/>
        <v>0</v>
      </c>
      <c r="DL290" s="416">
        <f t="shared" ca="1" si="537"/>
        <v>1462.4506963735107</v>
      </c>
      <c r="DM290" s="372">
        <f t="shared" ca="1" si="449"/>
        <v>-1462.4506963735107</v>
      </c>
      <c r="DN290" s="242">
        <v>149</v>
      </c>
      <c r="DO290" s="29">
        <f t="shared" si="505"/>
        <v>0</v>
      </c>
      <c r="DP290" s="29">
        <f t="shared" ca="1" si="577"/>
        <v>84980.443236401785</v>
      </c>
      <c r="DQ290" s="29">
        <f t="shared" ca="1" si="506"/>
        <v>88.521295037918534</v>
      </c>
      <c r="DR290" s="29"/>
      <c r="DS290" s="24">
        <v>148</v>
      </c>
      <c r="DT290" s="243">
        <f t="shared" ca="1" si="440"/>
        <v>1462.4506963735107</v>
      </c>
      <c r="DU290" s="243">
        <f t="shared" ca="1" si="583"/>
        <v>244706.07698150116</v>
      </c>
      <c r="DV290" s="243">
        <f t="shared" ca="1" si="538"/>
        <v>254.90216352239705</v>
      </c>
      <c r="DW290" s="33"/>
      <c r="EF290" s="482"/>
      <c r="EG290" s="242">
        <v>148</v>
      </c>
      <c r="EH290" s="331">
        <f t="shared" ca="1" si="539"/>
        <v>1150</v>
      </c>
      <c r="EI290" s="599">
        <f t="shared" ca="1" si="450"/>
        <v>103.62049999999999</v>
      </c>
      <c r="EJ290" s="331">
        <f t="shared" ca="1" si="540"/>
        <v>1046.3795</v>
      </c>
      <c r="EK290" s="594">
        <f t="shared" ca="1" si="541"/>
        <v>369.79491355629858</v>
      </c>
      <c r="EL290" s="488">
        <f t="shared" ca="1" si="542"/>
        <v>676.58458644370148</v>
      </c>
      <c r="EM290" s="331">
        <f t="shared" si="543"/>
        <v>0</v>
      </c>
      <c r="EN290" s="331">
        <f t="shared" si="544"/>
        <v>0</v>
      </c>
      <c r="EO290" s="595">
        <f t="shared" ca="1" si="545"/>
        <v>126110.24291857294</v>
      </c>
      <c r="EP290" s="420">
        <f t="shared" ca="1" si="507"/>
        <v>0</v>
      </c>
      <c r="EQ290" s="416">
        <f t="shared" ca="1" si="546"/>
        <v>1150</v>
      </c>
      <c r="ER290" s="372">
        <f t="shared" ca="1" si="451"/>
        <v>-1150</v>
      </c>
      <c r="ES290" s="242">
        <v>149</v>
      </c>
      <c r="ET290" s="29">
        <f t="shared" si="547"/>
        <v>0</v>
      </c>
      <c r="EU290" s="29">
        <f t="shared" ca="1" si="579"/>
        <v>91621.657218645851</v>
      </c>
      <c r="EV290" s="29">
        <f t="shared" ca="1" si="508"/>
        <v>95.439226269422761</v>
      </c>
      <c r="EW290" s="29"/>
      <c r="EX290" s="24">
        <v>148</v>
      </c>
      <c r="EY290" s="243">
        <f t="shared" ca="1" si="441"/>
        <v>1150</v>
      </c>
      <c r="EZ290" s="243">
        <f t="shared" ca="1" si="584"/>
        <v>196148.54389167446</v>
      </c>
      <c r="FA290" s="243">
        <f t="shared" ca="1" si="548"/>
        <v>204.32139988716088</v>
      </c>
      <c r="FB290" s="33"/>
      <c r="FK290" s="482"/>
      <c r="FL290" s="242">
        <v>148</v>
      </c>
      <c r="FM290" s="331">
        <f t="shared" ca="1" si="549"/>
        <v>1150</v>
      </c>
      <c r="FN290" s="600">
        <f t="shared" ca="1" si="452"/>
        <v>104.1015</v>
      </c>
      <c r="FO290" s="331">
        <f t="shared" ca="1" si="550"/>
        <v>1045.8985</v>
      </c>
      <c r="FP290" s="597">
        <f t="shared" ca="1" si="551"/>
        <v>377.79155858450423</v>
      </c>
      <c r="FQ290" s="488">
        <f t="shared" ca="1" si="552"/>
        <v>668.10694141549584</v>
      </c>
      <c r="FR290" s="331">
        <f t="shared" si="553"/>
        <v>0</v>
      </c>
      <c r="FS290" s="331">
        <f t="shared" si="554"/>
        <v>0</v>
      </c>
      <c r="FT290" s="596">
        <f t="shared" ca="1" si="555"/>
        <v>128860.42743041452</v>
      </c>
      <c r="FU290" s="420">
        <f t="shared" ca="1" si="509"/>
        <v>0</v>
      </c>
      <c r="FV290" s="416">
        <f t="shared" ca="1" si="556"/>
        <v>1150</v>
      </c>
      <c r="FW290" s="372">
        <f t="shared" ca="1" si="453"/>
        <v>-1150</v>
      </c>
      <c r="FX290" s="242">
        <v>149</v>
      </c>
      <c r="FY290" s="29">
        <f t="shared" si="557"/>
        <v>0</v>
      </c>
      <c r="FZ290" s="29">
        <f t="shared" ca="1" si="580"/>
        <v>91621.657218645851</v>
      </c>
      <c r="GA290" s="29">
        <f t="shared" ca="1" si="510"/>
        <v>95.439226269422761</v>
      </c>
      <c r="GB290" s="29"/>
      <c r="GC290" s="24">
        <v>148</v>
      </c>
      <c r="GD290" s="243">
        <f t="shared" ca="1" si="442"/>
        <v>1150</v>
      </c>
      <c r="GE290" s="243">
        <f t="shared" ca="1" si="585"/>
        <v>196111.09346077117</v>
      </c>
      <c r="GF290" s="243">
        <f t="shared" ca="1" si="558"/>
        <v>204.28238902163665</v>
      </c>
      <c r="GG290" s="33"/>
      <c r="GP290" s="482"/>
      <c r="GQ290" s="242">
        <v>148</v>
      </c>
      <c r="GR290" s="331">
        <f t="shared" ca="1" si="511"/>
        <v>1150</v>
      </c>
      <c r="GS290" s="600">
        <f t="shared" ca="1" si="454"/>
        <v>106.9885</v>
      </c>
      <c r="GT290" s="331">
        <f t="shared" ca="1" si="512"/>
        <v>1043.0115000000001</v>
      </c>
      <c r="GU290" s="591">
        <f t="shared" ca="1" si="559"/>
        <v>404.92970426055564</v>
      </c>
      <c r="GV290" s="488">
        <f t="shared" ca="1" si="443"/>
        <v>638.08179573944449</v>
      </c>
      <c r="GW290" s="331">
        <f t="shared" si="444"/>
        <v>0</v>
      </c>
      <c r="GX290" s="331">
        <f t="shared" si="445"/>
        <v>0</v>
      </c>
      <c r="GY290" s="593">
        <f t="shared" ca="1" si="446"/>
        <v>138194.95966502247</v>
      </c>
      <c r="GZ290" s="420">
        <f t="shared" ca="1" si="513"/>
        <v>0</v>
      </c>
      <c r="HA290" s="416">
        <f t="shared" ca="1" si="560"/>
        <v>1150</v>
      </c>
      <c r="HB290" s="372">
        <f t="shared" ca="1" si="455"/>
        <v>-1150</v>
      </c>
      <c r="HC290" s="242">
        <v>149</v>
      </c>
      <c r="HD290" s="29">
        <f t="shared" si="561"/>
        <v>0</v>
      </c>
      <c r="HE290" s="29">
        <f t="shared" ca="1" si="581"/>
        <v>84980.443236401785</v>
      </c>
      <c r="HF290" s="29">
        <f t="shared" ca="1" si="514"/>
        <v>88.521295037918534</v>
      </c>
      <c r="HG290" s="29"/>
      <c r="HH290" s="24">
        <v>148</v>
      </c>
      <c r="HI290" s="243">
        <f t="shared" ca="1" si="456"/>
        <v>1150</v>
      </c>
      <c r="HJ290" s="243">
        <f t="shared" ca="1" si="586"/>
        <v>194911.04653202838</v>
      </c>
      <c r="HK290" s="243">
        <f t="shared" ca="1" si="562"/>
        <v>203.03234013752956</v>
      </c>
      <c r="HL290" s="33"/>
    </row>
    <row r="291" spans="3:220" ht="15" customHeight="1" x14ac:dyDescent="0.25">
      <c r="C291" s="242">
        <v>149</v>
      </c>
      <c r="D291" s="243">
        <f t="shared" si="486"/>
        <v>1155.6736805955547</v>
      </c>
      <c r="E291" s="865">
        <f t="shared" si="563"/>
        <v>100</v>
      </c>
      <c r="F291" s="866"/>
      <c r="G291" s="243">
        <f t="shared" si="487"/>
        <v>1055.6736805955547</v>
      </c>
      <c r="H291" s="859">
        <f t="shared" si="488"/>
        <v>419.09354666860037</v>
      </c>
      <c r="I291" s="860"/>
      <c r="J291" s="243">
        <f t="shared" si="489"/>
        <v>636.58013392695443</v>
      </c>
      <c r="K291" s="859">
        <f t="shared" si="515"/>
        <v>125091.48386665316</v>
      </c>
      <c r="L291" s="860"/>
      <c r="M291" s="860"/>
      <c r="N291" s="861"/>
      <c r="O291" s="248">
        <f t="shared" si="516"/>
        <v>125091.48386665316</v>
      </c>
      <c r="P291" s="248">
        <f t="shared" si="484"/>
        <v>0</v>
      </c>
      <c r="Q291" s="248">
        <f t="shared" si="490"/>
        <v>0</v>
      </c>
      <c r="R291" s="1015" t="str">
        <f t="shared" si="485"/>
        <v/>
      </c>
      <c r="S291" s="1015"/>
      <c r="U291">
        <v>149</v>
      </c>
      <c r="W291" s="278"/>
      <c r="X291" s="278"/>
      <c r="Y291" s="854"/>
      <c r="Z291" s="855"/>
      <c r="AA291" s="279"/>
      <c r="AQ291" s="482"/>
      <c r="AR291" s="242">
        <v>149</v>
      </c>
      <c r="AS291" s="331">
        <f t="shared" ca="1" si="491"/>
        <v>1231.970682334292</v>
      </c>
      <c r="AT291" s="566">
        <f t="shared" ca="1" si="517"/>
        <v>103.62049999999999</v>
      </c>
      <c r="AU291" s="331">
        <f t="shared" ca="1" si="492"/>
        <v>1128.350182334292</v>
      </c>
      <c r="AV291" s="329">
        <f t="shared" ca="1" si="493"/>
        <v>323.65126251647405</v>
      </c>
      <c r="AW291" s="331">
        <f t="shared" ca="1" si="494"/>
        <v>804.69891981781791</v>
      </c>
      <c r="AX291" s="331">
        <f t="shared" si="518"/>
        <v>0</v>
      </c>
      <c r="AY291" s="331">
        <f t="shared" si="570"/>
        <v>0</v>
      </c>
      <c r="AZ291" s="350">
        <f t="shared" ca="1" si="495"/>
        <v>110161.44822868756</v>
      </c>
      <c r="BA291" s="420">
        <f t="shared" ca="1" si="496"/>
        <v>0</v>
      </c>
      <c r="BB291" s="416">
        <f t="shared" ca="1" si="519"/>
        <v>1231.970682334292</v>
      </c>
      <c r="BC291" s="372">
        <f t="shared" ca="1" si="447"/>
        <v>-1231.970682334292</v>
      </c>
      <c r="BD291" s="242">
        <v>150</v>
      </c>
      <c r="BE291" s="29">
        <f t="shared" si="497"/>
        <v>0</v>
      </c>
      <c r="BF291" s="29">
        <f t="shared" ca="1" si="520"/>
        <v>91621.657218645851</v>
      </c>
      <c r="BG291" s="29">
        <f t="shared" ca="1" si="498"/>
        <v>95.439226269422761</v>
      </c>
      <c r="BH291" s="29"/>
      <c r="BI291" s="24">
        <v>149</v>
      </c>
      <c r="BJ291" s="243">
        <f t="shared" ca="1" si="438"/>
        <v>1231.970682334292</v>
      </c>
      <c r="BK291" s="243">
        <f t="shared" ca="1" si="564"/>
        <v>210444.12003296684</v>
      </c>
      <c r="BL291" s="243">
        <f t="shared" ca="1" si="521"/>
        <v>219.21262503434048</v>
      </c>
      <c r="BM291" s="33"/>
      <c r="BO291" s="278"/>
      <c r="BP291" s="278"/>
      <c r="BQ291" s="278"/>
      <c r="BR291" s="278"/>
      <c r="BS291" s="278"/>
      <c r="BT291" s="278"/>
      <c r="BU291" s="278"/>
      <c r="BV291" s="725"/>
      <c r="BW291" s="679">
        <v>149</v>
      </c>
      <c r="BX291" s="489">
        <f t="shared" ca="1" si="522"/>
        <v>1445.5025028809234</v>
      </c>
      <c r="BY291" s="489">
        <f t="shared" ca="1" si="499"/>
        <v>104.1015</v>
      </c>
      <c r="BZ291" s="489">
        <f t="shared" ca="1" si="500"/>
        <v>1341.4010028809234</v>
      </c>
      <c r="CA291" s="489">
        <f t="shared" ca="1" si="523"/>
        <v>216.61003003116193</v>
      </c>
      <c r="CB291" s="489">
        <f t="shared" ca="1" si="524"/>
        <v>1124.7909728497616</v>
      </c>
      <c r="CC291" s="489">
        <f t="shared" si="525"/>
        <v>0</v>
      </c>
      <c r="CD291" s="489">
        <f t="shared" si="526"/>
        <v>0</v>
      </c>
      <c r="CE291" s="647">
        <f t="shared" ca="1" si="527"/>
        <v>73141.505037834315</v>
      </c>
      <c r="CF291" s="700">
        <f t="shared" ca="1" si="565"/>
        <v>0</v>
      </c>
      <c r="CG291" s="701">
        <f t="shared" ca="1" si="528"/>
        <v>1445.5025028809234</v>
      </c>
      <c r="CH291" s="710">
        <f t="shared" ca="1" si="448"/>
        <v>-1445.5025028809234</v>
      </c>
      <c r="CI291" s="679">
        <v>150</v>
      </c>
      <c r="CJ291" s="29">
        <f t="shared" si="501"/>
        <v>0</v>
      </c>
      <c r="CK291" s="29">
        <f t="shared" ca="1" si="578"/>
        <v>91621.657218645851</v>
      </c>
      <c r="CL291" s="29">
        <f t="shared" ca="1" si="502"/>
        <v>95.439226269422761</v>
      </c>
      <c r="CM291" s="29"/>
      <c r="CN291" s="29">
        <v>149</v>
      </c>
      <c r="CO291" s="29">
        <f t="shared" ca="1" si="439"/>
        <v>1445.5025028809234</v>
      </c>
      <c r="CP291" s="29">
        <f t="shared" ca="1" si="582"/>
        <v>244650.60567346332</v>
      </c>
      <c r="CQ291" s="29">
        <f t="shared" ca="1" si="529"/>
        <v>254.84438090985762</v>
      </c>
      <c r="CR291" s="292"/>
      <c r="DA291" s="482"/>
      <c r="DB291" s="242">
        <v>149</v>
      </c>
      <c r="DC291" s="488">
        <f t="shared" ca="1" si="530"/>
        <v>1462.4506963735107</v>
      </c>
      <c r="DD291" s="489">
        <f t="shared" ca="1" si="503"/>
        <v>106.9885</v>
      </c>
      <c r="DE291" s="488">
        <f t="shared" ca="1" si="531"/>
        <v>1355.4621963735108</v>
      </c>
      <c r="DF291" s="489">
        <f t="shared" ca="1" si="532"/>
        <v>234.70313700532188</v>
      </c>
      <c r="DG291" s="488">
        <f t="shared" ca="1" si="533"/>
        <v>1120.7590593681889</v>
      </c>
      <c r="DH291" s="488">
        <f t="shared" si="534"/>
        <v>0</v>
      </c>
      <c r="DI291" s="488">
        <f t="shared" si="535"/>
        <v>0</v>
      </c>
      <c r="DJ291" s="523">
        <f t="shared" ca="1" si="536"/>
        <v>79348.887913885032</v>
      </c>
      <c r="DK291" s="420">
        <f t="shared" ca="1" si="504"/>
        <v>0</v>
      </c>
      <c r="DL291" s="416">
        <f t="shared" ca="1" si="537"/>
        <v>1462.4506963735107</v>
      </c>
      <c r="DM291" s="372">
        <f t="shared" ca="1" si="449"/>
        <v>-1462.4506963735107</v>
      </c>
      <c r="DN291" s="242">
        <v>150</v>
      </c>
      <c r="DO291" s="29">
        <f t="shared" si="505"/>
        <v>0</v>
      </c>
      <c r="DP291" s="29">
        <f t="shared" ca="1" si="577"/>
        <v>84980.443236401785</v>
      </c>
      <c r="DQ291" s="29">
        <f t="shared" ca="1" si="506"/>
        <v>88.521295037918534</v>
      </c>
      <c r="DR291" s="29"/>
      <c r="DS291" s="24">
        <v>149</v>
      </c>
      <c r="DT291" s="243">
        <f t="shared" ca="1" si="440"/>
        <v>1462.4506963735107</v>
      </c>
      <c r="DU291" s="243">
        <f t="shared" ca="1" si="583"/>
        <v>246168.52767787466</v>
      </c>
      <c r="DV291" s="243">
        <f t="shared" ca="1" si="538"/>
        <v>256.42554966445277</v>
      </c>
      <c r="DW291" s="33"/>
      <c r="EF291" s="482"/>
      <c r="EG291" s="242">
        <v>149</v>
      </c>
      <c r="EH291" s="331">
        <f t="shared" ca="1" si="539"/>
        <v>1150</v>
      </c>
      <c r="EI291" s="599">
        <f t="shared" ca="1" si="450"/>
        <v>103.62049999999999</v>
      </c>
      <c r="EJ291" s="331">
        <f t="shared" ca="1" si="540"/>
        <v>1046.3795</v>
      </c>
      <c r="EK291" s="594">
        <f t="shared" ca="1" si="541"/>
        <v>367.82154184583777</v>
      </c>
      <c r="EL291" s="488">
        <f t="shared" ca="1" si="542"/>
        <v>678.55795815416218</v>
      </c>
      <c r="EM291" s="331">
        <f t="shared" si="543"/>
        <v>0</v>
      </c>
      <c r="EN291" s="331">
        <f t="shared" si="544"/>
        <v>0</v>
      </c>
      <c r="EO291" s="595">
        <f t="shared" ca="1" si="545"/>
        <v>125431.68496041877</v>
      </c>
      <c r="EP291" s="420">
        <f t="shared" ca="1" si="507"/>
        <v>0</v>
      </c>
      <c r="EQ291" s="416">
        <f t="shared" ca="1" si="546"/>
        <v>1150</v>
      </c>
      <c r="ER291" s="372">
        <f t="shared" ca="1" si="451"/>
        <v>-1150</v>
      </c>
      <c r="ES291" s="242">
        <v>150</v>
      </c>
      <c r="ET291" s="29">
        <f t="shared" si="547"/>
        <v>0</v>
      </c>
      <c r="EU291" s="29">
        <f t="shared" ca="1" si="579"/>
        <v>91621.657218645851</v>
      </c>
      <c r="EV291" s="29">
        <f t="shared" ca="1" si="508"/>
        <v>95.439226269422761</v>
      </c>
      <c r="EW291" s="29"/>
      <c r="EX291" s="24">
        <v>149</v>
      </c>
      <c r="EY291" s="243">
        <f t="shared" ca="1" si="441"/>
        <v>1150</v>
      </c>
      <c r="EZ291" s="243">
        <f t="shared" ca="1" si="584"/>
        <v>197298.54389167446</v>
      </c>
      <c r="FA291" s="243">
        <f t="shared" ca="1" si="548"/>
        <v>205.51931655382759</v>
      </c>
      <c r="FB291" s="33"/>
      <c r="FK291" s="482"/>
      <c r="FL291" s="242">
        <v>149</v>
      </c>
      <c r="FM291" s="331">
        <f t="shared" ca="1" si="549"/>
        <v>1150</v>
      </c>
      <c r="FN291" s="600">
        <f t="shared" ca="1" si="452"/>
        <v>104.1015</v>
      </c>
      <c r="FO291" s="331">
        <f t="shared" ca="1" si="550"/>
        <v>1045.8985</v>
      </c>
      <c r="FP291" s="597">
        <f t="shared" ca="1" si="551"/>
        <v>375.84291333870902</v>
      </c>
      <c r="FQ291" s="488">
        <f t="shared" ca="1" si="552"/>
        <v>670.05558666129104</v>
      </c>
      <c r="FR291" s="331">
        <f t="shared" si="553"/>
        <v>0</v>
      </c>
      <c r="FS291" s="331">
        <f t="shared" si="554"/>
        <v>0</v>
      </c>
      <c r="FT291" s="596">
        <f t="shared" ca="1" si="555"/>
        <v>128190.37184375324</v>
      </c>
      <c r="FU291" s="420">
        <f t="shared" ca="1" si="509"/>
        <v>0</v>
      </c>
      <c r="FV291" s="416">
        <f t="shared" ca="1" si="556"/>
        <v>1150</v>
      </c>
      <c r="FW291" s="372">
        <f t="shared" ca="1" si="453"/>
        <v>-1150</v>
      </c>
      <c r="FX291" s="242">
        <v>150</v>
      </c>
      <c r="FY291" s="29">
        <f t="shared" si="557"/>
        <v>0</v>
      </c>
      <c r="FZ291" s="29">
        <f t="shared" ca="1" si="580"/>
        <v>91621.657218645851</v>
      </c>
      <c r="GA291" s="29">
        <f t="shared" ca="1" si="510"/>
        <v>95.439226269422761</v>
      </c>
      <c r="GB291" s="29"/>
      <c r="GC291" s="24">
        <v>149</v>
      </c>
      <c r="GD291" s="243">
        <f t="shared" ca="1" si="442"/>
        <v>1150</v>
      </c>
      <c r="GE291" s="243">
        <f t="shared" ca="1" si="585"/>
        <v>197261.09346077117</v>
      </c>
      <c r="GF291" s="243">
        <f t="shared" ca="1" si="558"/>
        <v>205.48030568830333</v>
      </c>
      <c r="GG291" s="33"/>
      <c r="GP291" s="482"/>
      <c r="GQ291" s="242">
        <v>149</v>
      </c>
      <c r="GR291" s="331">
        <f t="shared" ca="1" si="511"/>
        <v>1150</v>
      </c>
      <c r="GS291" s="600">
        <f t="shared" ca="1" si="454"/>
        <v>106.9885</v>
      </c>
      <c r="GT291" s="331">
        <f t="shared" ca="1" si="512"/>
        <v>1043.0115000000001</v>
      </c>
      <c r="GU291" s="591">
        <f t="shared" ca="1" si="559"/>
        <v>403.06863235631562</v>
      </c>
      <c r="GV291" s="488">
        <f t="shared" ca="1" si="443"/>
        <v>639.94286764368439</v>
      </c>
      <c r="GW291" s="331">
        <f t="shared" si="444"/>
        <v>0</v>
      </c>
      <c r="GX291" s="331">
        <f t="shared" si="445"/>
        <v>0</v>
      </c>
      <c r="GY291" s="593">
        <f t="shared" ca="1" si="446"/>
        <v>137555.01679737878</v>
      </c>
      <c r="GZ291" s="420">
        <f t="shared" ca="1" si="513"/>
        <v>0</v>
      </c>
      <c r="HA291" s="416">
        <f t="shared" ca="1" si="560"/>
        <v>1150</v>
      </c>
      <c r="HB291" s="372">
        <f t="shared" ca="1" si="455"/>
        <v>-1150</v>
      </c>
      <c r="HC291" s="242">
        <v>150</v>
      </c>
      <c r="HD291" s="29">
        <f t="shared" si="561"/>
        <v>0</v>
      </c>
      <c r="HE291" s="29">
        <f t="shared" ca="1" si="581"/>
        <v>84980.443236401785</v>
      </c>
      <c r="HF291" s="29">
        <f t="shared" ca="1" si="514"/>
        <v>88.521295037918534</v>
      </c>
      <c r="HG291" s="29"/>
      <c r="HH291" s="24">
        <v>149</v>
      </c>
      <c r="HI291" s="243">
        <f t="shared" ca="1" si="456"/>
        <v>1150</v>
      </c>
      <c r="HJ291" s="243">
        <f t="shared" ca="1" si="586"/>
        <v>196061.04653202838</v>
      </c>
      <c r="HK291" s="243">
        <f t="shared" ca="1" si="562"/>
        <v>204.23025680419622</v>
      </c>
      <c r="HL291" s="33"/>
    </row>
    <row r="292" spans="3:220" ht="15" customHeight="1" x14ac:dyDescent="0.25">
      <c r="C292" s="242">
        <v>150</v>
      </c>
      <c r="D292" s="243">
        <f t="shared" si="486"/>
        <v>1155.6736805955547</v>
      </c>
      <c r="E292" s="865">
        <f t="shared" si="563"/>
        <v>100</v>
      </c>
      <c r="F292" s="866"/>
      <c r="G292" s="243">
        <f t="shared" si="487"/>
        <v>1055.6736805955547</v>
      </c>
      <c r="H292" s="859">
        <f t="shared" si="488"/>
        <v>416.97161288884382</v>
      </c>
      <c r="I292" s="860"/>
      <c r="J292" s="243">
        <f t="shared" si="489"/>
        <v>638.70206770671098</v>
      </c>
      <c r="K292" s="859">
        <f t="shared" si="515"/>
        <v>124452.78179894645</v>
      </c>
      <c r="L292" s="860"/>
      <c r="M292" s="860"/>
      <c r="N292" s="861"/>
      <c r="O292" s="248">
        <f t="shared" si="516"/>
        <v>124452.78179894645</v>
      </c>
      <c r="P292" s="248">
        <f t="shared" si="484"/>
        <v>0</v>
      </c>
      <c r="Q292" s="248">
        <f t="shared" si="490"/>
        <v>0</v>
      </c>
      <c r="R292" s="1015" t="str">
        <f t="shared" si="485"/>
        <v/>
      </c>
      <c r="S292" s="1015"/>
      <c r="U292">
        <v>150</v>
      </c>
      <c r="W292" s="278"/>
      <c r="X292" s="278"/>
      <c r="Y292" s="854"/>
      <c r="Z292" s="855"/>
      <c r="AA292" s="279"/>
      <c r="AQ292" s="482"/>
      <c r="AR292" s="242">
        <v>150</v>
      </c>
      <c r="AS292" s="331">
        <f t="shared" ca="1" si="491"/>
        <v>1231.970682334292</v>
      </c>
      <c r="AT292" s="566">
        <f t="shared" ca="1" si="517"/>
        <v>103.62049999999999</v>
      </c>
      <c r="AU292" s="331">
        <f t="shared" ca="1" si="492"/>
        <v>1128.350182334292</v>
      </c>
      <c r="AV292" s="329">
        <f t="shared" ca="1" si="493"/>
        <v>321.30422400033871</v>
      </c>
      <c r="AW292" s="331">
        <f t="shared" ca="1" si="494"/>
        <v>807.04595833395319</v>
      </c>
      <c r="AX292" s="331">
        <f t="shared" si="518"/>
        <v>0</v>
      </c>
      <c r="AY292" s="331">
        <f t="shared" si="570"/>
        <v>0</v>
      </c>
      <c r="AZ292" s="350">
        <f t="shared" ca="1" si="495"/>
        <v>109354.4022703536</v>
      </c>
      <c r="BA292" s="420">
        <f t="shared" ca="1" si="496"/>
        <v>0</v>
      </c>
      <c r="BB292" s="416">
        <f t="shared" ca="1" si="519"/>
        <v>1231.970682334292</v>
      </c>
      <c r="BC292" s="372">
        <f t="shared" ca="1" si="447"/>
        <v>-1231.970682334292</v>
      </c>
      <c r="BD292" s="242">
        <v>151</v>
      </c>
      <c r="BE292" s="29">
        <f t="shared" si="497"/>
        <v>0</v>
      </c>
      <c r="BF292" s="29">
        <f t="shared" ca="1" si="520"/>
        <v>91621.657218645851</v>
      </c>
      <c r="BG292" s="29">
        <f t="shared" ca="1" si="498"/>
        <v>95.439226269422761</v>
      </c>
      <c r="BH292" s="29"/>
      <c r="BI292" s="24">
        <v>150</v>
      </c>
      <c r="BJ292" s="243">
        <f t="shared" ca="1" si="438"/>
        <v>1231.970682334292</v>
      </c>
      <c r="BK292" s="243">
        <f t="shared" ca="1" si="564"/>
        <v>211676.09071530114</v>
      </c>
      <c r="BL292" s="243">
        <f t="shared" ca="1" si="521"/>
        <v>220.49592782843868</v>
      </c>
      <c r="BM292" s="33"/>
      <c r="BO292" s="278"/>
      <c r="BP292" s="278"/>
      <c r="BQ292" s="278"/>
      <c r="BR292" s="278"/>
      <c r="BS292" s="278"/>
      <c r="BT292" s="278"/>
      <c r="BU292" s="278"/>
      <c r="BV292" s="725"/>
      <c r="BW292" s="679">
        <v>150</v>
      </c>
      <c r="BX292" s="489">
        <f t="shared" ca="1" si="522"/>
        <v>1445.5025028809234</v>
      </c>
      <c r="BY292" s="489">
        <f t="shared" ca="1" si="499"/>
        <v>104.1015</v>
      </c>
      <c r="BZ292" s="489">
        <f t="shared" ca="1" si="500"/>
        <v>1341.4010028809234</v>
      </c>
      <c r="CA292" s="489">
        <f t="shared" ca="1" si="523"/>
        <v>213.32938969368342</v>
      </c>
      <c r="CB292" s="489">
        <f t="shared" ca="1" si="524"/>
        <v>1128.07161318724</v>
      </c>
      <c r="CC292" s="489">
        <f t="shared" si="525"/>
        <v>0</v>
      </c>
      <c r="CD292" s="489">
        <f t="shared" si="526"/>
        <v>0</v>
      </c>
      <c r="CE292" s="647">
        <f t="shared" ca="1" si="527"/>
        <v>72013.433424647068</v>
      </c>
      <c r="CF292" s="700">
        <f t="shared" ca="1" si="565"/>
        <v>0</v>
      </c>
      <c r="CG292" s="701">
        <f t="shared" ca="1" si="528"/>
        <v>1445.5025028809234</v>
      </c>
      <c r="CH292" s="710">
        <f t="shared" ca="1" si="448"/>
        <v>-1445.5025028809234</v>
      </c>
      <c r="CI292" s="679">
        <v>151</v>
      </c>
      <c r="CJ292" s="29">
        <f t="shared" si="501"/>
        <v>0</v>
      </c>
      <c r="CK292" s="29">
        <f t="shared" ca="1" si="578"/>
        <v>91621.657218645851</v>
      </c>
      <c r="CL292" s="29">
        <f t="shared" ca="1" si="502"/>
        <v>95.439226269422761</v>
      </c>
      <c r="CM292" s="29"/>
      <c r="CN292" s="29">
        <v>150</v>
      </c>
      <c r="CO292" s="29">
        <f t="shared" ca="1" si="439"/>
        <v>1445.5025028809234</v>
      </c>
      <c r="CP292" s="29">
        <f t="shared" ca="1" si="582"/>
        <v>246096.10817634425</v>
      </c>
      <c r="CQ292" s="29">
        <f t="shared" ca="1" si="529"/>
        <v>256.35011268369198</v>
      </c>
      <c r="CR292" s="292"/>
      <c r="DA292" s="482"/>
      <c r="DB292" s="242">
        <v>150</v>
      </c>
      <c r="DC292" s="488">
        <f t="shared" ca="1" si="530"/>
        <v>1462.4506963735107</v>
      </c>
      <c r="DD292" s="489">
        <f t="shared" ca="1" si="503"/>
        <v>106.9885</v>
      </c>
      <c r="DE292" s="488">
        <f t="shared" ca="1" si="531"/>
        <v>1355.4621963735108</v>
      </c>
      <c r="DF292" s="489">
        <f t="shared" ca="1" si="532"/>
        <v>231.43425641549803</v>
      </c>
      <c r="DG292" s="488">
        <f t="shared" ca="1" si="533"/>
        <v>1124.0279399580127</v>
      </c>
      <c r="DH292" s="488">
        <f t="shared" si="534"/>
        <v>0</v>
      </c>
      <c r="DI292" s="488">
        <f t="shared" si="535"/>
        <v>0</v>
      </c>
      <c r="DJ292" s="523">
        <f t="shared" ca="1" si="536"/>
        <v>78224.859973927014</v>
      </c>
      <c r="DK292" s="420">
        <f t="shared" ca="1" si="504"/>
        <v>0</v>
      </c>
      <c r="DL292" s="416">
        <f t="shared" ca="1" si="537"/>
        <v>1462.4506963735107</v>
      </c>
      <c r="DM292" s="372">
        <f t="shared" ca="1" si="449"/>
        <v>-1462.4506963735107</v>
      </c>
      <c r="DN292" s="242">
        <v>151</v>
      </c>
      <c r="DO292" s="29">
        <f t="shared" si="505"/>
        <v>0</v>
      </c>
      <c r="DP292" s="29">
        <f t="shared" ca="1" si="577"/>
        <v>84980.443236401785</v>
      </c>
      <c r="DQ292" s="29">
        <f t="shared" ca="1" si="506"/>
        <v>88.521295037918534</v>
      </c>
      <c r="DR292" s="29"/>
      <c r="DS292" s="24">
        <v>150</v>
      </c>
      <c r="DT292" s="243">
        <f t="shared" ca="1" si="440"/>
        <v>1462.4506963735107</v>
      </c>
      <c r="DU292" s="243">
        <f t="shared" ca="1" si="583"/>
        <v>247630.97837424817</v>
      </c>
      <c r="DV292" s="243">
        <f t="shared" ca="1" si="538"/>
        <v>257.94893580650853</v>
      </c>
      <c r="DW292" s="33"/>
      <c r="EF292" s="482"/>
      <c r="EG292" s="242">
        <v>150</v>
      </c>
      <c r="EH292" s="331">
        <f t="shared" ca="1" si="539"/>
        <v>1150</v>
      </c>
      <c r="EI292" s="599">
        <f t="shared" ca="1" si="450"/>
        <v>103.62049999999999</v>
      </c>
      <c r="EJ292" s="331">
        <f t="shared" ca="1" si="540"/>
        <v>1046.3795</v>
      </c>
      <c r="EK292" s="594">
        <f t="shared" ca="1" si="541"/>
        <v>365.84241446788815</v>
      </c>
      <c r="EL292" s="488">
        <f t="shared" ca="1" si="542"/>
        <v>680.53708553211186</v>
      </c>
      <c r="EM292" s="331">
        <f t="shared" si="543"/>
        <v>0</v>
      </c>
      <c r="EN292" s="331">
        <f t="shared" si="544"/>
        <v>0</v>
      </c>
      <c r="EO292" s="595">
        <f t="shared" ca="1" si="545"/>
        <v>124751.14787488666</v>
      </c>
      <c r="EP292" s="420">
        <f t="shared" ca="1" si="507"/>
        <v>0</v>
      </c>
      <c r="EQ292" s="416">
        <f t="shared" ca="1" si="546"/>
        <v>1150</v>
      </c>
      <c r="ER292" s="372">
        <f t="shared" ca="1" si="451"/>
        <v>-1150</v>
      </c>
      <c r="ES292" s="242">
        <v>151</v>
      </c>
      <c r="ET292" s="29">
        <f t="shared" si="547"/>
        <v>0</v>
      </c>
      <c r="EU292" s="29">
        <f t="shared" ca="1" si="579"/>
        <v>91621.657218645851</v>
      </c>
      <c r="EV292" s="29">
        <f t="shared" ca="1" si="508"/>
        <v>95.439226269422761</v>
      </c>
      <c r="EW292" s="29"/>
      <c r="EX292" s="24">
        <v>150</v>
      </c>
      <c r="EY292" s="243">
        <f t="shared" ca="1" si="441"/>
        <v>1150</v>
      </c>
      <c r="EZ292" s="243">
        <f t="shared" ca="1" si="584"/>
        <v>198448.54389167446</v>
      </c>
      <c r="FA292" s="243">
        <f t="shared" ca="1" si="548"/>
        <v>206.71723322049425</v>
      </c>
      <c r="FB292" s="33"/>
      <c r="FK292" s="482"/>
      <c r="FL292" s="242">
        <v>150</v>
      </c>
      <c r="FM292" s="331">
        <f t="shared" ca="1" si="549"/>
        <v>1150</v>
      </c>
      <c r="FN292" s="600">
        <f t="shared" ca="1" si="452"/>
        <v>104.1015</v>
      </c>
      <c r="FO292" s="331">
        <f t="shared" ca="1" si="550"/>
        <v>1045.8985</v>
      </c>
      <c r="FP292" s="597">
        <f t="shared" ca="1" si="551"/>
        <v>373.88858454428032</v>
      </c>
      <c r="FQ292" s="488">
        <f t="shared" ca="1" si="552"/>
        <v>672.00991545571969</v>
      </c>
      <c r="FR292" s="331">
        <f t="shared" si="553"/>
        <v>0</v>
      </c>
      <c r="FS292" s="331">
        <f t="shared" si="554"/>
        <v>0</v>
      </c>
      <c r="FT292" s="596">
        <f t="shared" ca="1" si="555"/>
        <v>127518.36192829751</v>
      </c>
      <c r="FU292" s="420">
        <f t="shared" ca="1" si="509"/>
        <v>0</v>
      </c>
      <c r="FV292" s="416">
        <f t="shared" ca="1" si="556"/>
        <v>1150</v>
      </c>
      <c r="FW292" s="372">
        <f t="shared" ca="1" si="453"/>
        <v>-1150</v>
      </c>
      <c r="FX292" s="242">
        <v>151</v>
      </c>
      <c r="FY292" s="29">
        <f t="shared" si="557"/>
        <v>0</v>
      </c>
      <c r="FZ292" s="29">
        <f t="shared" ca="1" si="580"/>
        <v>91621.657218645851</v>
      </c>
      <c r="GA292" s="29">
        <f t="shared" ca="1" si="510"/>
        <v>95.439226269422761</v>
      </c>
      <c r="GB292" s="29"/>
      <c r="GC292" s="24">
        <v>150</v>
      </c>
      <c r="GD292" s="243">
        <f t="shared" ca="1" si="442"/>
        <v>1150</v>
      </c>
      <c r="GE292" s="243">
        <f t="shared" ca="1" si="585"/>
        <v>198411.09346077117</v>
      </c>
      <c r="GF292" s="243">
        <f t="shared" ca="1" si="558"/>
        <v>206.67822235496999</v>
      </c>
      <c r="GG292" s="33"/>
      <c r="GP292" s="482"/>
      <c r="GQ292" s="242">
        <v>150</v>
      </c>
      <c r="GR292" s="331">
        <f t="shared" ca="1" si="511"/>
        <v>1150</v>
      </c>
      <c r="GS292" s="600">
        <f t="shared" ca="1" si="454"/>
        <v>106.9885</v>
      </c>
      <c r="GT292" s="331">
        <f t="shared" ca="1" si="512"/>
        <v>1043.0115000000001</v>
      </c>
      <c r="GU292" s="591">
        <f t="shared" ca="1" si="559"/>
        <v>401.20213232568813</v>
      </c>
      <c r="GV292" s="488">
        <f t="shared" ca="1" si="443"/>
        <v>641.80936767431194</v>
      </c>
      <c r="GW292" s="331">
        <f t="shared" si="444"/>
        <v>0</v>
      </c>
      <c r="GX292" s="331">
        <f t="shared" si="445"/>
        <v>0</v>
      </c>
      <c r="GY292" s="593">
        <f t="shared" ca="1" si="446"/>
        <v>136913.20742970446</v>
      </c>
      <c r="GZ292" s="420">
        <f t="shared" ca="1" si="513"/>
        <v>0</v>
      </c>
      <c r="HA292" s="416">
        <f t="shared" ca="1" si="560"/>
        <v>1150</v>
      </c>
      <c r="HB292" s="372">
        <f t="shared" ca="1" si="455"/>
        <v>-1150</v>
      </c>
      <c r="HC292" s="242">
        <v>151</v>
      </c>
      <c r="HD292" s="29">
        <f t="shared" si="561"/>
        <v>0</v>
      </c>
      <c r="HE292" s="29">
        <f t="shared" ca="1" si="581"/>
        <v>84980.443236401785</v>
      </c>
      <c r="HF292" s="29">
        <f t="shared" ca="1" si="514"/>
        <v>88.521295037918534</v>
      </c>
      <c r="HG292" s="29"/>
      <c r="HH292" s="24">
        <v>150</v>
      </c>
      <c r="HI292" s="243">
        <f t="shared" ca="1" si="456"/>
        <v>1150</v>
      </c>
      <c r="HJ292" s="243">
        <f t="shared" ca="1" si="586"/>
        <v>197211.04653202838</v>
      </c>
      <c r="HK292" s="243">
        <f t="shared" ca="1" si="562"/>
        <v>205.42817347086293</v>
      </c>
      <c r="HL292" s="33"/>
    </row>
    <row r="293" spans="3:220" ht="15" customHeight="1" x14ac:dyDescent="0.25">
      <c r="C293" s="242">
        <v>151</v>
      </c>
      <c r="D293" s="243">
        <f t="shared" si="486"/>
        <v>1155.6736805955547</v>
      </c>
      <c r="E293" s="865">
        <f t="shared" si="563"/>
        <v>100</v>
      </c>
      <c r="F293" s="866"/>
      <c r="G293" s="243">
        <f t="shared" si="487"/>
        <v>1055.6736805955547</v>
      </c>
      <c r="H293" s="859">
        <f t="shared" si="488"/>
        <v>414.8426059964882</v>
      </c>
      <c r="I293" s="860"/>
      <c r="J293" s="243">
        <f t="shared" si="489"/>
        <v>640.8310745990666</v>
      </c>
      <c r="K293" s="859">
        <f t="shared" si="515"/>
        <v>123811.95072434739</v>
      </c>
      <c r="L293" s="860"/>
      <c r="M293" s="860"/>
      <c r="N293" s="861"/>
      <c r="O293" s="248">
        <f t="shared" si="516"/>
        <v>123811.95072434739</v>
      </c>
      <c r="P293" s="248">
        <f t="shared" si="484"/>
        <v>0</v>
      </c>
      <c r="Q293" s="248">
        <f t="shared" si="490"/>
        <v>0</v>
      </c>
      <c r="R293" s="1015" t="str">
        <f t="shared" si="485"/>
        <v/>
      </c>
      <c r="S293" s="1015"/>
      <c r="U293">
        <v>151</v>
      </c>
      <c r="W293" s="278"/>
      <c r="X293" s="278"/>
      <c r="Y293" s="854"/>
      <c r="Z293" s="855"/>
      <c r="AA293" s="279"/>
      <c r="AQ293" s="482"/>
      <c r="AR293" s="242">
        <v>151</v>
      </c>
      <c r="AS293" s="331">
        <f t="shared" ca="1" si="491"/>
        <v>1231.970682334292</v>
      </c>
      <c r="AT293" s="566">
        <f t="shared" ca="1" si="517"/>
        <v>103.62049999999999</v>
      </c>
      <c r="AU293" s="331">
        <f t="shared" ca="1" si="492"/>
        <v>1128.350182334292</v>
      </c>
      <c r="AV293" s="329">
        <f t="shared" ca="1" si="493"/>
        <v>318.95033995519805</v>
      </c>
      <c r="AW293" s="331">
        <f t="shared" ca="1" si="494"/>
        <v>809.39984237909391</v>
      </c>
      <c r="AX293" s="331">
        <f t="shared" si="518"/>
        <v>0</v>
      </c>
      <c r="AY293" s="331">
        <f t="shared" si="570"/>
        <v>0</v>
      </c>
      <c r="AZ293" s="350">
        <f t="shared" ca="1" si="495"/>
        <v>108545.00242797451</v>
      </c>
      <c r="BA293" s="420">
        <f t="shared" ca="1" si="496"/>
        <v>0</v>
      </c>
      <c r="BB293" s="416">
        <f t="shared" ca="1" si="519"/>
        <v>1231.970682334292</v>
      </c>
      <c r="BC293" s="372">
        <f t="shared" ca="1" si="447"/>
        <v>-1231.970682334292</v>
      </c>
      <c r="BD293" s="242">
        <v>152</v>
      </c>
      <c r="BE293" s="29">
        <f t="shared" si="497"/>
        <v>0</v>
      </c>
      <c r="BF293" s="29">
        <f t="shared" ca="1" si="520"/>
        <v>91621.657218645851</v>
      </c>
      <c r="BG293" s="29">
        <f t="shared" ca="1" si="498"/>
        <v>95.439226269422761</v>
      </c>
      <c r="BH293" s="29"/>
      <c r="BI293" s="24">
        <v>151</v>
      </c>
      <c r="BJ293" s="243">
        <f t="shared" ca="1" si="438"/>
        <v>1231.970682334292</v>
      </c>
      <c r="BK293" s="243">
        <f t="shared" ca="1" si="564"/>
        <v>212908.06139763544</v>
      </c>
      <c r="BL293" s="243">
        <f t="shared" ca="1" si="521"/>
        <v>221.77923062253694</v>
      </c>
      <c r="BM293" s="33"/>
      <c r="BO293" s="278"/>
      <c r="BP293" s="278"/>
      <c r="BQ293" s="278"/>
      <c r="BR293" s="278"/>
      <c r="BS293" s="278"/>
      <c r="BT293" s="278"/>
      <c r="BU293" s="278"/>
      <c r="BV293" s="725"/>
      <c r="BW293" s="679">
        <v>151</v>
      </c>
      <c r="BX293" s="489">
        <f t="shared" ca="1" si="522"/>
        <v>1445.5025028809234</v>
      </c>
      <c r="BY293" s="489">
        <f t="shared" ca="1" si="499"/>
        <v>104.1015</v>
      </c>
      <c r="BZ293" s="489">
        <f t="shared" ca="1" si="500"/>
        <v>1341.4010028809234</v>
      </c>
      <c r="CA293" s="489">
        <f t="shared" ca="1" si="523"/>
        <v>210.0391808218873</v>
      </c>
      <c r="CB293" s="489">
        <f t="shared" ca="1" si="524"/>
        <v>1131.3618220590361</v>
      </c>
      <c r="CC293" s="489">
        <f t="shared" si="525"/>
        <v>0</v>
      </c>
      <c r="CD293" s="489">
        <f t="shared" si="526"/>
        <v>0</v>
      </c>
      <c r="CE293" s="647">
        <f t="shared" ca="1" si="527"/>
        <v>70882.071602588025</v>
      </c>
      <c r="CF293" s="700">
        <f t="shared" ca="1" si="565"/>
        <v>0</v>
      </c>
      <c r="CG293" s="701">
        <f t="shared" ca="1" si="528"/>
        <v>1445.5025028809234</v>
      </c>
      <c r="CH293" s="710">
        <f t="shared" ca="1" si="448"/>
        <v>-1445.5025028809234</v>
      </c>
      <c r="CI293" s="679">
        <v>152</v>
      </c>
      <c r="CJ293" s="29">
        <f t="shared" si="501"/>
        <v>0</v>
      </c>
      <c r="CK293" s="29">
        <f t="shared" ca="1" si="578"/>
        <v>91621.657218645851</v>
      </c>
      <c r="CL293" s="29">
        <f t="shared" ca="1" si="502"/>
        <v>95.439226269422761</v>
      </c>
      <c r="CM293" s="29"/>
      <c r="CN293" s="29">
        <v>151</v>
      </c>
      <c r="CO293" s="29">
        <f t="shared" ca="1" si="439"/>
        <v>1445.5025028809234</v>
      </c>
      <c r="CP293" s="649">
        <f t="shared" ca="1" si="582"/>
        <v>247541.61067922518</v>
      </c>
      <c r="CQ293" s="29">
        <f t="shared" ca="1" si="529"/>
        <v>257.85584445752625</v>
      </c>
      <c r="CR293" s="292"/>
      <c r="DA293" s="482"/>
      <c r="DB293" s="242">
        <v>151</v>
      </c>
      <c r="DC293" s="488">
        <f t="shared" ca="1" si="530"/>
        <v>1462.4506963735107</v>
      </c>
      <c r="DD293" s="489">
        <f t="shared" ca="1" si="503"/>
        <v>106.9885</v>
      </c>
      <c r="DE293" s="488">
        <f t="shared" ca="1" si="531"/>
        <v>1355.4621963735108</v>
      </c>
      <c r="DF293" s="489">
        <f t="shared" ca="1" si="532"/>
        <v>228.1558415906205</v>
      </c>
      <c r="DG293" s="488">
        <f t="shared" ca="1" si="533"/>
        <v>1127.3063547828904</v>
      </c>
      <c r="DH293" s="488">
        <f t="shared" si="534"/>
        <v>0</v>
      </c>
      <c r="DI293" s="488">
        <f t="shared" si="535"/>
        <v>0</v>
      </c>
      <c r="DJ293" s="523">
        <f t="shared" ca="1" si="536"/>
        <v>77097.553619144121</v>
      </c>
      <c r="DK293" s="420">
        <f t="shared" ca="1" si="504"/>
        <v>0</v>
      </c>
      <c r="DL293" s="416">
        <f t="shared" ca="1" si="537"/>
        <v>1462.4506963735107</v>
      </c>
      <c r="DM293" s="372">
        <f t="shared" ca="1" si="449"/>
        <v>-1462.4506963735107</v>
      </c>
      <c r="DN293" s="242">
        <v>152</v>
      </c>
      <c r="DO293" s="29">
        <f t="shared" si="505"/>
        <v>0</v>
      </c>
      <c r="DP293" s="29">
        <f t="shared" ca="1" si="577"/>
        <v>84980.443236401785</v>
      </c>
      <c r="DQ293" s="29">
        <f t="shared" ca="1" si="506"/>
        <v>88.521295037918534</v>
      </c>
      <c r="DR293" s="29"/>
      <c r="DS293" s="24">
        <v>151</v>
      </c>
      <c r="DT293" s="243">
        <f t="shared" ca="1" si="440"/>
        <v>1462.4506963735107</v>
      </c>
      <c r="DU293" s="243">
        <f t="shared" ca="1" si="583"/>
        <v>249093.42907062167</v>
      </c>
      <c r="DV293" s="243">
        <f t="shared" ca="1" si="538"/>
        <v>259.47232194856423</v>
      </c>
      <c r="DW293" s="33"/>
      <c r="EF293" s="482"/>
      <c r="EG293" s="242">
        <v>151</v>
      </c>
      <c r="EH293" s="331">
        <f t="shared" ca="1" si="539"/>
        <v>1150</v>
      </c>
      <c r="EI293" s="599">
        <f t="shared" ca="1" si="450"/>
        <v>103.62049999999999</v>
      </c>
      <c r="EJ293" s="331">
        <f t="shared" ca="1" si="540"/>
        <v>1046.3795</v>
      </c>
      <c r="EK293" s="594">
        <f t="shared" ca="1" si="541"/>
        <v>363.85751463508615</v>
      </c>
      <c r="EL293" s="488">
        <f t="shared" ca="1" si="542"/>
        <v>682.52198536491392</v>
      </c>
      <c r="EM293" s="331">
        <f t="shared" si="543"/>
        <v>0</v>
      </c>
      <c r="EN293" s="331">
        <f t="shared" si="544"/>
        <v>0</v>
      </c>
      <c r="EO293" s="595">
        <f t="shared" ca="1" si="545"/>
        <v>124068.62588952175</v>
      </c>
      <c r="EP293" s="420">
        <f t="shared" ca="1" si="507"/>
        <v>0</v>
      </c>
      <c r="EQ293" s="416">
        <f t="shared" ca="1" si="546"/>
        <v>1150</v>
      </c>
      <c r="ER293" s="372">
        <f t="shared" ca="1" si="451"/>
        <v>-1150</v>
      </c>
      <c r="ES293" s="242">
        <v>152</v>
      </c>
      <c r="ET293" s="29">
        <f t="shared" si="547"/>
        <v>0</v>
      </c>
      <c r="EU293" s="583">
        <f t="shared" ca="1" si="579"/>
        <v>91621.657218645851</v>
      </c>
      <c r="EV293" s="29">
        <f t="shared" ca="1" si="508"/>
        <v>95.439226269422761</v>
      </c>
      <c r="EW293" s="29"/>
      <c r="EX293" s="24">
        <v>151</v>
      </c>
      <c r="EY293" s="243">
        <f t="shared" ca="1" si="441"/>
        <v>1150</v>
      </c>
      <c r="EZ293" s="243">
        <f t="shared" ca="1" si="584"/>
        <v>199598.54389167446</v>
      </c>
      <c r="FA293" s="243">
        <f t="shared" ca="1" si="548"/>
        <v>207.91514988716094</v>
      </c>
      <c r="FB293" s="33"/>
      <c r="FK293" s="482"/>
      <c r="FL293" s="242">
        <v>151</v>
      </c>
      <c r="FM293" s="331">
        <f t="shared" ca="1" si="549"/>
        <v>1150</v>
      </c>
      <c r="FN293" s="600">
        <f t="shared" ca="1" si="452"/>
        <v>104.1015</v>
      </c>
      <c r="FO293" s="331">
        <f t="shared" ca="1" si="550"/>
        <v>1045.8985</v>
      </c>
      <c r="FP293" s="597">
        <f t="shared" ca="1" si="551"/>
        <v>371.92855562420112</v>
      </c>
      <c r="FQ293" s="488">
        <f t="shared" ca="1" si="552"/>
        <v>673.96994437579883</v>
      </c>
      <c r="FR293" s="331">
        <f t="shared" si="553"/>
        <v>0</v>
      </c>
      <c r="FS293" s="331">
        <f t="shared" si="554"/>
        <v>0</v>
      </c>
      <c r="FT293" s="596">
        <f t="shared" ca="1" si="555"/>
        <v>126844.39198392171</v>
      </c>
      <c r="FU293" s="420">
        <f t="shared" ca="1" si="509"/>
        <v>0</v>
      </c>
      <c r="FV293" s="416">
        <f t="shared" ca="1" si="556"/>
        <v>1150</v>
      </c>
      <c r="FW293" s="372">
        <f t="shared" ca="1" si="453"/>
        <v>-1150</v>
      </c>
      <c r="FX293" s="242">
        <v>152</v>
      </c>
      <c r="FY293" s="29">
        <f t="shared" si="557"/>
        <v>0</v>
      </c>
      <c r="FZ293" s="586">
        <f t="shared" ca="1" si="580"/>
        <v>91621.657218645851</v>
      </c>
      <c r="GA293" s="29">
        <f t="shared" ca="1" si="510"/>
        <v>95.439226269422761</v>
      </c>
      <c r="GB293" s="29"/>
      <c r="GC293" s="24">
        <v>151</v>
      </c>
      <c r="GD293" s="243">
        <f t="shared" ca="1" si="442"/>
        <v>1150</v>
      </c>
      <c r="GE293" s="243">
        <f t="shared" ca="1" si="585"/>
        <v>199561.09346077117</v>
      </c>
      <c r="GF293" s="243">
        <f t="shared" ca="1" si="558"/>
        <v>207.87613902163665</v>
      </c>
      <c r="GG293" s="33"/>
      <c r="GP293" s="482"/>
      <c r="GQ293" s="242">
        <v>151</v>
      </c>
      <c r="GR293" s="331">
        <f t="shared" ca="1" si="511"/>
        <v>1150</v>
      </c>
      <c r="GS293" s="600">
        <f t="shared" ca="1" si="454"/>
        <v>106.9885</v>
      </c>
      <c r="GT293" s="331">
        <f t="shared" ca="1" si="512"/>
        <v>1043.0115000000001</v>
      </c>
      <c r="GU293" s="591">
        <f t="shared" ca="1" si="559"/>
        <v>399.33018833663806</v>
      </c>
      <c r="GV293" s="488">
        <f t="shared" ca="1" si="443"/>
        <v>643.68131166336207</v>
      </c>
      <c r="GW293" s="331">
        <f t="shared" si="444"/>
        <v>0</v>
      </c>
      <c r="GX293" s="331">
        <f t="shared" si="445"/>
        <v>0</v>
      </c>
      <c r="GY293" s="593">
        <f t="shared" ca="1" si="446"/>
        <v>136269.5261180411</v>
      </c>
      <c r="GZ293" s="420">
        <f t="shared" ca="1" si="513"/>
        <v>0</v>
      </c>
      <c r="HA293" s="416">
        <f t="shared" ca="1" si="560"/>
        <v>1150</v>
      </c>
      <c r="HB293" s="372">
        <f t="shared" ca="1" si="455"/>
        <v>-1150</v>
      </c>
      <c r="HC293" s="242">
        <v>152</v>
      </c>
      <c r="HD293" s="29">
        <f t="shared" si="561"/>
        <v>0</v>
      </c>
      <c r="HE293" s="29">
        <f t="shared" ca="1" si="581"/>
        <v>84980.443236401785</v>
      </c>
      <c r="HF293" s="29">
        <f t="shared" ca="1" si="514"/>
        <v>88.521295037918534</v>
      </c>
      <c r="HG293" s="29"/>
      <c r="HH293" s="24">
        <v>151</v>
      </c>
      <c r="HI293" s="243">
        <f t="shared" ca="1" si="456"/>
        <v>1150</v>
      </c>
      <c r="HJ293" s="243">
        <f t="shared" ca="1" si="586"/>
        <v>198361.04653202838</v>
      </c>
      <c r="HK293" s="243">
        <f t="shared" ca="1" si="562"/>
        <v>206.62609013752959</v>
      </c>
      <c r="HL293" s="33"/>
    </row>
    <row r="294" spans="3:220" ht="15" customHeight="1" x14ac:dyDescent="0.25">
      <c r="C294" s="242">
        <v>152</v>
      </c>
      <c r="D294" s="243">
        <f t="shared" si="486"/>
        <v>1155.6736805955547</v>
      </c>
      <c r="E294" s="865">
        <f t="shared" si="563"/>
        <v>100</v>
      </c>
      <c r="F294" s="866"/>
      <c r="G294" s="243">
        <f t="shared" si="487"/>
        <v>1055.6736805955547</v>
      </c>
      <c r="H294" s="859">
        <f t="shared" si="488"/>
        <v>412.7065024144913</v>
      </c>
      <c r="I294" s="860"/>
      <c r="J294" s="243">
        <f t="shared" si="489"/>
        <v>642.96717818106345</v>
      </c>
      <c r="K294" s="859">
        <f t="shared" si="515"/>
        <v>123168.98354616633</v>
      </c>
      <c r="L294" s="860"/>
      <c r="M294" s="860"/>
      <c r="N294" s="861"/>
      <c r="O294" s="248">
        <f t="shared" si="516"/>
        <v>123168.98354616633</v>
      </c>
      <c r="P294" s="248">
        <f t="shared" si="484"/>
        <v>0</v>
      </c>
      <c r="Q294" s="248">
        <f t="shared" si="490"/>
        <v>0</v>
      </c>
      <c r="R294" s="1015" t="str">
        <f t="shared" si="485"/>
        <v/>
      </c>
      <c r="S294" s="1015"/>
      <c r="U294">
        <v>152</v>
      </c>
      <c r="W294" s="278"/>
      <c r="X294" s="278"/>
      <c r="Y294" s="854"/>
      <c r="Z294" s="855"/>
      <c r="AA294" s="279"/>
      <c r="AQ294" s="482"/>
      <c r="AR294" s="242">
        <v>152</v>
      </c>
      <c r="AS294" s="331">
        <f t="shared" ca="1" si="491"/>
        <v>1231.970682334292</v>
      </c>
      <c r="AT294" s="566">
        <f t="shared" ca="1" si="517"/>
        <v>103.62049999999999</v>
      </c>
      <c r="AU294" s="331">
        <f t="shared" ca="1" si="492"/>
        <v>1128.350182334292</v>
      </c>
      <c r="AV294" s="329">
        <f t="shared" ca="1" si="493"/>
        <v>316.58959041492568</v>
      </c>
      <c r="AW294" s="331">
        <f t="shared" ca="1" si="494"/>
        <v>811.76059191936633</v>
      </c>
      <c r="AX294" s="331">
        <f t="shared" si="518"/>
        <v>0</v>
      </c>
      <c r="AY294" s="331">
        <f t="shared" si="570"/>
        <v>0</v>
      </c>
      <c r="AZ294" s="350">
        <f t="shared" ca="1" si="495"/>
        <v>107733.24183605515</v>
      </c>
      <c r="BA294" s="420">
        <f t="shared" ca="1" si="496"/>
        <v>0</v>
      </c>
      <c r="BB294" s="416">
        <f t="shared" ca="1" si="519"/>
        <v>1231.970682334292</v>
      </c>
      <c r="BC294" s="372">
        <f t="shared" ca="1" si="447"/>
        <v>-1231.970682334292</v>
      </c>
      <c r="BD294" s="242">
        <v>153</v>
      </c>
      <c r="BE294" s="29">
        <f t="shared" si="497"/>
        <v>0</v>
      </c>
      <c r="BF294" s="29">
        <f t="shared" ca="1" si="520"/>
        <v>91621.657218645851</v>
      </c>
      <c r="BG294" s="29">
        <f t="shared" ca="1" si="498"/>
        <v>95.439226269422761</v>
      </c>
      <c r="BH294" s="29"/>
      <c r="BI294" s="24">
        <v>152</v>
      </c>
      <c r="BJ294" s="243">
        <f t="shared" ca="1" si="438"/>
        <v>1231.970682334292</v>
      </c>
      <c r="BK294" s="243">
        <f t="shared" ca="1" si="564"/>
        <v>214140.03207996974</v>
      </c>
      <c r="BL294" s="243">
        <f t="shared" ca="1" si="521"/>
        <v>223.06253341663515</v>
      </c>
      <c r="BM294" s="33"/>
      <c r="BO294" s="278"/>
      <c r="BP294" s="278"/>
      <c r="BQ294" s="278"/>
      <c r="BR294" s="278"/>
      <c r="BS294" s="278"/>
      <c r="BT294" s="278"/>
      <c r="BU294" s="278"/>
      <c r="BV294" s="725"/>
      <c r="BW294" s="679">
        <v>152</v>
      </c>
      <c r="BX294" s="489">
        <f t="shared" ca="1" si="522"/>
        <v>1445.5025028809234</v>
      </c>
      <c r="BY294" s="489">
        <f t="shared" ca="1" si="499"/>
        <v>104.1015</v>
      </c>
      <c r="BZ294" s="489">
        <f t="shared" ca="1" si="500"/>
        <v>1341.4010028809234</v>
      </c>
      <c r="CA294" s="489">
        <f t="shared" ca="1" si="523"/>
        <v>206.73937550754843</v>
      </c>
      <c r="CB294" s="489">
        <f t="shared" ca="1" si="524"/>
        <v>1134.661627373375</v>
      </c>
      <c r="CC294" s="489">
        <f t="shared" si="525"/>
        <v>0</v>
      </c>
      <c r="CD294" s="489">
        <f t="shared" si="526"/>
        <v>0</v>
      </c>
      <c r="CE294" s="647">
        <f t="shared" ca="1" si="527"/>
        <v>69747.409975214643</v>
      </c>
      <c r="CF294" s="700">
        <f t="shared" ca="1" si="565"/>
        <v>0</v>
      </c>
      <c r="CG294" s="701">
        <f t="shared" ca="1" si="528"/>
        <v>1445.5025028809234</v>
      </c>
      <c r="CH294" s="710">
        <f t="shared" ca="1" si="448"/>
        <v>-1445.5025028809234</v>
      </c>
      <c r="CI294" s="679">
        <v>153</v>
      </c>
      <c r="CJ294" s="29">
        <f t="shared" si="501"/>
        <v>0</v>
      </c>
      <c r="CK294" s="29">
        <f t="shared" ca="1" si="578"/>
        <v>91621.657218645851</v>
      </c>
      <c r="CL294" s="29">
        <f t="shared" ca="1" si="502"/>
        <v>95.439226269422761</v>
      </c>
      <c r="CM294" s="29"/>
      <c r="CN294" s="29">
        <v>152</v>
      </c>
      <c r="CO294" s="29">
        <f t="shared" ca="1" si="439"/>
        <v>1445.5025028809234</v>
      </c>
      <c r="CP294" s="29">
        <f t="shared" ca="1" si="582"/>
        <v>248987.11318210611</v>
      </c>
      <c r="CQ294" s="29">
        <f t="shared" ca="1" si="529"/>
        <v>259.36157623136052</v>
      </c>
      <c r="CR294" s="292"/>
      <c r="DA294" s="482"/>
      <c r="DB294" s="242">
        <v>152</v>
      </c>
      <c r="DC294" s="488">
        <f t="shared" ca="1" si="530"/>
        <v>1462.4506963735107</v>
      </c>
      <c r="DD294" s="489">
        <f t="shared" ca="1" si="503"/>
        <v>106.9885</v>
      </c>
      <c r="DE294" s="488">
        <f t="shared" ca="1" si="531"/>
        <v>1355.4621963735108</v>
      </c>
      <c r="DF294" s="489">
        <f t="shared" ca="1" si="532"/>
        <v>224.8678647225037</v>
      </c>
      <c r="DG294" s="488">
        <f t="shared" ca="1" si="533"/>
        <v>1130.594331651007</v>
      </c>
      <c r="DH294" s="488">
        <f t="shared" si="534"/>
        <v>0</v>
      </c>
      <c r="DI294" s="488">
        <f t="shared" si="535"/>
        <v>0</v>
      </c>
      <c r="DJ294" s="523">
        <f t="shared" ca="1" si="536"/>
        <v>75966.959287493111</v>
      </c>
      <c r="DK294" s="420">
        <f t="shared" ca="1" si="504"/>
        <v>0</v>
      </c>
      <c r="DL294" s="416">
        <f t="shared" ca="1" si="537"/>
        <v>1462.4506963735107</v>
      </c>
      <c r="DM294" s="372">
        <f t="shared" ca="1" si="449"/>
        <v>-1462.4506963735107</v>
      </c>
      <c r="DN294" s="242">
        <v>153</v>
      </c>
      <c r="DO294" s="29">
        <f t="shared" si="505"/>
        <v>0</v>
      </c>
      <c r="DP294" s="29">
        <f t="shared" ca="1" si="577"/>
        <v>84980.443236401785</v>
      </c>
      <c r="DQ294" s="29">
        <f t="shared" ca="1" si="506"/>
        <v>88.521295037918534</v>
      </c>
      <c r="DR294" s="29"/>
      <c r="DS294" s="24">
        <v>152</v>
      </c>
      <c r="DT294" s="243">
        <f t="shared" ca="1" si="440"/>
        <v>1462.4506963735107</v>
      </c>
      <c r="DU294" s="243">
        <f t="shared" ca="1" si="583"/>
        <v>250555.87976699517</v>
      </c>
      <c r="DV294" s="243">
        <f t="shared" ca="1" si="538"/>
        <v>260.99570809061998</v>
      </c>
      <c r="DW294" s="33"/>
      <c r="EF294" s="482"/>
      <c r="EG294" s="242">
        <v>152</v>
      </c>
      <c r="EH294" s="331">
        <f t="shared" ca="1" si="539"/>
        <v>1150</v>
      </c>
      <c r="EI294" s="599">
        <f t="shared" ca="1" si="450"/>
        <v>103.62049999999999</v>
      </c>
      <c r="EJ294" s="331">
        <f t="shared" ca="1" si="540"/>
        <v>1046.3795</v>
      </c>
      <c r="EK294" s="594">
        <f t="shared" ca="1" si="541"/>
        <v>361.86682551110516</v>
      </c>
      <c r="EL294" s="488">
        <f t="shared" ca="1" si="542"/>
        <v>684.51267448889485</v>
      </c>
      <c r="EM294" s="331">
        <f t="shared" si="543"/>
        <v>0</v>
      </c>
      <c r="EN294" s="331">
        <f t="shared" si="544"/>
        <v>0</v>
      </c>
      <c r="EO294" s="595">
        <f t="shared" ca="1" si="545"/>
        <v>123384.11321503285</v>
      </c>
      <c r="EP294" s="420">
        <f t="shared" ca="1" si="507"/>
        <v>0</v>
      </c>
      <c r="EQ294" s="416">
        <f t="shared" ca="1" si="546"/>
        <v>1150</v>
      </c>
      <c r="ER294" s="372">
        <f t="shared" ca="1" si="451"/>
        <v>-1150</v>
      </c>
      <c r="ES294" s="242">
        <v>153</v>
      </c>
      <c r="ET294" s="29">
        <f t="shared" si="547"/>
        <v>0</v>
      </c>
      <c r="EU294" s="29">
        <f t="shared" ca="1" si="579"/>
        <v>91621.657218645851</v>
      </c>
      <c r="EV294" s="29">
        <f t="shared" ca="1" si="508"/>
        <v>95.439226269422761</v>
      </c>
      <c r="EW294" s="29"/>
      <c r="EX294" s="24">
        <v>152</v>
      </c>
      <c r="EY294" s="243">
        <f t="shared" ca="1" si="441"/>
        <v>1150</v>
      </c>
      <c r="EZ294" s="243">
        <f t="shared" ca="1" si="584"/>
        <v>200748.54389167446</v>
      </c>
      <c r="FA294" s="243">
        <f t="shared" ca="1" si="548"/>
        <v>209.11306655382759</v>
      </c>
      <c r="FB294" s="33"/>
      <c r="FK294" s="482"/>
      <c r="FL294" s="242">
        <v>152</v>
      </c>
      <c r="FM294" s="331">
        <f t="shared" ca="1" si="549"/>
        <v>1150</v>
      </c>
      <c r="FN294" s="600">
        <f t="shared" ca="1" si="452"/>
        <v>104.1015</v>
      </c>
      <c r="FO294" s="331">
        <f t="shared" ca="1" si="550"/>
        <v>1045.8985</v>
      </c>
      <c r="FP294" s="597">
        <f t="shared" ca="1" si="551"/>
        <v>369.96280995310502</v>
      </c>
      <c r="FQ294" s="488">
        <f t="shared" ca="1" si="552"/>
        <v>675.93569004689493</v>
      </c>
      <c r="FR294" s="331">
        <f t="shared" si="553"/>
        <v>0</v>
      </c>
      <c r="FS294" s="331">
        <f t="shared" si="554"/>
        <v>0</v>
      </c>
      <c r="FT294" s="596">
        <f t="shared" ca="1" si="555"/>
        <v>126168.45629387481</v>
      </c>
      <c r="FU294" s="420">
        <f t="shared" ca="1" si="509"/>
        <v>0</v>
      </c>
      <c r="FV294" s="416">
        <f t="shared" ca="1" si="556"/>
        <v>1150</v>
      </c>
      <c r="FW294" s="372">
        <f t="shared" ca="1" si="453"/>
        <v>-1150</v>
      </c>
      <c r="FX294" s="242">
        <v>153</v>
      </c>
      <c r="FY294" s="29">
        <f t="shared" si="557"/>
        <v>0</v>
      </c>
      <c r="FZ294" s="29">
        <f t="shared" ca="1" si="580"/>
        <v>91621.657218645851</v>
      </c>
      <c r="GA294" s="29">
        <f t="shared" ca="1" si="510"/>
        <v>95.439226269422761</v>
      </c>
      <c r="GB294" s="29"/>
      <c r="GC294" s="24">
        <v>152</v>
      </c>
      <c r="GD294" s="243">
        <f t="shared" ca="1" si="442"/>
        <v>1150</v>
      </c>
      <c r="GE294" s="243">
        <f t="shared" ca="1" si="585"/>
        <v>200711.09346077117</v>
      </c>
      <c r="GF294" s="243">
        <f t="shared" ca="1" si="558"/>
        <v>209.07405568830333</v>
      </c>
      <c r="GG294" s="33"/>
      <c r="GP294" s="482"/>
      <c r="GQ294" s="242">
        <v>152</v>
      </c>
      <c r="GR294" s="331">
        <f t="shared" ca="1" si="511"/>
        <v>1150</v>
      </c>
      <c r="GS294" s="600">
        <f t="shared" ca="1" si="454"/>
        <v>106.9885</v>
      </c>
      <c r="GT294" s="331">
        <f t="shared" ca="1" si="512"/>
        <v>1043.0115000000001</v>
      </c>
      <c r="GU294" s="591">
        <f t="shared" ca="1" si="559"/>
        <v>397.45278451095328</v>
      </c>
      <c r="GV294" s="488">
        <f t="shared" ca="1" si="443"/>
        <v>645.55871548904679</v>
      </c>
      <c r="GW294" s="331">
        <f t="shared" si="444"/>
        <v>0</v>
      </c>
      <c r="GX294" s="331">
        <f t="shared" si="445"/>
        <v>0</v>
      </c>
      <c r="GY294" s="593">
        <f t="shared" ca="1" si="446"/>
        <v>135623.96740255205</v>
      </c>
      <c r="GZ294" s="420">
        <f t="shared" ca="1" si="513"/>
        <v>0</v>
      </c>
      <c r="HA294" s="416">
        <f t="shared" ca="1" si="560"/>
        <v>1150</v>
      </c>
      <c r="HB294" s="372">
        <f t="shared" ca="1" si="455"/>
        <v>-1150</v>
      </c>
      <c r="HC294" s="242">
        <v>153</v>
      </c>
      <c r="HD294" s="29">
        <f t="shared" si="561"/>
        <v>0</v>
      </c>
      <c r="HE294" s="29">
        <f t="shared" ca="1" si="581"/>
        <v>84980.443236401785</v>
      </c>
      <c r="HF294" s="29">
        <f t="shared" ca="1" si="514"/>
        <v>88.521295037918534</v>
      </c>
      <c r="HG294" s="29"/>
      <c r="HH294" s="24">
        <v>152</v>
      </c>
      <c r="HI294" s="243">
        <f t="shared" ca="1" si="456"/>
        <v>1150</v>
      </c>
      <c r="HJ294" s="243">
        <f t="shared" ca="1" si="586"/>
        <v>199511.04653202838</v>
      </c>
      <c r="HK294" s="243">
        <f t="shared" ca="1" si="562"/>
        <v>207.82400680419627</v>
      </c>
      <c r="HL294" s="33"/>
    </row>
    <row r="295" spans="3:220" ht="15" customHeight="1" x14ac:dyDescent="0.25">
      <c r="C295" s="242">
        <v>153</v>
      </c>
      <c r="D295" s="243">
        <f t="shared" si="486"/>
        <v>1155.6736805955547</v>
      </c>
      <c r="E295" s="865">
        <f t="shared" si="563"/>
        <v>100</v>
      </c>
      <c r="F295" s="866"/>
      <c r="G295" s="243">
        <f t="shared" si="487"/>
        <v>1055.6736805955547</v>
      </c>
      <c r="H295" s="859">
        <f t="shared" si="488"/>
        <v>410.56327848722111</v>
      </c>
      <c r="I295" s="860"/>
      <c r="J295" s="243">
        <f t="shared" si="489"/>
        <v>645.11040210833357</v>
      </c>
      <c r="K295" s="859">
        <f t="shared" si="515"/>
        <v>122523.873144058</v>
      </c>
      <c r="L295" s="860"/>
      <c r="M295" s="860"/>
      <c r="N295" s="861"/>
      <c r="O295" s="248">
        <f t="shared" si="516"/>
        <v>122523.873144058</v>
      </c>
      <c r="P295" s="248">
        <f t="shared" si="484"/>
        <v>0</v>
      </c>
      <c r="Q295" s="248">
        <f t="shared" si="490"/>
        <v>0</v>
      </c>
      <c r="R295" s="1015" t="str">
        <f t="shared" si="485"/>
        <v/>
      </c>
      <c r="S295" s="1015"/>
      <c r="U295">
        <v>153</v>
      </c>
      <c r="W295" s="278"/>
      <c r="X295" s="278"/>
      <c r="Y295" s="854"/>
      <c r="Z295" s="855"/>
      <c r="AA295" s="279"/>
      <c r="AQ295" s="482"/>
      <c r="AR295" s="242">
        <v>153</v>
      </c>
      <c r="AS295" s="331">
        <f t="shared" ca="1" si="491"/>
        <v>1231.970682334292</v>
      </c>
      <c r="AT295" s="566">
        <f t="shared" ca="1" si="517"/>
        <v>103.62049999999999</v>
      </c>
      <c r="AU295" s="331">
        <f t="shared" ca="1" si="492"/>
        <v>1128.350182334292</v>
      </c>
      <c r="AV295" s="329">
        <f t="shared" ca="1" si="493"/>
        <v>314.2219553551609</v>
      </c>
      <c r="AW295" s="331">
        <f t="shared" ca="1" si="494"/>
        <v>814.12822697913111</v>
      </c>
      <c r="AX295" s="331">
        <f t="shared" si="518"/>
        <v>0</v>
      </c>
      <c r="AY295" s="331">
        <f t="shared" si="570"/>
        <v>0</v>
      </c>
      <c r="AZ295" s="350">
        <f t="shared" ca="1" si="495"/>
        <v>106919.11360907603</v>
      </c>
      <c r="BA295" s="420">
        <f t="shared" ca="1" si="496"/>
        <v>0</v>
      </c>
      <c r="BB295" s="416">
        <f t="shared" ca="1" si="519"/>
        <v>1231.970682334292</v>
      </c>
      <c r="BC295" s="372">
        <f t="shared" ca="1" si="447"/>
        <v>-1231.970682334292</v>
      </c>
      <c r="BD295" s="242">
        <v>154</v>
      </c>
      <c r="BE295" s="29">
        <f t="shared" si="497"/>
        <v>0</v>
      </c>
      <c r="BF295" s="29">
        <f t="shared" ca="1" si="520"/>
        <v>91621.657218645851</v>
      </c>
      <c r="BG295" s="29">
        <f t="shared" ca="1" si="498"/>
        <v>95.439226269422761</v>
      </c>
      <c r="BH295" s="29"/>
      <c r="BI295" s="24">
        <v>153</v>
      </c>
      <c r="BJ295" s="243">
        <f t="shared" ref="BJ295:BJ358" ca="1" si="587">BB295</f>
        <v>1231.970682334292</v>
      </c>
      <c r="BK295" s="243">
        <f t="shared" ca="1" si="564"/>
        <v>215372.00276230404</v>
      </c>
      <c r="BL295" s="243">
        <f t="shared" ca="1" si="521"/>
        <v>224.34583621073338</v>
      </c>
      <c r="BM295" s="33"/>
      <c r="BO295" s="278"/>
      <c r="BP295" s="278"/>
      <c r="BQ295" s="278"/>
      <c r="BR295" s="278"/>
      <c r="BS295" s="278"/>
      <c r="BT295" s="278"/>
      <c r="BU295" s="278"/>
      <c r="BV295" s="725"/>
      <c r="BW295" s="679">
        <v>153</v>
      </c>
      <c r="BX295" s="489">
        <f t="shared" ca="1" si="522"/>
        <v>1445.5025028809234</v>
      </c>
      <c r="BY295" s="489">
        <f t="shared" ca="1" si="499"/>
        <v>104.1015</v>
      </c>
      <c r="BZ295" s="489">
        <f t="shared" ca="1" si="500"/>
        <v>1341.4010028809234</v>
      </c>
      <c r="CA295" s="489">
        <f t="shared" ca="1" si="523"/>
        <v>203.42994576104275</v>
      </c>
      <c r="CB295" s="489">
        <f t="shared" ca="1" si="524"/>
        <v>1137.9710571198807</v>
      </c>
      <c r="CC295" s="489">
        <f t="shared" si="525"/>
        <v>0</v>
      </c>
      <c r="CD295" s="489">
        <f t="shared" si="526"/>
        <v>0</v>
      </c>
      <c r="CE295" s="647">
        <f t="shared" ca="1" si="527"/>
        <v>68609.438918094762</v>
      </c>
      <c r="CF295" s="700">
        <f t="shared" ca="1" si="565"/>
        <v>0</v>
      </c>
      <c r="CG295" s="701">
        <f t="shared" ca="1" si="528"/>
        <v>1445.5025028809234</v>
      </c>
      <c r="CH295" s="710">
        <f t="shared" ca="1" si="448"/>
        <v>-1445.5025028809234</v>
      </c>
      <c r="CI295" s="679">
        <v>154</v>
      </c>
      <c r="CJ295" s="29">
        <f t="shared" si="501"/>
        <v>0</v>
      </c>
      <c r="CK295" s="29">
        <f t="shared" ca="1" si="578"/>
        <v>91621.657218645851</v>
      </c>
      <c r="CL295" s="29">
        <f t="shared" ca="1" si="502"/>
        <v>95.439226269422761</v>
      </c>
      <c r="CM295" s="29"/>
      <c r="CN295" s="29">
        <v>153</v>
      </c>
      <c r="CO295" s="29">
        <f t="shared" ref="CO295:CO358" ca="1" si="588">CG295</f>
        <v>1445.5025028809234</v>
      </c>
      <c r="CP295" s="29">
        <f t="shared" ca="1" si="582"/>
        <v>250432.61568498705</v>
      </c>
      <c r="CQ295" s="29">
        <f t="shared" ca="1" si="529"/>
        <v>260.86730800519484</v>
      </c>
      <c r="CR295" s="292"/>
      <c r="DA295" s="482"/>
      <c r="DB295" s="242">
        <v>153</v>
      </c>
      <c r="DC295" s="488">
        <f t="shared" ca="1" si="530"/>
        <v>1462.4506963735107</v>
      </c>
      <c r="DD295" s="489">
        <f t="shared" ca="1" si="503"/>
        <v>106.9885</v>
      </c>
      <c r="DE295" s="488">
        <f t="shared" ca="1" si="531"/>
        <v>1355.4621963735108</v>
      </c>
      <c r="DF295" s="489">
        <f t="shared" ca="1" si="532"/>
        <v>221.57029792185494</v>
      </c>
      <c r="DG295" s="488">
        <f t="shared" ca="1" si="533"/>
        <v>1133.8918984516558</v>
      </c>
      <c r="DH295" s="488">
        <f t="shared" si="534"/>
        <v>0</v>
      </c>
      <c r="DI295" s="488">
        <f t="shared" si="535"/>
        <v>0</v>
      </c>
      <c r="DJ295" s="523">
        <f t="shared" ca="1" si="536"/>
        <v>74833.067389041462</v>
      </c>
      <c r="DK295" s="420">
        <f t="shared" ca="1" si="504"/>
        <v>0</v>
      </c>
      <c r="DL295" s="416">
        <f t="shared" ca="1" si="537"/>
        <v>1462.4506963735107</v>
      </c>
      <c r="DM295" s="372">
        <f t="shared" ca="1" si="449"/>
        <v>-1462.4506963735107</v>
      </c>
      <c r="DN295" s="242">
        <v>154</v>
      </c>
      <c r="DO295" s="29">
        <f t="shared" si="505"/>
        <v>0</v>
      </c>
      <c r="DP295" s="29">
        <f t="shared" ca="1" si="577"/>
        <v>84980.443236401785</v>
      </c>
      <c r="DQ295" s="29">
        <f t="shared" ca="1" si="506"/>
        <v>88.521295037918534</v>
      </c>
      <c r="DR295" s="29"/>
      <c r="DS295" s="24">
        <v>153</v>
      </c>
      <c r="DT295" s="243">
        <f t="shared" ref="DT295:DT358" ca="1" si="589">DL295</f>
        <v>1462.4506963735107</v>
      </c>
      <c r="DU295" s="243">
        <f t="shared" ca="1" si="583"/>
        <v>252018.33046336868</v>
      </c>
      <c r="DV295" s="243">
        <f t="shared" ca="1" si="538"/>
        <v>262.51909423267574</v>
      </c>
      <c r="DW295" s="33"/>
      <c r="EF295" s="482"/>
      <c r="EG295" s="242">
        <v>153</v>
      </c>
      <c r="EH295" s="331">
        <f t="shared" ca="1" si="539"/>
        <v>1150</v>
      </c>
      <c r="EI295" s="599">
        <f t="shared" ca="1" si="450"/>
        <v>103.62049999999999</v>
      </c>
      <c r="EJ295" s="331">
        <f t="shared" ca="1" si="540"/>
        <v>1046.3795</v>
      </c>
      <c r="EK295" s="594">
        <f t="shared" ca="1" si="541"/>
        <v>359.87033021051252</v>
      </c>
      <c r="EL295" s="488">
        <f t="shared" ca="1" si="542"/>
        <v>686.50916978948749</v>
      </c>
      <c r="EM295" s="331">
        <f t="shared" si="543"/>
        <v>0</v>
      </c>
      <c r="EN295" s="331">
        <f t="shared" si="544"/>
        <v>0</v>
      </c>
      <c r="EO295" s="595">
        <f t="shared" ca="1" si="545"/>
        <v>122697.60404524337</v>
      </c>
      <c r="EP295" s="420">
        <f t="shared" ca="1" si="507"/>
        <v>0</v>
      </c>
      <c r="EQ295" s="416">
        <f t="shared" ca="1" si="546"/>
        <v>1150</v>
      </c>
      <c r="ER295" s="372">
        <f t="shared" ca="1" si="451"/>
        <v>-1150</v>
      </c>
      <c r="ES295" s="242">
        <v>154</v>
      </c>
      <c r="ET295" s="29">
        <f t="shared" si="547"/>
        <v>0</v>
      </c>
      <c r="EU295" s="29">
        <f t="shared" ca="1" si="579"/>
        <v>91621.657218645851</v>
      </c>
      <c r="EV295" s="29">
        <f t="shared" ca="1" si="508"/>
        <v>95.439226269422761</v>
      </c>
      <c r="EW295" s="29"/>
      <c r="EX295" s="24">
        <v>153</v>
      </c>
      <c r="EY295" s="243">
        <f t="shared" ref="EY295:EY358" ca="1" si="590">EQ295</f>
        <v>1150</v>
      </c>
      <c r="EZ295" s="243">
        <f t="shared" ca="1" si="584"/>
        <v>201898.54389167446</v>
      </c>
      <c r="FA295" s="243">
        <f t="shared" ca="1" si="548"/>
        <v>210.31098322049425</v>
      </c>
      <c r="FB295" s="33"/>
      <c r="FK295" s="482"/>
      <c r="FL295" s="242">
        <v>153</v>
      </c>
      <c r="FM295" s="331">
        <f t="shared" ca="1" si="549"/>
        <v>1150</v>
      </c>
      <c r="FN295" s="600">
        <f t="shared" ca="1" si="452"/>
        <v>104.1015</v>
      </c>
      <c r="FO295" s="331">
        <f t="shared" ca="1" si="550"/>
        <v>1045.8985</v>
      </c>
      <c r="FP295" s="597">
        <f t="shared" ca="1" si="551"/>
        <v>367.99133085713493</v>
      </c>
      <c r="FQ295" s="488">
        <f t="shared" ca="1" si="552"/>
        <v>677.90716914286509</v>
      </c>
      <c r="FR295" s="331">
        <f t="shared" si="553"/>
        <v>0</v>
      </c>
      <c r="FS295" s="331">
        <f t="shared" si="554"/>
        <v>0</v>
      </c>
      <c r="FT295" s="596">
        <f t="shared" ca="1" si="555"/>
        <v>125490.54912473194</v>
      </c>
      <c r="FU295" s="420">
        <f t="shared" ca="1" si="509"/>
        <v>0</v>
      </c>
      <c r="FV295" s="416">
        <f t="shared" ca="1" si="556"/>
        <v>1150</v>
      </c>
      <c r="FW295" s="372">
        <f t="shared" ca="1" si="453"/>
        <v>-1150</v>
      </c>
      <c r="FX295" s="242">
        <v>154</v>
      </c>
      <c r="FY295" s="29">
        <f t="shared" si="557"/>
        <v>0</v>
      </c>
      <c r="FZ295" s="29">
        <f t="shared" ca="1" si="580"/>
        <v>91621.657218645851</v>
      </c>
      <c r="GA295" s="29">
        <f t="shared" ca="1" si="510"/>
        <v>95.439226269422761</v>
      </c>
      <c r="GB295" s="29"/>
      <c r="GC295" s="24">
        <v>153</v>
      </c>
      <c r="GD295" s="243">
        <f t="shared" ref="GD295:GD358" ca="1" si="591">FV295</f>
        <v>1150</v>
      </c>
      <c r="GE295" s="243">
        <f t="shared" ca="1" si="585"/>
        <v>201861.09346077117</v>
      </c>
      <c r="GF295" s="243">
        <f t="shared" ca="1" si="558"/>
        <v>210.27197235496999</v>
      </c>
      <c r="GG295" s="33"/>
      <c r="GP295" s="482"/>
      <c r="GQ295" s="242">
        <v>153</v>
      </c>
      <c r="GR295" s="331">
        <f t="shared" ca="1" si="511"/>
        <v>1150</v>
      </c>
      <c r="GS295" s="600">
        <f t="shared" ca="1" si="454"/>
        <v>106.9885</v>
      </c>
      <c r="GT295" s="331">
        <f t="shared" ca="1" si="512"/>
        <v>1043.0115000000001</v>
      </c>
      <c r="GU295" s="591">
        <f t="shared" ca="1" si="559"/>
        <v>395.56990492411018</v>
      </c>
      <c r="GV295" s="488">
        <f t="shared" ref="GV295:GV358" ca="1" si="592">IF((GT295-GU295)&gt;GY294,GY294,GT295-GU295)</f>
        <v>647.44159507588984</v>
      </c>
      <c r="GW295" s="331">
        <f t="shared" ref="GW295:GW358" si="593">IF(GQ295=$GI$140,$AH$107,0)</f>
        <v>0</v>
      </c>
      <c r="GX295" s="331">
        <f t="shared" ref="GX295:GX358" si="594">IF(GQ295=$GI$140,$AF$107,0)</f>
        <v>0</v>
      </c>
      <c r="GY295" s="593">
        <f t="shared" ref="GY295:GY358" ca="1" si="595">GY294-GV295-GW295</f>
        <v>134976.52580747617</v>
      </c>
      <c r="GZ295" s="420">
        <f t="shared" ca="1" si="513"/>
        <v>0</v>
      </c>
      <c r="HA295" s="416">
        <f t="shared" ca="1" si="560"/>
        <v>1150</v>
      </c>
      <c r="HB295" s="372">
        <f t="shared" ca="1" si="455"/>
        <v>-1150</v>
      </c>
      <c r="HC295" s="242">
        <v>154</v>
      </c>
      <c r="HD295" s="29">
        <f t="shared" si="561"/>
        <v>0</v>
      </c>
      <c r="HE295" s="29">
        <f t="shared" ca="1" si="581"/>
        <v>84980.443236401785</v>
      </c>
      <c r="HF295" s="29">
        <f t="shared" ca="1" si="514"/>
        <v>88.521295037918534</v>
      </c>
      <c r="HG295" s="29"/>
      <c r="HH295" s="24">
        <v>153</v>
      </c>
      <c r="HI295" s="243">
        <f t="shared" ca="1" si="456"/>
        <v>1150</v>
      </c>
      <c r="HJ295" s="243">
        <f t="shared" ca="1" si="586"/>
        <v>200661.04653202838</v>
      </c>
      <c r="HK295" s="243">
        <f t="shared" ca="1" si="562"/>
        <v>209.02192347086293</v>
      </c>
      <c r="HL295" s="33"/>
    </row>
    <row r="296" spans="3:220" ht="15" customHeight="1" x14ac:dyDescent="0.25">
      <c r="C296" s="242">
        <v>154</v>
      </c>
      <c r="D296" s="243">
        <f t="shared" si="486"/>
        <v>1155.6736805955547</v>
      </c>
      <c r="E296" s="865">
        <f t="shared" si="563"/>
        <v>100</v>
      </c>
      <c r="F296" s="866"/>
      <c r="G296" s="243">
        <f t="shared" si="487"/>
        <v>1055.6736805955547</v>
      </c>
      <c r="H296" s="859">
        <f t="shared" si="488"/>
        <v>408.41291048019337</v>
      </c>
      <c r="I296" s="860"/>
      <c r="J296" s="243">
        <f t="shared" si="489"/>
        <v>647.26077011536131</v>
      </c>
      <c r="K296" s="859">
        <f t="shared" si="515"/>
        <v>121876.61237394264</v>
      </c>
      <c r="L296" s="860"/>
      <c r="M296" s="860"/>
      <c r="N296" s="861"/>
      <c r="O296" s="248">
        <f t="shared" si="516"/>
        <v>121876.61237394264</v>
      </c>
      <c r="P296" s="248">
        <f t="shared" si="484"/>
        <v>0</v>
      </c>
      <c r="Q296" s="248">
        <f t="shared" si="490"/>
        <v>0</v>
      </c>
      <c r="R296" s="1015" t="str">
        <f t="shared" si="485"/>
        <v/>
      </c>
      <c r="S296" s="1015"/>
      <c r="U296">
        <v>154</v>
      </c>
      <c r="W296" s="278"/>
      <c r="X296" s="278"/>
      <c r="Y296" s="854"/>
      <c r="Z296" s="855"/>
      <c r="AA296" s="279"/>
      <c r="AQ296" s="482"/>
      <c r="AR296" s="242">
        <v>154</v>
      </c>
      <c r="AS296" s="331">
        <f t="shared" ca="1" si="491"/>
        <v>1231.970682334292</v>
      </c>
      <c r="AT296" s="566">
        <f t="shared" ca="1" si="517"/>
        <v>103.62049999999999</v>
      </c>
      <c r="AU296" s="331">
        <f t="shared" ca="1" si="492"/>
        <v>1128.350182334292</v>
      </c>
      <c r="AV296" s="329">
        <f t="shared" ca="1" si="493"/>
        <v>311.84741469313843</v>
      </c>
      <c r="AW296" s="331">
        <f t="shared" ca="1" si="494"/>
        <v>816.50276764115347</v>
      </c>
      <c r="AX296" s="331">
        <f t="shared" si="518"/>
        <v>0</v>
      </c>
      <c r="AY296" s="331">
        <f t="shared" si="570"/>
        <v>0</v>
      </c>
      <c r="AZ296" s="350">
        <f t="shared" ca="1" si="495"/>
        <v>106102.61084143487</v>
      </c>
      <c r="BA296" s="420">
        <f t="shared" ca="1" si="496"/>
        <v>0</v>
      </c>
      <c r="BB296" s="416">
        <f t="shared" ca="1" si="519"/>
        <v>1231.970682334292</v>
      </c>
      <c r="BC296" s="372">
        <f t="shared" ref="BC296:BC359" ca="1" si="596">AS296*-1</f>
        <v>-1231.970682334292</v>
      </c>
      <c r="BD296" s="242">
        <v>155</v>
      </c>
      <c r="BE296" s="29">
        <f t="shared" si="497"/>
        <v>0</v>
      </c>
      <c r="BF296" s="29">
        <f t="shared" ca="1" si="520"/>
        <v>91621.657218645851</v>
      </c>
      <c r="BG296" s="29">
        <f t="shared" ca="1" si="498"/>
        <v>95.439226269422761</v>
      </c>
      <c r="BH296" s="29"/>
      <c r="BI296" s="24">
        <v>154</v>
      </c>
      <c r="BJ296" s="243">
        <f t="shared" ca="1" si="587"/>
        <v>1231.970682334292</v>
      </c>
      <c r="BK296" s="243">
        <f t="shared" ca="1" si="564"/>
        <v>216603.97344463834</v>
      </c>
      <c r="BL296" s="243">
        <f t="shared" ca="1" si="521"/>
        <v>225.62913900483161</v>
      </c>
      <c r="BM296" s="33"/>
      <c r="BO296" s="278"/>
      <c r="BP296" s="278"/>
      <c r="BQ296" s="278"/>
      <c r="BR296" s="278"/>
      <c r="BS296" s="278"/>
      <c r="BT296" s="278"/>
      <c r="BU296" s="278"/>
      <c r="BV296" s="725"/>
      <c r="BW296" s="679">
        <v>154</v>
      </c>
      <c r="BX296" s="489">
        <f t="shared" ca="1" si="522"/>
        <v>1445.5025028809234</v>
      </c>
      <c r="BY296" s="489">
        <f t="shared" ca="1" si="499"/>
        <v>104.1015</v>
      </c>
      <c r="BZ296" s="489">
        <f t="shared" ca="1" si="500"/>
        <v>1341.4010028809234</v>
      </c>
      <c r="CA296" s="489">
        <f t="shared" ca="1" si="523"/>
        <v>200.11086351110976</v>
      </c>
      <c r="CB296" s="489">
        <f t="shared" ca="1" si="524"/>
        <v>1141.2901393698137</v>
      </c>
      <c r="CC296" s="489">
        <f t="shared" si="525"/>
        <v>0</v>
      </c>
      <c r="CD296" s="489">
        <f t="shared" si="526"/>
        <v>0</v>
      </c>
      <c r="CE296" s="647">
        <f t="shared" ca="1" si="527"/>
        <v>67468.14877872495</v>
      </c>
      <c r="CF296" s="700">
        <f t="shared" ca="1" si="565"/>
        <v>0</v>
      </c>
      <c r="CG296" s="701">
        <f t="shared" ca="1" si="528"/>
        <v>1445.5025028809234</v>
      </c>
      <c r="CH296" s="710">
        <f t="shared" ref="CH296:CH359" ca="1" si="597">BX296*-1</f>
        <v>-1445.5025028809234</v>
      </c>
      <c r="CI296" s="679">
        <v>155</v>
      </c>
      <c r="CJ296" s="29">
        <f t="shared" si="501"/>
        <v>0</v>
      </c>
      <c r="CK296" s="29">
        <f t="shared" ca="1" si="578"/>
        <v>91621.657218645851</v>
      </c>
      <c r="CL296" s="29">
        <f t="shared" ca="1" si="502"/>
        <v>95.439226269422761</v>
      </c>
      <c r="CM296" s="29"/>
      <c r="CN296" s="29">
        <v>154</v>
      </c>
      <c r="CO296" s="29">
        <f t="shared" ca="1" si="588"/>
        <v>1445.5025028809234</v>
      </c>
      <c r="CP296" s="29">
        <f t="shared" ca="1" si="582"/>
        <v>251878.11818786798</v>
      </c>
      <c r="CQ296" s="29">
        <f t="shared" ca="1" si="529"/>
        <v>262.37303977902917</v>
      </c>
      <c r="CR296" s="292"/>
      <c r="DA296" s="482"/>
      <c r="DB296" s="242">
        <v>154</v>
      </c>
      <c r="DC296" s="488">
        <f t="shared" ca="1" si="530"/>
        <v>1462.4506963735107</v>
      </c>
      <c r="DD296" s="489">
        <f t="shared" ca="1" si="503"/>
        <v>106.9885</v>
      </c>
      <c r="DE296" s="488">
        <f t="shared" ca="1" si="531"/>
        <v>1355.4621963735108</v>
      </c>
      <c r="DF296" s="489">
        <f t="shared" ca="1" si="532"/>
        <v>218.2631132180376</v>
      </c>
      <c r="DG296" s="488">
        <f t="shared" ca="1" si="533"/>
        <v>1137.1990831554731</v>
      </c>
      <c r="DH296" s="488">
        <f t="shared" si="534"/>
        <v>0</v>
      </c>
      <c r="DI296" s="488">
        <f t="shared" si="535"/>
        <v>0</v>
      </c>
      <c r="DJ296" s="523">
        <f t="shared" ca="1" si="536"/>
        <v>73695.86830588599</v>
      </c>
      <c r="DK296" s="420">
        <f t="shared" ca="1" si="504"/>
        <v>0</v>
      </c>
      <c r="DL296" s="416">
        <f t="shared" ca="1" si="537"/>
        <v>1462.4506963735107</v>
      </c>
      <c r="DM296" s="372">
        <f t="shared" ref="DM296:DM359" ca="1" si="598">DC296*-1</f>
        <v>-1462.4506963735107</v>
      </c>
      <c r="DN296" s="242">
        <v>155</v>
      </c>
      <c r="DO296" s="29">
        <f t="shared" si="505"/>
        <v>0</v>
      </c>
      <c r="DP296" s="29">
        <f t="shared" ca="1" si="577"/>
        <v>84980.443236401785</v>
      </c>
      <c r="DQ296" s="29">
        <f t="shared" ca="1" si="506"/>
        <v>88.521295037918534</v>
      </c>
      <c r="DR296" s="29"/>
      <c r="DS296" s="24">
        <v>154</v>
      </c>
      <c r="DT296" s="243">
        <f t="shared" ca="1" si="589"/>
        <v>1462.4506963735107</v>
      </c>
      <c r="DU296" s="243">
        <f t="shared" ca="1" si="583"/>
        <v>253480.78115974218</v>
      </c>
      <c r="DV296" s="243">
        <f t="shared" ca="1" si="538"/>
        <v>264.04248037473144</v>
      </c>
      <c r="DW296" s="33"/>
      <c r="EF296" s="482"/>
      <c r="EG296" s="242">
        <v>154</v>
      </c>
      <c r="EH296" s="331">
        <f t="shared" ca="1" si="539"/>
        <v>1150</v>
      </c>
      <c r="EI296" s="599">
        <f t="shared" ref="EI296:EI359" ca="1" si="599">IF(EG296&gt;$EP$503,0,IF(EG296&gt;$DY$140,($EH$140-$X$107)*$EJ$140/12*$EK$140,$EH$140*$EJ$140/12*$EK$140))</f>
        <v>103.62049999999999</v>
      </c>
      <c r="EJ296" s="331">
        <f t="shared" ca="1" si="540"/>
        <v>1046.3795</v>
      </c>
      <c r="EK296" s="594">
        <f t="shared" ca="1" si="541"/>
        <v>357.86801179862647</v>
      </c>
      <c r="EL296" s="488">
        <f t="shared" ca="1" si="542"/>
        <v>688.5114882013736</v>
      </c>
      <c r="EM296" s="331">
        <f t="shared" si="543"/>
        <v>0</v>
      </c>
      <c r="EN296" s="331">
        <f t="shared" si="544"/>
        <v>0</v>
      </c>
      <c r="EO296" s="595">
        <f t="shared" ca="1" si="545"/>
        <v>122009.09255704199</v>
      </c>
      <c r="EP296" s="420">
        <f t="shared" ca="1" si="507"/>
        <v>0</v>
      </c>
      <c r="EQ296" s="416">
        <f t="shared" ca="1" si="546"/>
        <v>1150</v>
      </c>
      <c r="ER296" s="372">
        <f t="shared" ref="ER296:ER359" ca="1" si="600">EH296*-1</f>
        <v>-1150</v>
      </c>
      <c r="ES296" s="242">
        <v>155</v>
      </c>
      <c r="ET296" s="29">
        <f t="shared" si="547"/>
        <v>0</v>
      </c>
      <c r="EU296" s="29">
        <f t="shared" ca="1" si="579"/>
        <v>91621.657218645851</v>
      </c>
      <c r="EV296" s="29">
        <f t="shared" ca="1" si="508"/>
        <v>95.439226269422761</v>
      </c>
      <c r="EW296" s="487"/>
      <c r="EX296" s="24">
        <v>154</v>
      </c>
      <c r="EY296" s="243">
        <f t="shared" ca="1" si="590"/>
        <v>1150</v>
      </c>
      <c r="EZ296" s="243">
        <f t="shared" ca="1" si="584"/>
        <v>203048.54389167446</v>
      </c>
      <c r="FA296" s="243">
        <f t="shared" ca="1" si="548"/>
        <v>211.50889988716094</v>
      </c>
      <c r="FB296" s="33"/>
      <c r="FK296" s="482"/>
      <c r="FL296" s="242">
        <v>154</v>
      </c>
      <c r="FM296" s="331">
        <f t="shared" ca="1" si="549"/>
        <v>1150</v>
      </c>
      <c r="FN296" s="600">
        <f t="shared" ref="FN296:FN359" ca="1" si="601">IF(FL296&gt;$FU$503,0,IF(FL296&gt;$FD$140,($FM$140-$AC$107)*$FO$140/12*$FP$140,$FM$140*$FO$140/12*$FP$140))</f>
        <v>104.1015</v>
      </c>
      <c r="FO296" s="331">
        <f t="shared" ca="1" si="550"/>
        <v>1045.8985</v>
      </c>
      <c r="FP296" s="597">
        <f t="shared" ca="1" si="551"/>
        <v>366.01410161380153</v>
      </c>
      <c r="FQ296" s="488">
        <f t="shared" ca="1" si="552"/>
        <v>679.88439838619843</v>
      </c>
      <c r="FR296" s="331">
        <f t="shared" si="553"/>
        <v>0</v>
      </c>
      <c r="FS296" s="331">
        <f t="shared" si="554"/>
        <v>0</v>
      </c>
      <c r="FT296" s="596">
        <f t="shared" ca="1" si="555"/>
        <v>124810.66472634574</v>
      </c>
      <c r="FU296" s="420">
        <f t="shared" ca="1" si="509"/>
        <v>0</v>
      </c>
      <c r="FV296" s="416">
        <f t="shared" ca="1" si="556"/>
        <v>1150</v>
      </c>
      <c r="FW296" s="372">
        <f t="shared" ref="FW296:FW359" ca="1" si="602">FM296*-1</f>
        <v>-1150</v>
      </c>
      <c r="FX296" s="242">
        <v>155</v>
      </c>
      <c r="FY296" s="29">
        <f t="shared" si="557"/>
        <v>0</v>
      </c>
      <c r="FZ296" s="29">
        <f t="shared" ca="1" si="580"/>
        <v>91621.657218645851</v>
      </c>
      <c r="GA296" s="29">
        <f t="shared" ca="1" si="510"/>
        <v>95.439226269422761</v>
      </c>
      <c r="GB296" s="29"/>
      <c r="GC296" s="24">
        <v>154</v>
      </c>
      <c r="GD296" s="243">
        <f t="shared" ca="1" si="591"/>
        <v>1150</v>
      </c>
      <c r="GE296" s="243">
        <f t="shared" ca="1" si="585"/>
        <v>203011.09346077117</v>
      </c>
      <c r="GF296" s="243">
        <f t="shared" ca="1" si="558"/>
        <v>211.46988902163665</v>
      </c>
      <c r="GG296" s="33"/>
      <c r="GP296" s="482"/>
      <c r="GQ296" s="242">
        <v>154</v>
      </c>
      <c r="GR296" s="331">
        <f t="shared" ca="1" si="511"/>
        <v>1150</v>
      </c>
      <c r="GS296" s="600">
        <f t="shared" ref="GS296:GS359" ca="1" si="603">IF(GQ296&gt;$GZ$503,0,IF(GQ296&gt;$GI$140,($GR$140-$AH$107)*$GT$140/12*$GU$140,$GR$140*$GT$140/12*$GU$140))</f>
        <v>106.9885</v>
      </c>
      <c r="GT296" s="331">
        <f t="shared" ca="1" si="512"/>
        <v>1043.0115000000001</v>
      </c>
      <c r="GU296" s="591">
        <f t="shared" ca="1" si="559"/>
        <v>393.68153360513884</v>
      </c>
      <c r="GV296" s="488">
        <f t="shared" ca="1" si="592"/>
        <v>649.32996639486123</v>
      </c>
      <c r="GW296" s="331">
        <f t="shared" si="593"/>
        <v>0</v>
      </c>
      <c r="GX296" s="331">
        <f t="shared" si="594"/>
        <v>0</v>
      </c>
      <c r="GY296" s="593">
        <f t="shared" ca="1" si="595"/>
        <v>134327.19584108129</v>
      </c>
      <c r="GZ296" s="420">
        <f t="shared" ca="1" si="513"/>
        <v>0</v>
      </c>
      <c r="HA296" s="416">
        <f t="shared" ca="1" si="560"/>
        <v>1150</v>
      </c>
      <c r="HB296" s="372">
        <f t="shared" ref="HB296:HB359" ca="1" si="604">GR296*-1</f>
        <v>-1150</v>
      </c>
      <c r="HC296" s="242">
        <v>155</v>
      </c>
      <c r="HD296" s="29">
        <f t="shared" si="561"/>
        <v>0</v>
      </c>
      <c r="HE296" s="29">
        <f t="shared" ca="1" si="581"/>
        <v>84980.443236401785</v>
      </c>
      <c r="HF296" s="29">
        <f t="shared" ca="1" si="514"/>
        <v>88.521295037918534</v>
      </c>
      <c r="HG296" s="29"/>
      <c r="HH296" s="24">
        <v>154</v>
      </c>
      <c r="HI296" s="243">
        <f t="shared" ref="HI296:HI359" ca="1" si="605">HA296</f>
        <v>1150</v>
      </c>
      <c r="HJ296" s="243">
        <f t="shared" ca="1" si="586"/>
        <v>201811.04653202838</v>
      </c>
      <c r="HK296" s="243">
        <f t="shared" ca="1" si="562"/>
        <v>210.21984013752959</v>
      </c>
      <c r="HL296" s="33"/>
    </row>
    <row r="297" spans="3:220" ht="15" customHeight="1" x14ac:dyDescent="0.25">
      <c r="C297" s="242">
        <v>155</v>
      </c>
      <c r="D297" s="243">
        <f t="shared" si="486"/>
        <v>1155.6736805955547</v>
      </c>
      <c r="E297" s="865">
        <f t="shared" si="563"/>
        <v>100</v>
      </c>
      <c r="F297" s="866"/>
      <c r="G297" s="243">
        <f t="shared" si="487"/>
        <v>1055.6736805955547</v>
      </c>
      <c r="H297" s="859">
        <f t="shared" si="488"/>
        <v>406.2553745798088</v>
      </c>
      <c r="I297" s="860"/>
      <c r="J297" s="243">
        <f t="shared" si="489"/>
        <v>649.41830601574588</v>
      </c>
      <c r="K297" s="859">
        <f t="shared" si="515"/>
        <v>121227.19406792689</v>
      </c>
      <c r="L297" s="860"/>
      <c r="M297" s="860"/>
      <c r="N297" s="861"/>
      <c r="O297" s="248">
        <f t="shared" si="516"/>
        <v>121227.19406792689</v>
      </c>
      <c r="P297" s="248">
        <f t="shared" si="484"/>
        <v>0</v>
      </c>
      <c r="Q297" s="248">
        <f t="shared" si="490"/>
        <v>0</v>
      </c>
      <c r="R297" s="1015" t="str">
        <f t="shared" si="485"/>
        <v/>
      </c>
      <c r="S297" s="1015"/>
      <c r="U297">
        <v>155</v>
      </c>
      <c r="W297" s="278"/>
      <c r="X297" s="278"/>
      <c r="Y297" s="854"/>
      <c r="Z297" s="855"/>
      <c r="AA297" s="279"/>
      <c r="AQ297" s="482"/>
      <c r="AR297" s="242">
        <v>155</v>
      </c>
      <c r="AS297" s="331">
        <f t="shared" ca="1" si="491"/>
        <v>1231.970682334292</v>
      </c>
      <c r="AT297" s="566">
        <f t="shared" ca="1" si="517"/>
        <v>103.62049999999999</v>
      </c>
      <c r="AU297" s="331">
        <f t="shared" ca="1" si="492"/>
        <v>1128.350182334292</v>
      </c>
      <c r="AV297" s="329">
        <f t="shared" ca="1" si="493"/>
        <v>309.46594828751842</v>
      </c>
      <c r="AW297" s="331">
        <f t="shared" ca="1" si="494"/>
        <v>818.8842340467736</v>
      </c>
      <c r="AX297" s="331">
        <f t="shared" si="518"/>
        <v>0</v>
      </c>
      <c r="AY297" s="331">
        <f t="shared" si="570"/>
        <v>0</v>
      </c>
      <c r="AZ297" s="350">
        <f t="shared" ca="1" si="495"/>
        <v>105283.7266073881</v>
      </c>
      <c r="BA297" s="420">
        <f t="shared" ca="1" si="496"/>
        <v>0</v>
      </c>
      <c r="BB297" s="416">
        <f t="shared" ca="1" si="519"/>
        <v>1231.970682334292</v>
      </c>
      <c r="BC297" s="372">
        <f t="shared" ca="1" si="596"/>
        <v>-1231.970682334292</v>
      </c>
      <c r="BD297" s="443">
        <v>156</v>
      </c>
      <c r="BE297" s="444">
        <f t="shared" si="497"/>
        <v>0</v>
      </c>
      <c r="BF297" s="444">
        <f t="shared" ca="1" si="520"/>
        <v>91621.657218645851</v>
      </c>
      <c r="BG297" s="444">
        <f t="shared" ca="1" si="498"/>
        <v>95.439226269422761</v>
      </c>
      <c r="BH297" s="444">
        <f ca="1">IF(BD297&gt;$BE$140,0,SUM(BG286:BG297))</f>
        <v>1145.2707152330731</v>
      </c>
      <c r="BI297" s="24">
        <v>155</v>
      </c>
      <c r="BJ297" s="243">
        <f t="shared" ca="1" si="587"/>
        <v>1231.970682334292</v>
      </c>
      <c r="BK297" s="243">
        <f t="shared" ca="1" si="564"/>
        <v>217835.94412697264</v>
      </c>
      <c r="BL297" s="243">
        <f t="shared" ca="1" si="521"/>
        <v>226.91244179892985</v>
      </c>
      <c r="BM297" s="33"/>
      <c r="BO297" s="278"/>
      <c r="BP297" s="278"/>
      <c r="BQ297" s="278"/>
      <c r="BR297" s="278"/>
      <c r="BS297" s="278"/>
      <c r="BT297" s="278"/>
      <c r="BU297" s="278"/>
      <c r="BV297" s="725"/>
      <c r="BW297" s="679">
        <v>155</v>
      </c>
      <c r="BX297" s="489">
        <f t="shared" ca="1" si="522"/>
        <v>1445.5025028809234</v>
      </c>
      <c r="BY297" s="489">
        <f t="shared" ca="1" si="499"/>
        <v>104.1015</v>
      </c>
      <c r="BZ297" s="489">
        <f t="shared" ca="1" si="500"/>
        <v>1341.4010028809234</v>
      </c>
      <c r="CA297" s="489">
        <f t="shared" ca="1" si="523"/>
        <v>196.78210060461447</v>
      </c>
      <c r="CB297" s="489">
        <f t="shared" ca="1" si="524"/>
        <v>1144.618902276309</v>
      </c>
      <c r="CC297" s="489">
        <f t="shared" si="525"/>
        <v>0</v>
      </c>
      <c r="CD297" s="489">
        <f t="shared" si="526"/>
        <v>0</v>
      </c>
      <c r="CE297" s="647">
        <f t="shared" ca="1" si="527"/>
        <v>66323.529876448636</v>
      </c>
      <c r="CF297" s="700">
        <f t="shared" ca="1" si="565"/>
        <v>0</v>
      </c>
      <c r="CG297" s="701">
        <f t="shared" ca="1" si="528"/>
        <v>1445.5025028809234</v>
      </c>
      <c r="CH297" s="710">
        <f t="shared" ca="1" si="597"/>
        <v>-1445.5025028809234</v>
      </c>
      <c r="CI297" s="703">
        <v>156</v>
      </c>
      <c r="CJ297" s="444">
        <f t="shared" si="501"/>
        <v>0</v>
      </c>
      <c r="CK297" s="444">
        <f t="shared" ca="1" si="578"/>
        <v>91621.657218645851</v>
      </c>
      <c r="CL297" s="444">
        <f t="shared" ca="1" si="502"/>
        <v>95.439226269422761</v>
      </c>
      <c r="CM297" s="444">
        <f ca="1">IF(CI297&gt;$CJ$140,0,SUM(CL286:CL297))</f>
        <v>1145.2707152330731</v>
      </c>
      <c r="CN297" s="29">
        <v>155</v>
      </c>
      <c r="CO297" s="29">
        <f t="shared" ca="1" si="588"/>
        <v>1445.5025028809234</v>
      </c>
      <c r="CP297" s="29">
        <f t="shared" ca="1" si="582"/>
        <v>253323.62069074891</v>
      </c>
      <c r="CQ297" s="29">
        <f t="shared" ca="1" si="529"/>
        <v>263.8787715528635</v>
      </c>
      <c r="CR297" s="292"/>
      <c r="DA297" s="482"/>
      <c r="DB297" s="242">
        <v>155</v>
      </c>
      <c r="DC297" s="488">
        <f t="shared" ca="1" si="530"/>
        <v>1462.4506963735107</v>
      </c>
      <c r="DD297" s="489">
        <f t="shared" ca="1" si="503"/>
        <v>106.9885</v>
      </c>
      <c r="DE297" s="488">
        <f t="shared" ca="1" si="531"/>
        <v>1355.4621963735108</v>
      </c>
      <c r="DF297" s="489">
        <f t="shared" ca="1" si="532"/>
        <v>214.94628255883416</v>
      </c>
      <c r="DG297" s="488">
        <f t="shared" ca="1" si="533"/>
        <v>1140.5159138146767</v>
      </c>
      <c r="DH297" s="488">
        <f t="shared" si="534"/>
        <v>0</v>
      </c>
      <c r="DI297" s="488">
        <f t="shared" si="535"/>
        <v>0</v>
      </c>
      <c r="DJ297" s="523">
        <f t="shared" ca="1" si="536"/>
        <v>72555.35239207132</v>
      </c>
      <c r="DK297" s="420">
        <f t="shared" ca="1" si="504"/>
        <v>0</v>
      </c>
      <c r="DL297" s="416">
        <f t="shared" ca="1" si="537"/>
        <v>1462.4506963735107</v>
      </c>
      <c r="DM297" s="372">
        <f t="shared" ca="1" si="598"/>
        <v>-1462.4506963735107</v>
      </c>
      <c r="DN297" s="443">
        <v>156</v>
      </c>
      <c r="DO297" s="444">
        <f t="shared" si="505"/>
        <v>0</v>
      </c>
      <c r="DP297" s="444">
        <f t="shared" ca="1" si="577"/>
        <v>84980.443236401785</v>
      </c>
      <c r="DQ297" s="444">
        <f t="shared" ca="1" si="506"/>
        <v>88.521295037918534</v>
      </c>
      <c r="DR297" s="444">
        <f ca="1">IF(DN297&gt;$DO$140,0,SUM(DQ286:DQ297))</f>
        <v>1062.2555404550224</v>
      </c>
      <c r="DS297" s="24">
        <v>155</v>
      </c>
      <c r="DT297" s="243">
        <f t="shared" ca="1" si="589"/>
        <v>1462.4506963735107</v>
      </c>
      <c r="DU297" s="243">
        <f t="shared" ca="1" si="583"/>
        <v>254943.23185611569</v>
      </c>
      <c r="DV297" s="243">
        <f t="shared" ca="1" si="538"/>
        <v>265.5658665167872</v>
      </c>
      <c r="DW297" s="33"/>
      <c r="EF297" s="482"/>
      <c r="EG297" s="242">
        <v>155</v>
      </c>
      <c r="EH297" s="331">
        <f t="shared" ca="1" si="539"/>
        <v>1150</v>
      </c>
      <c r="EI297" s="599">
        <f t="shared" ca="1" si="599"/>
        <v>103.62049999999999</v>
      </c>
      <c r="EJ297" s="331">
        <f t="shared" ca="1" si="540"/>
        <v>1046.3795</v>
      </c>
      <c r="EK297" s="594">
        <f t="shared" ca="1" si="541"/>
        <v>355.85985329137253</v>
      </c>
      <c r="EL297" s="488">
        <f t="shared" ca="1" si="542"/>
        <v>690.51964670862753</v>
      </c>
      <c r="EM297" s="331">
        <f t="shared" si="543"/>
        <v>0</v>
      </c>
      <c r="EN297" s="331">
        <f t="shared" si="544"/>
        <v>0</v>
      </c>
      <c r="EO297" s="595">
        <f t="shared" ca="1" si="545"/>
        <v>121318.57291033337</v>
      </c>
      <c r="EP297" s="420">
        <f t="shared" ca="1" si="507"/>
        <v>0</v>
      </c>
      <c r="EQ297" s="416">
        <f t="shared" ca="1" si="546"/>
        <v>1150</v>
      </c>
      <c r="ER297" s="372">
        <f t="shared" ca="1" si="600"/>
        <v>-1150</v>
      </c>
      <c r="ES297" s="443">
        <v>156</v>
      </c>
      <c r="ET297" s="444">
        <f t="shared" si="547"/>
        <v>0</v>
      </c>
      <c r="EU297" s="444">
        <f t="shared" ca="1" si="579"/>
        <v>91621.657218645851</v>
      </c>
      <c r="EV297" s="444">
        <f t="shared" ca="1" si="508"/>
        <v>95.439226269422761</v>
      </c>
      <c r="EW297" s="444">
        <f ca="1">IF(ES297&gt;$ET$140,0,SUM(EV286:EV297))</f>
        <v>1145.2707152330731</v>
      </c>
      <c r="EX297" s="24">
        <v>155</v>
      </c>
      <c r="EY297" s="243">
        <f t="shared" ca="1" si="590"/>
        <v>1150</v>
      </c>
      <c r="EZ297" s="243">
        <f t="shared" ca="1" si="584"/>
        <v>204198.54389167446</v>
      </c>
      <c r="FA297" s="243">
        <f t="shared" ca="1" si="548"/>
        <v>212.70681655382759</v>
      </c>
      <c r="FB297" s="33"/>
      <c r="FK297" s="482"/>
      <c r="FL297" s="242">
        <v>155</v>
      </c>
      <c r="FM297" s="331">
        <f t="shared" ca="1" si="549"/>
        <v>1150</v>
      </c>
      <c r="FN297" s="600">
        <f t="shared" ca="1" si="601"/>
        <v>104.1015</v>
      </c>
      <c r="FO297" s="331">
        <f t="shared" ca="1" si="550"/>
        <v>1045.8985</v>
      </c>
      <c r="FP297" s="597">
        <f t="shared" ca="1" si="551"/>
        <v>364.03110545184177</v>
      </c>
      <c r="FQ297" s="488">
        <f t="shared" ca="1" si="552"/>
        <v>681.86739454815825</v>
      </c>
      <c r="FR297" s="331">
        <f t="shared" si="553"/>
        <v>0</v>
      </c>
      <c r="FS297" s="331">
        <f t="shared" si="554"/>
        <v>0</v>
      </c>
      <c r="FT297" s="596">
        <f t="shared" ca="1" si="555"/>
        <v>124128.79733179758</v>
      </c>
      <c r="FU297" s="420">
        <f t="shared" ca="1" si="509"/>
        <v>0</v>
      </c>
      <c r="FV297" s="416">
        <f t="shared" ca="1" si="556"/>
        <v>1150</v>
      </c>
      <c r="FW297" s="372">
        <f t="shared" ca="1" si="602"/>
        <v>-1150</v>
      </c>
      <c r="FX297" s="443">
        <v>156</v>
      </c>
      <c r="FY297" s="444">
        <f t="shared" si="557"/>
        <v>0</v>
      </c>
      <c r="FZ297" s="444">
        <f t="shared" ca="1" si="580"/>
        <v>91621.657218645851</v>
      </c>
      <c r="GA297" s="444">
        <f t="shared" ca="1" si="510"/>
        <v>95.439226269422761</v>
      </c>
      <c r="GB297" s="444">
        <f ca="1">IF(FX297&gt;$FY$140,0,SUM(GA286:GA297))</f>
        <v>1145.2707152330731</v>
      </c>
      <c r="GC297" s="24">
        <v>155</v>
      </c>
      <c r="GD297" s="243">
        <f t="shared" ca="1" si="591"/>
        <v>1150</v>
      </c>
      <c r="GE297" s="243">
        <f t="shared" ca="1" si="585"/>
        <v>204161.09346077117</v>
      </c>
      <c r="GF297" s="243">
        <f t="shared" ca="1" si="558"/>
        <v>212.66780568830333</v>
      </c>
      <c r="GG297" s="33"/>
      <c r="GP297" s="482"/>
      <c r="GQ297" s="242">
        <v>155</v>
      </c>
      <c r="GR297" s="331">
        <f t="shared" ca="1" si="511"/>
        <v>1150</v>
      </c>
      <c r="GS297" s="600">
        <f t="shared" ca="1" si="603"/>
        <v>106.9885</v>
      </c>
      <c r="GT297" s="331">
        <f t="shared" ca="1" si="512"/>
        <v>1043.0115000000001</v>
      </c>
      <c r="GU297" s="591">
        <f t="shared" ca="1" si="559"/>
        <v>391.7876545364872</v>
      </c>
      <c r="GV297" s="488">
        <f t="shared" ca="1" si="592"/>
        <v>651.22384546351282</v>
      </c>
      <c r="GW297" s="331">
        <f t="shared" si="593"/>
        <v>0</v>
      </c>
      <c r="GX297" s="331">
        <f t="shared" si="594"/>
        <v>0</v>
      </c>
      <c r="GY297" s="593">
        <f t="shared" ca="1" si="595"/>
        <v>133675.97199561779</v>
      </c>
      <c r="GZ297" s="420">
        <f t="shared" ca="1" si="513"/>
        <v>0</v>
      </c>
      <c r="HA297" s="416">
        <f t="shared" ca="1" si="560"/>
        <v>1150</v>
      </c>
      <c r="HB297" s="372">
        <f t="shared" ca="1" si="604"/>
        <v>-1150</v>
      </c>
      <c r="HC297" s="443">
        <v>156</v>
      </c>
      <c r="HD297" s="444">
        <f t="shared" si="561"/>
        <v>0</v>
      </c>
      <c r="HE297" s="444">
        <f t="shared" ca="1" si="581"/>
        <v>84980.443236401785</v>
      </c>
      <c r="HF297" s="444">
        <f t="shared" ca="1" si="514"/>
        <v>88.521295037918534</v>
      </c>
      <c r="HG297" s="444">
        <f ca="1">IF(HC297&gt;$HD$140,0,SUM(HF286:HF297))</f>
        <v>1062.2555404550224</v>
      </c>
      <c r="HH297" s="24">
        <v>155</v>
      </c>
      <c r="HI297" s="243">
        <f t="shared" ca="1" si="605"/>
        <v>1150</v>
      </c>
      <c r="HJ297" s="243">
        <f t="shared" ca="1" si="586"/>
        <v>202961.04653202838</v>
      </c>
      <c r="HK297" s="243">
        <f t="shared" ca="1" si="562"/>
        <v>211.41775680419627</v>
      </c>
      <c r="HL297" s="33"/>
    </row>
    <row r="298" spans="3:220" ht="15" customHeight="1" x14ac:dyDescent="0.25">
      <c r="C298" s="242">
        <v>156</v>
      </c>
      <c r="D298" s="243">
        <f t="shared" si="486"/>
        <v>1155.6736805955547</v>
      </c>
      <c r="E298" s="865">
        <f t="shared" si="563"/>
        <v>100</v>
      </c>
      <c r="F298" s="866"/>
      <c r="G298" s="243">
        <f t="shared" si="487"/>
        <v>1055.6736805955547</v>
      </c>
      <c r="H298" s="859">
        <f t="shared" si="488"/>
        <v>404.09064689308963</v>
      </c>
      <c r="I298" s="860"/>
      <c r="J298" s="243">
        <f t="shared" si="489"/>
        <v>651.58303370246517</v>
      </c>
      <c r="K298" s="859">
        <f t="shared" si="515"/>
        <v>120575.61103422442</v>
      </c>
      <c r="L298" s="860"/>
      <c r="M298" s="860"/>
      <c r="N298" s="861"/>
      <c r="O298" s="248">
        <f t="shared" si="516"/>
        <v>120575.61103422442</v>
      </c>
      <c r="P298" s="248">
        <f t="shared" si="484"/>
        <v>0</v>
      </c>
      <c r="Q298" s="248">
        <f t="shared" si="490"/>
        <v>0</v>
      </c>
      <c r="R298" s="1015" t="str">
        <f t="shared" si="485"/>
        <v/>
      </c>
      <c r="S298" s="1015"/>
      <c r="U298">
        <v>156</v>
      </c>
      <c r="W298" s="278"/>
      <c r="X298" s="278"/>
      <c r="Y298" s="854"/>
      <c r="Z298" s="855"/>
      <c r="AA298" s="279"/>
      <c r="AQ298" s="482"/>
      <c r="AR298" s="242">
        <v>156</v>
      </c>
      <c r="AS298" s="331">
        <f t="shared" ca="1" si="491"/>
        <v>1231.970682334292</v>
      </c>
      <c r="AT298" s="566">
        <f t="shared" ca="1" si="517"/>
        <v>103.62049999999999</v>
      </c>
      <c r="AU298" s="331">
        <f t="shared" ca="1" si="492"/>
        <v>1128.350182334292</v>
      </c>
      <c r="AV298" s="329">
        <f t="shared" ca="1" si="493"/>
        <v>307.07753593821536</v>
      </c>
      <c r="AW298" s="331">
        <f t="shared" ca="1" si="494"/>
        <v>821.27264639607665</v>
      </c>
      <c r="AX298" s="331">
        <f t="shared" si="518"/>
        <v>0</v>
      </c>
      <c r="AY298" s="331">
        <f t="shared" si="570"/>
        <v>0</v>
      </c>
      <c r="AZ298" s="350">
        <f t="shared" ca="1" si="495"/>
        <v>104462.45396099203</v>
      </c>
      <c r="BA298" s="420">
        <f t="shared" ca="1" si="496"/>
        <v>0</v>
      </c>
      <c r="BB298" s="416">
        <f t="shared" ca="1" si="519"/>
        <v>1231.970682334292</v>
      </c>
      <c r="BC298" s="372">
        <f t="shared" ca="1" si="596"/>
        <v>-1231.970682334292</v>
      </c>
      <c r="BD298" s="242">
        <v>157</v>
      </c>
      <c r="BE298" s="29">
        <f t="shared" si="497"/>
        <v>0</v>
      </c>
      <c r="BF298" s="445">
        <f ca="1">(IF(BD298&gt;$BE$140,0,BF297+BE298))+BH297</f>
        <v>92766.92793387892</v>
      </c>
      <c r="BG298" s="29">
        <f t="shared" ca="1" si="498"/>
        <v>96.632216597790546</v>
      </c>
      <c r="BH298" s="29"/>
      <c r="BI298" s="433">
        <v>156</v>
      </c>
      <c r="BJ298" s="428">
        <f t="shared" ca="1" si="587"/>
        <v>1231.970682334292</v>
      </c>
      <c r="BK298" s="428">
        <f t="shared" ca="1" si="564"/>
        <v>219067.91480930694</v>
      </c>
      <c r="BL298" s="428">
        <f t="shared" ca="1" si="521"/>
        <v>228.19574459302808</v>
      </c>
      <c r="BM298" s="446">
        <f ca="1">IF(BI298&gt;$BA$140,0,SUM(BL287:BL298))</f>
        <v>2653.6509507058536</v>
      </c>
      <c r="BO298" s="278"/>
      <c r="BP298" s="278"/>
      <c r="BQ298" s="278"/>
      <c r="BR298" s="278"/>
      <c r="BS298" s="278"/>
      <c r="BT298" s="278"/>
      <c r="BU298" s="278"/>
      <c r="BV298" s="725"/>
      <c r="BW298" s="679">
        <v>156</v>
      </c>
      <c r="BX298" s="489">
        <f t="shared" ca="1" si="522"/>
        <v>1445.5025028809234</v>
      </c>
      <c r="BY298" s="489">
        <f t="shared" ca="1" si="499"/>
        <v>104.1015</v>
      </c>
      <c r="BZ298" s="489">
        <f t="shared" ca="1" si="500"/>
        <v>1341.4010028809234</v>
      </c>
      <c r="CA298" s="489">
        <f t="shared" ca="1" si="523"/>
        <v>193.44362880630854</v>
      </c>
      <c r="CB298" s="489">
        <f t="shared" ca="1" si="524"/>
        <v>1147.957374074615</v>
      </c>
      <c r="CC298" s="489">
        <f t="shared" si="525"/>
        <v>0</v>
      </c>
      <c r="CD298" s="489">
        <f t="shared" si="526"/>
        <v>0</v>
      </c>
      <c r="CE298" s="647">
        <f t="shared" ca="1" si="527"/>
        <v>65175.572502374023</v>
      </c>
      <c r="CF298" s="700">
        <f t="shared" ca="1" si="565"/>
        <v>0</v>
      </c>
      <c r="CG298" s="701">
        <f t="shared" ca="1" si="528"/>
        <v>1445.5025028809234</v>
      </c>
      <c r="CH298" s="710">
        <f t="shared" ca="1" si="597"/>
        <v>-1445.5025028809234</v>
      </c>
      <c r="CI298" s="679">
        <v>157</v>
      </c>
      <c r="CJ298" s="29">
        <f t="shared" si="501"/>
        <v>0</v>
      </c>
      <c r="CK298" s="445">
        <f ca="1">(IF(CI298&gt;$CJ$140,0,CK297+CJ298))+CM297</f>
        <v>92766.92793387892</v>
      </c>
      <c r="CL298" s="29">
        <f t="shared" ca="1" si="502"/>
        <v>96.632216597790546</v>
      </c>
      <c r="CM298" s="29"/>
      <c r="CN298" s="432">
        <v>156</v>
      </c>
      <c r="CO298" s="432">
        <f t="shared" ca="1" si="588"/>
        <v>1445.5025028809234</v>
      </c>
      <c r="CP298" s="432">
        <f t="shared" ca="1" si="582"/>
        <v>254769.12319362984</v>
      </c>
      <c r="CQ298" s="432">
        <f t="shared" ca="1" si="529"/>
        <v>265.38450332669777</v>
      </c>
      <c r="CR298" s="296">
        <f ca="1">IF(CN298&gt;$CF$140,0,SUM(CQ287:CQ298))</f>
        <v>3085.2357428473088</v>
      </c>
      <c r="DA298" s="482"/>
      <c r="DB298" s="242">
        <v>156</v>
      </c>
      <c r="DC298" s="488">
        <f t="shared" ca="1" si="530"/>
        <v>1462.4506963735107</v>
      </c>
      <c r="DD298" s="489">
        <f t="shared" ca="1" si="503"/>
        <v>106.9885</v>
      </c>
      <c r="DE298" s="488">
        <f t="shared" ca="1" si="531"/>
        <v>1355.4621963735108</v>
      </c>
      <c r="DF298" s="489">
        <f t="shared" ca="1" si="532"/>
        <v>211.61977781020803</v>
      </c>
      <c r="DG298" s="488">
        <f t="shared" ca="1" si="533"/>
        <v>1143.8424185633028</v>
      </c>
      <c r="DH298" s="488">
        <f t="shared" si="534"/>
        <v>0</v>
      </c>
      <c r="DI298" s="488">
        <f t="shared" si="535"/>
        <v>0</v>
      </c>
      <c r="DJ298" s="523">
        <f t="shared" ca="1" si="536"/>
        <v>71411.509973508015</v>
      </c>
      <c r="DK298" s="420">
        <f t="shared" ca="1" si="504"/>
        <v>0</v>
      </c>
      <c r="DL298" s="416">
        <f t="shared" ca="1" si="537"/>
        <v>1462.4506963735107</v>
      </c>
      <c r="DM298" s="372">
        <f t="shared" ca="1" si="598"/>
        <v>-1462.4506963735107</v>
      </c>
      <c r="DN298" s="242">
        <v>157</v>
      </c>
      <c r="DO298" s="29">
        <f t="shared" si="505"/>
        <v>0</v>
      </c>
      <c r="DP298" s="445">
        <f ca="1">(IF(DN298&gt;$DO$140,0,DP297+DO298))+DR297</f>
        <v>86042.698776856807</v>
      </c>
      <c r="DQ298" s="29">
        <f t="shared" ca="1" si="506"/>
        <v>89.627811225892515</v>
      </c>
      <c r="DR298" s="29"/>
      <c r="DS298" s="433">
        <v>156</v>
      </c>
      <c r="DT298" s="428">
        <f t="shared" ca="1" si="589"/>
        <v>1462.4506963735107</v>
      </c>
      <c r="DU298" s="428">
        <f t="shared" ca="1" si="583"/>
        <v>256405.68255248919</v>
      </c>
      <c r="DV298" s="428">
        <f t="shared" ca="1" si="538"/>
        <v>267.0892526588429</v>
      </c>
      <c r="DW298" s="446">
        <f ca="1">IF(DS298&gt;$DK$140,0,SUM(DV287:DV298))</f>
        <v>3104.5275465304362</v>
      </c>
      <c r="EF298" s="482"/>
      <c r="EG298" s="242">
        <v>156</v>
      </c>
      <c r="EH298" s="331">
        <f t="shared" ca="1" si="539"/>
        <v>1150</v>
      </c>
      <c r="EI298" s="599">
        <f t="shared" ca="1" si="599"/>
        <v>103.62049999999999</v>
      </c>
      <c r="EJ298" s="331">
        <f t="shared" ca="1" si="540"/>
        <v>1046.3795</v>
      </c>
      <c r="EK298" s="594">
        <f t="shared" ca="1" si="541"/>
        <v>353.84583765513906</v>
      </c>
      <c r="EL298" s="488">
        <f t="shared" ca="1" si="542"/>
        <v>692.53366234486089</v>
      </c>
      <c r="EM298" s="331">
        <f t="shared" si="543"/>
        <v>0</v>
      </c>
      <c r="EN298" s="331">
        <f t="shared" si="544"/>
        <v>0</v>
      </c>
      <c r="EO298" s="595">
        <f t="shared" ca="1" si="545"/>
        <v>120626.0392479885</v>
      </c>
      <c r="EP298" s="420">
        <f t="shared" ca="1" si="507"/>
        <v>0</v>
      </c>
      <c r="EQ298" s="416">
        <f t="shared" ca="1" si="546"/>
        <v>1150</v>
      </c>
      <c r="ER298" s="372">
        <f t="shared" ca="1" si="600"/>
        <v>-1150</v>
      </c>
      <c r="ES298" s="242">
        <v>157</v>
      </c>
      <c r="ET298" s="29">
        <f t="shared" si="547"/>
        <v>0</v>
      </c>
      <c r="EU298" s="445">
        <f ca="1">(IF(ES298&gt;$ET$140,0,EU297+ET298))+EW297</f>
        <v>92766.92793387892</v>
      </c>
      <c r="EV298" s="29">
        <f t="shared" ca="1" si="508"/>
        <v>96.632216597790546</v>
      </c>
      <c r="EW298" s="29"/>
      <c r="EX298" s="433">
        <v>156</v>
      </c>
      <c r="EY298" s="428">
        <f t="shared" ca="1" si="590"/>
        <v>1150</v>
      </c>
      <c r="EZ298" s="428">
        <f t="shared" ca="1" si="584"/>
        <v>205348.54389167446</v>
      </c>
      <c r="FA298" s="428">
        <f t="shared" ca="1" si="548"/>
        <v>213.90473322049425</v>
      </c>
      <c r="FB298" s="446">
        <f ca="1">IF(EX298&gt;$EP$140,0,SUM(FA287:FA298))</f>
        <v>2487.7942986459307</v>
      </c>
      <c r="FK298" s="482"/>
      <c r="FL298" s="242">
        <v>156</v>
      </c>
      <c r="FM298" s="331">
        <f t="shared" ca="1" si="549"/>
        <v>1150</v>
      </c>
      <c r="FN298" s="600">
        <f t="shared" ca="1" si="601"/>
        <v>104.1015</v>
      </c>
      <c r="FO298" s="331">
        <f t="shared" ca="1" si="550"/>
        <v>1045.8985</v>
      </c>
      <c r="FP298" s="597">
        <f t="shared" ca="1" si="551"/>
        <v>362.04232555107632</v>
      </c>
      <c r="FQ298" s="488">
        <f t="shared" ca="1" si="552"/>
        <v>683.85617444892364</v>
      </c>
      <c r="FR298" s="331">
        <f t="shared" si="553"/>
        <v>0</v>
      </c>
      <c r="FS298" s="331">
        <f t="shared" si="554"/>
        <v>0</v>
      </c>
      <c r="FT298" s="596">
        <f t="shared" ca="1" si="555"/>
        <v>123444.94115734866</v>
      </c>
      <c r="FU298" s="420">
        <f t="shared" ca="1" si="509"/>
        <v>0</v>
      </c>
      <c r="FV298" s="416">
        <f t="shared" ca="1" si="556"/>
        <v>1150</v>
      </c>
      <c r="FW298" s="372">
        <f t="shared" ca="1" si="602"/>
        <v>-1150</v>
      </c>
      <c r="FX298" s="242">
        <v>157</v>
      </c>
      <c r="FY298" s="29">
        <f t="shared" si="557"/>
        <v>0</v>
      </c>
      <c r="FZ298" s="445">
        <f ca="1">(IF(FX298&gt;$FY$140,0,FZ297+FY298))+GB297</f>
        <v>92766.92793387892</v>
      </c>
      <c r="GA298" s="29">
        <f t="shared" ca="1" si="510"/>
        <v>96.632216597790546</v>
      </c>
      <c r="GB298" s="29"/>
      <c r="GC298" s="433">
        <v>156</v>
      </c>
      <c r="GD298" s="428">
        <f t="shared" ca="1" si="591"/>
        <v>1150</v>
      </c>
      <c r="GE298" s="428">
        <f t="shared" ca="1" si="585"/>
        <v>205311.09346077117</v>
      </c>
      <c r="GF298" s="428">
        <f t="shared" ca="1" si="558"/>
        <v>213.86572235496999</v>
      </c>
      <c r="GG298" s="446">
        <f ca="1">IF(GC298&gt;$FU$140,0,SUM(GF287:GF298))</f>
        <v>2487.3261682596399</v>
      </c>
      <c r="GP298" s="482"/>
      <c r="GQ298" s="242">
        <v>156</v>
      </c>
      <c r="GR298" s="331">
        <f t="shared" ca="1" si="511"/>
        <v>1150</v>
      </c>
      <c r="GS298" s="600">
        <f t="shared" ca="1" si="603"/>
        <v>106.9885</v>
      </c>
      <c r="GT298" s="331">
        <f t="shared" ca="1" si="512"/>
        <v>1043.0115000000001</v>
      </c>
      <c r="GU298" s="591">
        <f t="shared" ca="1" si="559"/>
        <v>389.88825165388522</v>
      </c>
      <c r="GV298" s="488">
        <f t="shared" ca="1" si="592"/>
        <v>653.12324834611491</v>
      </c>
      <c r="GW298" s="331">
        <f t="shared" si="593"/>
        <v>0</v>
      </c>
      <c r="GX298" s="331">
        <f t="shared" si="594"/>
        <v>0</v>
      </c>
      <c r="GY298" s="593">
        <f t="shared" ca="1" si="595"/>
        <v>133022.84874727167</v>
      </c>
      <c r="GZ298" s="420">
        <f t="shared" ca="1" si="513"/>
        <v>0</v>
      </c>
      <c r="HA298" s="416">
        <f t="shared" ca="1" si="560"/>
        <v>1150</v>
      </c>
      <c r="HB298" s="372">
        <f t="shared" ca="1" si="604"/>
        <v>-1150</v>
      </c>
      <c r="HC298" s="242">
        <v>157</v>
      </c>
      <c r="HD298" s="29">
        <f t="shared" si="561"/>
        <v>0</v>
      </c>
      <c r="HE298" s="445">
        <f ca="1">(IF(HC298&gt;$HD$140,0,HE297+HD298))+HG297</f>
        <v>86042.698776856807</v>
      </c>
      <c r="HF298" s="29">
        <f t="shared" ca="1" si="514"/>
        <v>89.627811225892515</v>
      </c>
      <c r="HG298" s="29"/>
      <c r="HH298" s="433">
        <v>156</v>
      </c>
      <c r="HI298" s="428">
        <f t="shared" ca="1" si="605"/>
        <v>1150</v>
      </c>
      <c r="HJ298" s="428">
        <f t="shared" ca="1" si="586"/>
        <v>204111.04653202838</v>
      </c>
      <c r="HK298" s="428">
        <f t="shared" ca="1" si="562"/>
        <v>212.61567347086293</v>
      </c>
      <c r="HL298" s="446">
        <f ca="1">IF(HH298&gt;$GZ$140,0,SUM(HK287:HK298))</f>
        <v>2472.3255816503552</v>
      </c>
    </row>
    <row r="299" spans="3:220" ht="15" customHeight="1" x14ac:dyDescent="0.25">
      <c r="C299" s="242">
        <v>157</v>
      </c>
      <c r="D299" s="243">
        <f t="shared" si="486"/>
        <v>1155.6736805955547</v>
      </c>
      <c r="E299" s="865">
        <f t="shared" si="563"/>
        <v>100</v>
      </c>
      <c r="F299" s="866"/>
      <c r="G299" s="243">
        <f t="shared" si="487"/>
        <v>1055.6736805955547</v>
      </c>
      <c r="H299" s="859">
        <f t="shared" si="488"/>
        <v>401.91870344741477</v>
      </c>
      <c r="I299" s="860"/>
      <c r="J299" s="243">
        <f t="shared" si="489"/>
        <v>653.75497714813991</v>
      </c>
      <c r="K299" s="859">
        <f t="shared" si="515"/>
        <v>119921.85605707628</v>
      </c>
      <c r="L299" s="860"/>
      <c r="M299" s="860"/>
      <c r="N299" s="861"/>
      <c r="O299" s="248">
        <f t="shared" si="516"/>
        <v>119921.85605707628</v>
      </c>
      <c r="P299" s="248">
        <f t="shared" si="484"/>
        <v>0</v>
      </c>
      <c r="Q299" s="248">
        <f t="shared" si="490"/>
        <v>0</v>
      </c>
      <c r="R299" s="1015" t="str">
        <f t="shared" si="485"/>
        <v/>
      </c>
      <c r="S299" s="1015"/>
      <c r="U299">
        <v>157</v>
      </c>
      <c r="W299" s="278"/>
      <c r="X299" s="278"/>
      <c r="Y299" s="854"/>
      <c r="Z299" s="855"/>
      <c r="AA299" s="279"/>
      <c r="AQ299" s="482"/>
      <c r="AR299" s="242">
        <v>157</v>
      </c>
      <c r="AS299" s="331">
        <f t="shared" ca="1" si="491"/>
        <v>1231.970682334292</v>
      </c>
      <c r="AT299" s="566">
        <f t="shared" ca="1" si="517"/>
        <v>103.62049999999999</v>
      </c>
      <c r="AU299" s="331">
        <f t="shared" ca="1" si="492"/>
        <v>1128.350182334292</v>
      </c>
      <c r="AV299" s="329">
        <f t="shared" ca="1" si="493"/>
        <v>304.68215738622678</v>
      </c>
      <c r="AW299" s="331">
        <f t="shared" ca="1" si="494"/>
        <v>823.66802494806518</v>
      </c>
      <c r="AX299" s="331">
        <f t="shared" si="518"/>
        <v>0</v>
      </c>
      <c r="AY299" s="331">
        <f t="shared" si="570"/>
        <v>0</v>
      </c>
      <c r="AZ299" s="350">
        <f t="shared" ca="1" si="495"/>
        <v>103638.78593604396</v>
      </c>
      <c r="BA299" s="420">
        <f t="shared" ca="1" si="496"/>
        <v>0</v>
      </c>
      <c r="BB299" s="416">
        <f t="shared" ca="1" si="519"/>
        <v>1231.970682334292</v>
      </c>
      <c r="BC299" s="372">
        <f t="shared" ca="1" si="596"/>
        <v>-1231.970682334292</v>
      </c>
      <c r="BD299" s="242">
        <v>158</v>
      </c>
      <c r="BE299" s="29">
        <f t="shared" si="497"/>
        <v>0</v>
      </c>
      <c r="BF299" s="29">
        <f t="shared" ca="1" si="520"/>
        <v>92766.92793387892</v>
      </c>
      <c r="BG299" s="29">
        <f t="shared" ca="1" si="498"/>
        <v>96.632216597790546</v>
      </c>
      <c r="BH299" s="29"/>
      <c r="BI299" s="24">
        <v>157</v>
      </c>
      <c r="BJ299" s="243">
        <f t="shared" ca="1" si="587"/>
        <v>1231.970682334292</v>
      </c>
      <c r="BK299" s="447">
        <f ca="1">IF(BI299&gt;$BA$140,0,BK298+BJ299)+BM298</f>
        <v>222953.5364423471</v>
      </c>
      <c r="BL299" s="243">
        <f t="shared" ca="1" si="521"/>
        <v>232.24326712744491</v>
      </c>
      <c r="BM299" s="33"/>
      <c r="BO299" s="278"/>
      <c r="BP299" s="278"/>
      <c r="BQ299" s="278"/>
      <c r="BR299" s="278"/>
      <c r="BS299" s="278"/>
      <c r="BT299" s="278"/>
      <c r="BU299" s="278"/>
      <c r="BV299" s="725"/>
      <c r="BW299" s="679">
        <v>157</v>
      </c>
      <c r="BX299" s="489">
        <f t="shared" ca="1" si="522"/>
        <v>1445.5025028809234</v>
      </c>
      <c r="BY299" s="489">
        <f t="shared" ca="1" si="499"/>
        <v>104.1015</v>
      </c>
      <c r="BZ299" s="489">
        <f t="shared" ca="1" si="500"/>
        <v>1341.4010028809234</v>
      </c>
      <c r="CA299" s="489">
        <f t="shared" ca="1" si="523"/>
        <v>190.09541979859091</v>
      </c>
      <c r="CB299" s="489">
        <f t="shared" ca="1" si="524"/>
        <v>1151.3055830823325</v>
      </c>
      <c r="CC299" s="489">
        <f t="shared" si="525"/>
        <v>0</v>
      </c>
      <c r="CD299" s="489">
        <f t="shared" si="526"/>
        <v>0</v>
      </c>
      <c r="CE299" s="647">
        <f t="shared" ca="1" si="527"/>
        <v>64024.266919291687</v>
      </c>
      <c r="CF299" s="700">
        <f t="shared" ca="1" si="565"/>
        <v>0</v>
      </c>
      <c r="CG299" s="701">
        <f t="shared" ca="1" si="528"/>
        <v>1445.5025028809234</v>
      </c>
      <c r="CH299" s="710">
        <f t="shared" ca="1" si="597"/>
        <v>-1445.5025028809234</v>
      </c>
      <c r="CI299" s="679">
        <v>158</v>
      </c>
      <c r="CJ299" s="29">
        <f t="shared" si="501"/>
        <v>0</v>
      </c>
      <c r="CK299" s="29">
        <f ca="1">IF(CI299&gt;$CJ$140,0,CK298+CJ299)</f>
        <v>92766.92793387892</v>
      </c>
      <c r="CL299" s="29">
        <f t="shared" ca="1" si="502"/>
        <v>96.632216597790546</v>
      </c>
      <c r="CM299" s="29"/>
      <c r="CN299" s="29">
        <v>157</v>
      </c>
      <c r="CO299" s="29">
        <f t="shared" ca="1" si="588"/>
        <v>1445.5025028809234</v>
      </c>
      <c r="CP299" s="704">
        <f ca="1">IF(CN299&gt;$CF$140,0,CP298+CO299)+CR298</f>
        <v>259299.86143935809</v>
      </c>
      <c r="CQ299" s="29">
        <f t="shared" ca="1" si="529"/>
        <v>270.10402233266467</v>
      </c>
      <c r="CR299" s="292"/>
      <c r="DA299" s="482"/>
      <c r="DB299" s="242">
        <v>157</v>
      </c>
      <c r="DC299" s="488">
        <f t="shared" ca="1" si="530"/>
        <v>1462.4506963735107</v>
      </c>
      <c r="DD299" s="489">
        <f t="shared" ca="1" si="503"/>
        <v>106.9885</v>
      </c>
      <c r="DE299" s="488">
        <f t="shared" ca="1" si="531"/>
        <v>1355.4621963735108</v>
      </c>
      <c r="DF299" s="489">
        <f t="shared" ca="1" si="532"/>
        <v>208.28357075606505</v>
      </c>
      <c r="DG299" s="488">
        <f t="shared" ca="1" si="533"/>
        <v>1147.1786256174457</v>
      </c>
      <c r="DH299" s="488">
        <f t="shared" si="534"/>
        <v>0</v>
      </c>
      <c r="DI299" s="488">
        <f t="shared" si="535"/>
        <v>0</v>
      </c>
      <c r="DJ299" s="523">
        <f t="shared" ca="1" si="536"/>
        <v>70264.331347890562</v>
      </c>
      <c r="DK299" s="420">
        <f t="shared" ca="1" si="504"/>
        <v>0</v>
      </c>
      <c r="DL299" s="416">
        <f t="shared" ca="1" si="537"/>
        <v>1462.4506963735107</v>
      </c>
      <c r="DM299" s="372">
        <f t="shared" ca="1" si="598"/>
        <v>-1462.4506963735107</v>
      </c>
      <c r="DN299" s="242">
        <v>158</v>
      </c>
      <c r="DO299" s="29">
        <f t="shared" si="505"/>
        <v>0</v>
      </c>
      <c r="DP299" s="29">
        <f t="shared" ca="1" si="577"/>
        <v>86042.698776856807</v>
      </c>
      <c r="DQ299" s="29">
        <f t="shared" ca="1" si="506"/>
        <v>89.627811225892515</v>
      </c>
      <c r="DR299" s="29"/>
      <c r="DS299" s="24">
        <v>157</v>
      </c>
      <c r="DT299" s="243">
        <f t="shared" ca="1" si="589"/>
        <v>1462.4506963735107</v>
      </c>
      <c r="DU299" s="447">
        <f ca="1">IF(DS299&gt;$DK$140,0,DU298+DT299)+DW298</f>
        <v>260972.66079539314</v>
      </c>
      <c r="DV299" s="243">
        <f t="shared" ca="1" si="538"/>
        <v>271.84652166186788</v>
      </c>
      <c r="DW299" s="33"/>
      <c r="EF299" s="482"/>
      <c r="EG299" s="242">
        <v>157</v>
      </c>
      <c r="EH299" s="331">
        <f t="shared" ca="1" si="539"/>
        <v>1150</v>
      </c>
      <c r="EI299" s="599">
        <f t="shared" ca="1" si="599"/>
        <v>103.62049999999999</v>
      </c>
      <c r="EJ299" s="331">
        <f t="shared" ca="1" si="540"/>
        <v>1046.3795</v>
      </c>
      <c r="EK299" s="594">
        <f t="shared" ca="1" si="541"/>
        <v>351.82594780663317</v>
      </c>
      <c r="EL299" s="488">
        <f t="shared" ca="1" si="542"/>
        <v>694.55355219336684</v>
      </c>
      <c r="EM299" s="331">
        <f t="shared" si="543"/>
        <v>0</v>
      </c>
      <c r="EN299" s="331">
        <f t="shared" si="544"/>
        <v>0</v>
      </c>
      <c r="EO299" s="595">
        <f t="shared" ca="1" si="545"/>
        <v>119931.48569579514</v>
      </c>
      <c r="EP299" s="420">
        <f t="shared" ca="1" si="507"/>
        <v>0</v>
      </c>
      <c r="EQ299" s="416">
        <f t="shared" ca="1" si="546"/>
        <v>1150</v>
      </c>
      <c r="ER299" s="372">
        <f t="shared" ca="1" si="600"/>
        <v>-1150</v>
      </c>
      <c r="ES299" s="242">
        <v>158</v>
      </c>
      <c r="ET299" s="29">
        <f t="shared" si="547"/>
        <v>0</v>
      </c>
      <c r="EU299" s="29">
        <f ca="1">IF(ES299&gt;$ET$140,0,EU298+ET299)</f>
        <v>92766.92793387892</v>
      </c>
      <c r="EV299" s="29">
        <f t="shared" ca="1" si="508"/>
        <v>96.632216597790546</v>
      </c>
      <c r="EW299" s="29"/>
      <c r="EX299" s="24">
        <v>157</v>
      </c>
      <c r="EY299" s="243">
        <f t="shared" ca="1" si="590"/>
        <v>1150</v>
      </c>
      <c r="EZ299" s="447">
        <f ca="1">IF(EX299&gt;$EP$140,0,EZ298+EY299)+FB298</f>
        <v>208986.33819032038</v>
      </c>
      <c r="FA299" s="243">
        <f t="shared" ca="1" si="548"/>
        <v>217.69410228158372</v>
      </c>
      <c r="FB299" s="33"/>
      <c r="FK299" s="482"/>
      <c r="FL299" s="242">
        <v>157</v>
      </c>
      <c r="FM299" s="331">
        <f t="shared" ca="1" si="549"/>
        <v>1150</v>
      </c>
      <c r="FN299" s="600">
        <f t="shared" ca="1" si="601"/>
        <v>104.1015</v>
      </c>
      <c r="FO299" s="331">
        <f t="shared" ca="1" si="550"/>
        <v>1045.8985</v>
      </c>
      <c r="FP299" s="597">
        <f t="shared" ca="1" si="551"/>
        <v>360.04774504226697</v>
      </c>
      <c r="FQ299" s="488">
        <f t="shared" ca="1" si="552"/>
        <v>685.85075495773299</v>
      </c>
      <c r="FR299" s="331">
        <f t="shared" si="553"/>
        <v>0</v>
      </c>
      <c r="FS299" s="331">
        <f t="shared" si="554"/>
        <v>0</v>
      </c>
      <c r="FT299" s="596">
        <f t="shared" ca="1" si="555"/>
        <v>122759.09040239092</v>
      </c>
      <c r="FU299" s="420">
        <f t="shared" ca="1" si="509"/>
        <v>0</v>
      </c>
      <c r="FV299" s="416">
        <f t="shared" ca="1" si="556"/>
        <v>1150</v>
      </c>
      <c r="FW299" s="372">
        <f t="shared" ca="1" si="602"/>
        <v>-1150</v>
      </c>
      <c r="FX299" s="242">
        <v>158</v>
      </c>
      <c r="FY299" s="29">
        <f t="shared" si="557"/>
        <v>0</v>
      </c>
      <c r="FZ299" s="29">
        <f ca="1">IF(FX299&gt;$FY$140,0,FZ298+FY299)</f>
        <v>92766.92793387892</v>
      </c>
      <c r="GA299" s="29">
        <f t="shared" ca="1" si="510"/>
        <v>96.632216597790546</v>
      </c>
      <c r="GB299" s="29"/>
      <c r="GC299" s="24">
        <v>157</v>
      </c>
      <c r="GD299" s="243">
        <f t="shared" ca="1" si="591"/>
        <v>1150</v>
      </c>
      <c r="GE299" s="447">
        <f ca="1">IF(GC299&gt;$FU$140,0,GE298+GD299)+GG298</f>
        <v>208948.4196290308</v>
      </c>
      <c r="GF299" s="243">
        <f t="shared" ca="1" si="558"/>
        <v>217.65460378024045</v>
      </c>
      <c r="GG299" s="33"/>
      <c r="GP299" s="482"/>
      <c r="GQ299" s="242">
        <v>157</v>
      </c>
      <c r="GR299" s="331">
        <f t="shared" ca="1" si="511"/>
        <v>1150</v>
      </c>
      <c r="GS299" s="600">
        <f t="shared" ca="1" si="603"/>
        <v>106.9885</v>
      </c>
      <c r="GT299" s="331">
        <f t="shared" ca="1" si="512"/>
        <v>1043.0115000000001</v>
      </c>
      <c r="GU299" s="591">
        <f t="shared" ca="1" si="559"/>
        <v>387.98330884620901</v>
      </c>
      <c r="GV299" s="488">
        <f t="shared" ca="1" si="592"/>
        <v>655.02819115379111</v>
      </c>
      <c r="GW299" s="331">
        <f t="shared" si="593"/>
        <v>0</v>
      </c>
      <c r="GX299" s="331">
        <f t="shared" si="594"/>
        <v>0</v>
      </c>
      <c r="GY299" s="593">
        <f t="shared" ca="1" si="595"/>
        <v>132367.82055611786</v>
      </c>
      <c r="GZ299" s="420">
        <f t="shared" ca="1" si="513"/>
        <v>0</v>
      </c>
      <c r="HA299" s="416">
        <f t="shared" ca="1" si="560"/>
        <v>1150</v>
      </c>
      <c r="HB299" s="372">
        <f t="shared" ca="1" si="604"/>
        <v>-1150</v>
      </c>
      <c r="HC299" s="242">
        <v>158</v>
      </c>
      <c r="HD299" s="29">
        <f t="shared" si="561"/>
        <v>0</v>
      </c>
      <c r="HE299" s="29">
        <f ca="1">IF(HC299&gt;$HD$140,0,HE298+HD299)</f>
        <v>86042.698776856807</v>
      </c>
      <c r="HF299" s="29">
        <f t="shared" ca="1" si="514"/>
        <v>89.627811225892515</v>
      </c>
      <c r="HG299" s="29"/>
      <c r="HH299" s="24">
        <v>157</v>
      </c>
      <c r="HI299" s="243">
        <f t="shared" ca="1" si="605"/>
        <v>1150</v>
      </c>
      <c r="HJ299" s="447">
        <f ca="1">IF(HH299&gt;$GZ$140,0,HJ298+HI299)+HL298</f>
        <v>207733.37211367875</v>
      </c>
      <c r="HK299" s="243">
        <f t="shared" ca="1" si="562"/>
        <v>216.38892928508207</v>
      </c>
      <c r="HL299" s="33"/>
    </row>
    <row r="300" spans="3:220" ht="15" customHeight="1" x14ac:dyDescent="0.25">
      <c r="C300" s="242">
        <v>158</v>
      </c>
      <c r="D300" s="243">
        <f t="shared" si="486"/>
        <v>1155.6736805955547</v>
      </c>
      <c r="E300" s="865">
        <f t="shared" si="563"/>
        <v>100</v>
      </c>
      <c r="F300" s="866"/>
      <c r="G300" s="243">
        <f t="shared" si="487"/>
        <v>1055.6736805955547</v>
      </c>
      <c r="H300" s="859">
        <f t="shared" si="488"/>
        <v>399.73952019025427</v>
      </c>
      <c r="I300" s="860"/>
      <c r="J300" s="243">
        <f t="shared" si="489"/>
        <v>655.93416040530042</v>
      </c>
      <c r="K300" s="859">
        <f t="shared" si="515"/>
        <v>119265.92189667097</v>
      </c>
      <c r="L300" s="860"/>
      <c r="M300" s="860"/>
      <c r="N300" s="861"/>
      <c r="O300" s="248">
        <f t="shared" si="516"/>
        <v>119265.92189667097</v>
      </c>
      <c r="P300" s="248">
        <f t="shared" si="484"/>
        <v>0</v>
      </c>
      <c r="Q300" s="248">
        <f t="shared" si="490"/>
        <v>0</v>
      </c>
      <c r="R300" s="1015" t="str">
        <f t="shared" si="485"/>
        <v/>
      </c>
      <c r="S300" s="1015"/>
      <c r="U300">
        <v>158</v>
      </c>
      <c r="W300" s="278"/>
      <c r="X300" s="278"/>
      <c r="Y300" s="854"/>
      <c r="Z300" s="855"/>
      <c r="AA300" s="279"/>
      <c r="AQ300" s="482"/>
      <c r="AR300" s="242">
        <v>158</v>
      </c>
      <c r="AS300" s="331">
        <f t="shared" ca="1" si="491"/>
        <v>1231.970682334292</v>
      </c>
      <c r="AT300" s="566">
        <f t="shared" ca="1" si="517"/>
        <v>103.62049999999999</v>
      </c>
      <c r="AU300" s="331">
        <f t="shared" ca="1" si="492"/>
        <v>1128.350182334292</v>
      </c>
      <c r="AV300" s="329">
        <f t="shared" ca="1" si="493"/>
        <v>302.2797923134616</v>
      </c>
      <c r="AW300" s="331">
        <f t="shared" ca="1" si="494"/>
        <v>826.07039002083036</v>
      </c>
      <c r="AX300" s="331">
        <f t="shared" si="518"/>
        <v>0</v>
      </c>
      <c r="AY300" s="331">
        <f t="shared" si="570"/>
        <v>0</v>
      </c>
      <c r="AZ300" s="350">
        <f t="shared" ca="1" si="495"/>
        <v>102812.71554602313</v>
      </c>
      <c r="BA300" s="420">
        <f t="shared" ca="1" si="496"/>
        <v>0</v>
      </c>
      <c r="BB300" s="416">
        <f t="shared" ca="1" si="519"/>
        <v>1231.970682334292</v>
      </c>
      <c r="BC300" s="372">
        <f t="shared" ca="1" si="596"/>
        <v>-1231.970682334292</v>
      </c>
      <c r="BD300" s="242">
        <v>159</v>
      </c>
      <c r="BE300" s="29">
        <f t="shared" si="497"/>
        <v>0</v>
      </c>
      <c r="BF300" s="29">
        <f t="shared" ca="1" si="520"/>
        <v>92766.92793387892</v>
      </c>
      <c r="BG300" s="29">
        <f t="shared" ca="1" si="498"/>
        <v>96.632216597790546</v>
      </c>
      <c r="BH300" s="29"/>
      <c r="BI300" s="24">
        <v>158</v>
      </c>
      <c r="BJ300" s="243">
        <f t="shared" ca="1" si="587"/>
        <v>1231.970682334292</v>
      </c>
      <c r="BK300" s="243">
        <f t="shared" ca="1" si="564"/>
        <v>224185.5071246814</v>
      </c>
      <c r="BL300" s="243">
        <f t="shared" ca="1" si="521"/>
        <v>233.52656992154314</v>
      </c>
      <c r="BM300" s="33"/>
      <c r="BO300" s="278"/>
      <c r="BP300" s="278"/>
      <c r="BQ300" s="278"/>
      <c r="BR300" s="278"/>
      <c r="BS300" s="278"/>
      <c r="BT300" s="278"/>
      <c r="BU300" s="278"/>
      <c r="BV300" s="725"/>
      <c r="BW300" s="679">
        <v>158</v>
      </c>
      <c r="BX300" s="489">
        <f t="shared" ca="1" si="522"/>
        <v>1445.5025028809234</v>
      </c>
      <c r="BY300" s="489">
        <f t="shared" ca="1" si="499"/>
        <v>104.1015</v>
      </c>
      <c r="BZ300" s="489">
        <f t="shared" ca="1" si="500"/>
        <v>1341.4010028809234</v>
      </c>
      <c r="CA300" s="489">
        <f t="shared" ca="1" si="523"/>
        <v>186.73744518126742</v>
      </c>
      <c r="CB300" s="489">
        <f t="shared" ca="1" si="524"/>
        <v>1154.6635576996559</v>
      </c>
      <c r="CC300" s="489">
        <f t="shared" si="525"/>
        <v>0</v>
      </c>
      <c r="CD300" s="489">
        <f t="shared" si="526"/>
        <v>0</v>
      </c>
      <c r="CE300" s="647">
        <f t="shared" ca="1" si="527"/>
        <v>62869.603361592031</v>
      </c>
      <c r="CF300" s="700">
        <f t="shared" ca="1" si="565"/>
        <v>0</v>
      </c>
      <c r="CG300" s="701">
        <f t="shared" ca="1" si="528"/>
        <v>1445.5025028809234</v>
      </c>
      <c r="CH300" s="710">
        <f t="shared" ca="1" si="597"/>
        <v>-1445.5025028809234</v>
      </c>
      <c r="CI300" s="679">
        <v>159</v>
      </c>
      <c r="CJ300" s="29">
        <f t="shared" si="501"/>
        <v>0</v>
      </c>
      <c r="CK300" s="29">
        <f t="shared" ref="CK300:CK309" ca="1" si="606">IF(CI300&gt;$CJ$140,0,CK299+CJ300)</f>
        <v>92766.92793387892</v>
      </c>
      <c r="CL300" s="29">
        <f t="shared" ca="1" si="502"/>
        <v>96.632216597790546</v>
      </c>
      <c r="CM300" s="29"/>
      <c r="CN300" s="29">
        <v>158</v>
      </c>
      <c r="CO300" s="29">
        <f t="shared" ca="1" si="588"/>
        <v>1445.5025028809234</v>
      </c>
      <c r="CP300" s="29">
        <f ca="1">IF(CN300&gt;$CF$140,0,CP299+CO300)</f>
        <v>260745.36394223903</v>
      </c>
      <c r="CQ300" s="29">
        <f t="shared" ca="1" si="529"/>
        <v>271.609754106499</v>
      </c>
      <c r="CR300" s="292"/>
      <c r="DA300" s="482"/>
      <c r="DB300" s="242">
        <v>158</v>
      </c>
      <c r="DC300" s="488">
        <f t="shared" ca="1" si="530"/>
        <v>1462.4506963735107</v>
      </c>
      <c r="DD300" s="489">
        <f t="shared" ca="1" si="503"/>
        <v>106.9885</v>
      </c>
      <c r="DE300" s="488">
        <f t="shared" ca="1" si="531"/>
        <v>1355.4621963735108</v>
      </c>
      <c r="DF300" s="489">
        <f t="shared" ca="1" si="532"/>
        <v>204.93763309801417</v>
      </c>
      <c r="DG300" s="488">
        <f t="shared" ca="1" si="533"/>
        <v>1150.5245632754966</v>
      </c>
      <c r="DH300" s="488">
        <f t="shared" si="534"/>
        <v>0</v>
      </c>
      <c r="DI300" s="488">
        <f t="shared" si="535"/>
        <v>0</v>
      </c>
      <c r="DJ300" s="523">
        <f t="shared" ca="1" si="536"/>
        <v>69113.806784615066</v>
      </c>
      <c r="DK300" s="420">
        <f t="shared" ca="1" si="504"/>
        <v>0</v>
      </c>
      <c r="DL300" s="416">
        <f t="shared" ca="1" si="537"/>
        <v>1462.4506963735107</v>
      </c>
      <c r="DM300" s="372">
        <f t="shared" ca="1" si="598"/>
        <v>-1462.4506963735107</v>
      </c>
      <c r="DN300" s="242">
        <v>159</v>
      </c>
      <c r="DO300" s="29">
        <f t="shared" si="505"/>
        <v>0</v>
      </c>
      <c r="DP300" s="29">
        <f t="shared" ca="1" si="577"/>
        <v>86042.698776856807</v>
      </c>
      <c r="DQ300" s="29">
        <f t="shared" ca="1" si="506"/>
        <v>89.627811225892515</v>
      </c>
      <c r="DR300" s="29"/>
      <c r="DS300" s="24">
        <v>158</v>
      </c>
      <c r="DT300" s="243">
        <f t="shared" ca="1" si="589"/>
        <v>1462.4506963735107</v>
      </c>
      <c r="DU300" s="243">
        <f ca="1">IF(DS300&gt;$DK$140,0,DU299+DT300)</f>
        <v>262435.11149176664</v>
      </c>
      <c r="DV300" s="243">
        <f t="shared" ca="1" si="538"/>
        <v>273.36990780392358</v>
      </c>
      <c r="DW300" s="33"/>
      <c r="EF300" s="482"/>
      <c r="EG300" s="242">
        <v>158</v>
      </c>
      <c r="EH300" s="331">
        <f t="shared" ca="1" si="539"/>
        <v>1150</v>
      </c>
      <c r="EI300" s="599">
        <f t="shared" ca="1" si="599"/>
        <v>103.62049999999999</v>
      </c>
      <c r="EJ300" s="331">
        <f t="shared" ca="1" si="540"/>
        <v>1046.3795</v>
      </c>
      <c r="EK300" s="594">
        <f t="shared" ca="1" si="541"/>
        <v>349.80016661273589</v>
      </c>
      <c r="EL300" s="488">
        <f t="shared" ca="1" si="542"/>
        <v>696.57933338726411</v>
      </c>
      <c r="EM300" s="331">
        <f t="shared" si="543"/>
        <v>0</v>
      </c>
      <c r="EN300" s="331">
        <f t="shared" si="544"/>
        <v>0</v>
      </c>
      <c r="EO300" s="595">
        <f t="shared" ca="1" si="545"/>
        <v>119234.90636240788</v>
      </c>
      <c r="EP300" s="420">
        <f t="shared" ca="1" si="507"/>
        <v>0</v>
      </c>
      <c r="EQ300" s="416">
        <f t="shared" ca="1" si="546"/>
        <v>1150</v>
      </c>
      <c r="ER300" s="372">
        <f t="shared" ca="1" si="600"/>
        <v>-1150</v>
      </c>
      <c r="ES300" s="242">
        <v>159</v>
      </c>
      <c r="ET300" s="29">
        <f t="shared" si="547"/>
        <v>0</v>
      </c>
      <c r="EU300" s="29">
        <f t="shared" ref="EU300:EU309" ca="1" si="607">IF(ES300&gt;$ET$140,0,EU299+ET300)</f>
        <v>92766.92793387892</v>
      </c>
      <c r="EV300" s="29">
        <f t="shared" ca="1" si="508"/>
        <v>96.632216597790546</v>
      </c>
      <c r="EW300" s="29"/>
      <c r="EX300" s="24">
        <v>158</v>
      </c>
      <c r="EY300" s="243">
        <f t="shared" ca="1" si="590"/>
        <v>1150</v>
      </c>
      <c r="EZ300" s="243">
        <f ca="1">IF(EX300&gt;$EP$140,0,EZ299+EY300)</f>
        <v>210136.33819032038</v>
      </c>
      <c r="FA300" s="243">
        <f t="shared" ca="1" si="548"/>
        <v>218.89201894825041</v>
      </c>
      <c r="FB300" s="33"/>
      <c r="FK300" s="482"/>
      <c r="FL300" s="242">
        <v>158</v>
      </c>
      <c r="FM300" s="331">
        <f t="shared" ca="1" si="549"/>
        <v>1150</v>
      </c>
      <c r="FN300" s="600">
        <f t="shared" ca="1" si="601"/>
        <v>104.1015</v>
      </c>
      <c r="FO300" s="331">
        <f t="shared" ca="1" si="550"/>
        <v>1045.8985</v>
      </c>
      <c r="FP300" s="597">
        <f t="shared" ca="1" si="551"/>
        <v>358.04734700697355</v>
      </c>
      <c r="FQ300" s="488">
        <f t="shared" ca="1" si="552"/>
        <v>687.85115299302652</v>
      </c>
      <c r="FR300" s="331">
        <f t="shared" si="553"/>
        <v>0</v>
      </c>
      <c r="FS300" s="331">
        <f t="shared" si="554"/>
        <v>0</v>
      </c>
      <c r="FT300" s="596">
        <f t="shared" ca="1" si="555"/>
        <v>122071.2392493979</v>
      </c>
      <c r="FU300" s="420">
        <f t="shared" ca="1" si="509"/>
        <v>0</v>
      </c>
      <c r="FV300" s="416">
        <f t="shared" ca="1" si="556"/>
        <v>1150</v>
      </c>
      <c r="FW300" s="372">
        <f t="shared" ca="1" si="602"/>
        <v>-1150</v>
      </c>
      <c r="FX300" s="242">
        <v>159</v>
      </c>
      <c r="FY300" s="29">
        <f t="shared" si="557"/>
        <v>0</v>
      </c>
      <c r="FZ300" s="29">
        <f t="shared" ref="FZ300:FZ309" ca="1" si="608">IF(FX300&gt;$FY$140,0,FZ299+FY300)</f>
        <v>92766.92793387892</v>
      </c>
      <c r="GA300" s="29">
        <f t="shared" ca="1" si="510"/>
        <v>96.632216597790546</v>
      </c>
      <c r="GB300" s="29"/>
      <c r="GC300" s="24">
        <v>158</v>
      </c>
      <c r="GD300" s="243">
        <f t="shared" ca="1" si="591"/>
        <v>1150</v>
      </c>
      <c r="GE300" s="243">
        <f ca="1">IF(GC300&gt;$FU$140,0,GE299+GD300)</f>
        <v>210098.4196290308</v>
      </c>
      <c r="GF300" s="243">
        <f t="shared" ca="1" si="558"/>
        <v>218.85252044690711</v>
      </c>
      <c r="GG300" s="33"/>
      <c r="GP300" s="482"/>
      <c r="GQ300" s="242">
        <v>158</v>
      </c>
      <c r="GR300" s="331">
        <f t="shared" ca="1" si="511"/>
        <v>1150</v>
      </c>
      <c r="GS300" s="600">
        <f t="shared" ca="1" si="603"/>
        <v>106.9885</v>
      </c>
      <c r="GT300" s="331">
        <f t="shared" ca="1" si="512"/>
        <v>1043.0115000000001</v>
      </c>
      <c r="GU300" s="591">
        <f t="shared" ca="1" si="559"/>
        <v>386.07280995534376</v>
      </c>
      <c r="GV300" s="488">
        <f t="shared" ca="1" si="592"/>
        <v>656.93869004465637</v>
      </c>
      <c r="GW300" s="331">
        <f t="shared" si="593"/>
        <v>0</v>
      </c>
      <c r="GX300" s="331">
        <f t="shared" si="594"/>
        <v>0</v>
      </c>
      <c r="GY300" s="593">
        <f t="shared" ca="1" si="595"/>
        <v>131710.88186607321</v>
      </c>
      <c r="GZ300" s="420">
        <f t="shared" ca="1" si="513"/>
        <v>0</v>
      </c>
      <c r="HA300" s="416">
        <f t="shared" ca="1" si="560"/>
        <v>1150</v>
      </c>
      <c r="HB300" s="372">
        <f t="shared" ca="1" si="604"/>
        <v>-1150</v>
      </c>
      <c r="HC300" s="242">
        <v>159</v>
      </c>
      <c r="HD300" s="29">
        <f t="shared" si="561"/>
        <v>0</v>
      </c>
      <c r="HE300" s="29">
        <f t="shared" ref="HE300:HE309" ca="1" si="609">IF(HC300&gt;$HD$140,0,HE299+HD300)</f>
        <v>86042.698776856807</v>
      </c>
      <c r="HF300" s="29">
        <f t="shared" ca="1" si="514"/>
        <v>89.627811225892515</v>
      </c>
      <c r="HG300" s="29"/>
      <c r="HH300" s="24">
        <v>158</v>
      </c>
      <c r="HI300" s="243">
        <f t="shared" ca="1" si="605"/>
        <v>1150</v>
      </c>
      <c r="HJ300" s="243">
        <f ca="1">IF(HH300&gt;$GZ$140,0,HJ299+HI300)</f>
        <v>208883.37211367875</v>
      </c>
      <c r="HK300" s="243">
        <f t="shared" ca="1" si="562"/>
        <v>217.58684595174873</v>
      </c>
      <c r="HL300" s="33"/>
    </row>
    <row r="301" spans="3:220" ht="15" customHeight="1" x14ac:dyDescent="0.25">
      <c r="C301" s="242">
        <v>159</v>
      </c>
      <c r="D301" s="243">
        <f t="shared" si="486"/>
        <v>1155.6736805955547</v>
      </c>
      <c r="E301" s="865">
        <f t="shared" si="563"/>
        <v>100</v>
      </c>
      <c r="F301" s="866"/>
      <c r="G301" s="243">
        <f t="shared" si="487"/>
        <v>1055.6736805955547</v>
      </c>
      <c r="H301" s="859">
        <f t="shared" si="488"/>
        <v>397.55307298890324</v>
      </c>
      <c r="I301" s="860"/>
      <c r="J301" s="243">
        <f t="shared" si="489"/>
        <v>658.12060760665145</v>
      </c>
      <c r="K301" s="859">
        <f t="shared" si="515"/>
        <v>118607.80128906433</v>
      </c>
      <c r="L301" s="860"/>
      <c r="M301" s="860"/>
      <c r="N301" s="861"/>
      <c r="O301" s="248">
        <f t="shared" si="516"/>
        <v>118607.80128906433</v>
      </c>
      <c r="P301" s="248">
        <f t="shared" si="484"/>
        <v>0</v>
      </c>
      <c r="Q301" s="248">
        <f t="shared" si="490"/>
        <v>0</v>
      </c>
      <c r="R301" s="1015" t="str">
        <f t="shared" si="485"/>
        <v/>
      </c>
      <c r="S301" s="1015"/>
      <c r="U301">
        <v>159</v>
      </c>
      <c r="W301" s="278"/>
      <c r="X301" s="278"/>
      <c r="Y301" s="854"/>
      <c r="Z301" s="855"/>
      <c r="AA301" s="279"/>
      <c r="AQ301" s="482"/>
      <c r="AR301" s="242">
        <v>159</v>
      </c>
      <c r="AS301" s="331">
        <f t="shared" ca="1" si="491"/>
        <v>1231.970682334292</v>
      </c>
      <c r="AT301" s="566">
        <f t="shared" ca="1" si="517"/>
        <v>103.62049999999999</v>
      </c>
      <c r="AU301" s="331">
        <f t="shared" ca="1" si="492"/>
        <v>1128.350182334292</v>
      </c>
      <c r="AV301" s="329">
        <f t="shared" ca="1" si="493"/>
        <v>299.87042034256746</v>
      </c>
      <c r="AW301" s="331">
        <f t="shared" ca="1" si="494"/>
        <v>828.47976199172444</v>
      </c>
      <c r="AX301" s="331">
        <f t="shared" si="518"/>
        <v>0</v>
      </c>
      <c r="AY301" s="331">
        <f t="shared" si="570"/>
        <v>0</v>
      </c>
      <c r="AZ301" s="350">
        <f t="shared" ca="1" si="495"/>
        <v>101984.23578403141</v>
      </c>
      <c r="BA301" s="420">
        <f t="shared" ca="1" si="496"/>
        <v>0</v>
      </c>
      <c r="BB301" s="416">
        <f t="shared" ca="1" si="519"/>
        <v>1231.970682334292</v>
      </c>
      <c r="BC301" s="372">
        <f t="shared" ca="1" si="596"/>
        <v>-1231.970682334292</v>
      </c>
      <c r="BD301" s="242">
        <v>160</v>
      </c>
      <c r="BE301" s="29">
        <f t="shared" si="497"/>
        <v>0</v>
      </c>
      <c r="BF301" s="29">
        <f t="shared" ca="1" si="520"/>
        <v>92766.92793387892</v>
      </c>
      <c r="BG301" s="29">
        <f t="shared" ca="1" si="498"/>
        <v>96.632216597790546</v>
      </c>
      <c r="BH301" s="29"/>
      <c r="BI301" s="24">
        <v>159</v>
      </c>
      <c r="BJ301" s="243">
        <f t="shared" ca="1" si="587"/>
        <v>1231.970682334292</v>
      </c>
      <c r="BK301" s="243">
        <f t="shared" ca="1" si="564"/>
        <v>225417.4778070157</v>
      </c>
      <c r="BL301" s="243">
        <f t="shared" ca="1" si="521"/>
        <v>234.80987271564138</v>
      </c>
      <c r="BM301" s="33"/>
      <c r="BO301" s="278"/>
      <c r="BP301" s="278"/>
      <c r="BQ301" s="278"/>
      <c r="BR301" s="278"/>
      <c r="BS301" s="278"/>
      <c r="BT301" s="278"/>
      <c r="BU301" s="278"/>
      <c r="BV301" s="725"/>
      <c r="BW301" s="679">
        <v>159</v>
      </c>
      <c r="BX301" s="489">
        <f t="shared" ca="1" si="522"/>
        <v>1445.5025028809234</v>
      </c>
      <c r="BY301" s="489">
        <f t="shared" ca="1" si="499"/>
        <v>104.1015</v>
      </c>
      <c r="BZ301" s="489">
        <f t="shared" ca="1" si="500"/>
        <v>1341.4010028809234</v>
      </c>
      <c r="CA301" s="489">
        <f t="shared" ca="1" si="523"/>
        <v>183.3696764713101</v>
      </c>
      <c r="CB301" s="489">
        <f t="shared" ca="1" si="524"/>
        <v>1158.0313264096133</v>
      </c>
      <c r="CC301" s="489">
        <f t="shared" si="525"/>
        <v>0</v>
      </c>
      <c r="CD301" s="489">
        <f t="shared" si="526"/>
        <v>0</v>
      </c>
      <c r="CE301" s="647">
        <f t="shared" ca="1" si="527"/>
        <v>61711.57203518242</v>
      </c>
      <c r="CF301" s="700">
        <f t="shared" ca="1" si="565"/>
        <v>0</v>
      </c>
      <c r="CG301" s="701">
        <f t="shared" ca="1" si="528"/>
        <v>1445.5025028809234</v>
      </c>
      <c r="CH301" s="710">
        <f t="shared" ca="1" si="597"/>
        <v>-1445.5025028809234</v>
      </c>
      <c r="CI301" s="679">
        <v>160</v>
      </c>
      <c r="CJ301" s="29">
        <f t="shared" si="501"/>
        <v>0</v>
      </c>
      <c r="CK301" s="29">
        <f t="shared" ca="1" si="606"/>
        <v>92766.92793387892</v>
      </c>
      <c r="CL301" s="29">
        <f t="shared" ca="1" si="502"/>
        <v>96.632216597790546</v>
      </c>
      <c r="CM301" s="29"/>
      <c r="CN301" s="29">
        <v>159</v>
      </c>
      <c r="CO301" s="29">
        <f t="shared" ca="1" si="588"/>
        <v>1445.5025028809234</v>
      </c>
      <c r="CP301" s="29">
        <f t="shared" ref="CP301:CP310" ca="1" si="610">IF(CN301&gt;$CF$140,0,CP300+CO301)</f>
        <v>262190.86644511996</v>
      </c>
      <c r="CQ301" s="29">
        <f t="shared" ca="1" si="529"/>
        <v>273.11548588033332</v>
      </c>
      <c r="CR301" s="292"/>
      <c r="DA301" s="482"/>
      <c r="DB301" s="242">
        <v>159</v>
      </c>
      <c r="DC301" s="488">
        <f t="shared" ca="1" si="530"/>
        <v>1462.4506963735107</v>
      </c>
      <c r="DD301" s="489">
        <f t="shared" ca="1" si="503"/>
        <v>106.9885</v>
      </c>
      <c r="DE301" s="488">
        <f t="shared" ca="1" si="531"/>
        <v>1355.4621963735108</v>
      </c>
      <c r="DF301" s="489">
        <f t="shared" ca="1" si="532"/>
        <v>201.58193645512731</v>
      </c>
      <c r="DG301" s="488">
        <f t="shared" ca="1" si="533"/>
        <v>1153.8802599183834</v>
      </c>
      <c r="DH301" s="488">
        <f t="shared" si="534"/>
        <v>0</v>
      </c>
      <c r="DI301" s="488">
        <f t="shared" si="535"/>
        <v>0</v>
      </c>
      <c r="DJ301" s="523">
        <f t="shared" ca="1" si="536"/>
        <v>67959.926524696682</v>
      </c>
      <c r="DK301" s="420">
        <f t="shared" ca="1" si="504"/>
        <v>0</v>
      </c>
      <c r="DL301" s="416">
        <f t="shared" ca="1" si="537"/>
        <v>1462.4506963735107</v>
      </c>
      <c r="DM301" s="372">
        <f t="shared" ca="1" si="598"/>
        <v>-1462.4506963735107</v>
      </c>
      <c r="DN301" s="242">
        <v>160</v>
      </c>
      <c r="DO301" s="29">
        <f t="shared" si="505"/>
        <v>0</v>
      </c>
      <c r="DP301" s="29">
        <f t="shared" ca="1" si="577"/>
        <v>86042.698776856807</v>
      </c>
      <c r="DQ301" s="29">
        <f t="shared" ca="1" si="506"/>
        <v>89.627811225892515</v>
      </c>
      <c r="DR301" s="29"/>
      <c r="DS301" s="24">
        <v>159</v>
      </c>
      <c r="DT301" s="243">
        <f t="shared" ca="1" si="589"/>
        <v>1462.4506963735107</v>
      </c>
      <c r="DU301" s="243">
        <f t="shared" ref="DU301:DU310" ca="1" si="611">IF(DS301&gt;$DK$140,0,DU300+DT301)</f>
        <v>263897.56218814017</v>
      </c>
      <c r="DV301" s="243">
        <f t="shared" ca="1" si="538"/>
        <v>274.89329394597934</v>
      </c>
      <c r="DW301" s="33"/>
      <c r="EF301" s="482"/>
      <c r="EG301" s="242">
        <v>159</v>
      </c>
      <c r="EH301" s="331">
        <f t="shared" ca="1" si="539"/>
        <v>1150</v>
      </c>
      <c r="EI301" s="599">
        <f t="shared" ca="1" si="599"/>
        <v>103.62049999999999</v>
      </c>
      <c r="EJ301" s="331">
        <f t="shared" ca="1" si="540"/>
        <v>1046.3795</v>
      </c>
      <c r="EK301" s="594">
        <f t="shared" ca="1" si="541"/>
        <v>347.7684768903564</v>
      </c>
      <c r="EL301" s="488">
        <f t="shared" ca="1" si="542"/>
        <v>698.61102310964361</v>
      </c>
      <c r="EM301" s="331">
        <f t="shared" si="543"/>
        <v>0</v>
      </c>
      <c r="EN301" s="331">
        <f t="shared" si="544"/>
        <v>0</v>
      </c>
      <c r="EO301" s="595">
        <f t="shared" ca="1" si="545"/>
        <v>118536.29533929825</v>
      </c>
      <c r="EP301" s="420">
        <f t="shared" ca="1" si="507"/>
        <v>0</v>
      </c>
      <c r="EQ301" s="416">
        <f t="shared" ca="1" si="546"/>
        <v>1150</v>
      </c>
      <c r="ER301" s="372">
        <f t="shared" ca="1" si="600"/>
        <v>-1150</v>
      </c>
      <c r="ES301" s="242">
        <v>160</v>
      </c>
      <c r="ET301" s="29">
        <f t="shared" si="547"/>
        <v>0</v>
      </c>
      <c r="EU301" s="29">
        <f t="shared" ca="1" si="607"/>
        <v>92766.92793387892</v>
      </c>
      <c r="EV301" s="29">
        <f t="shared" ca="1" si="508"/>
        <v>96.632216597790546</v>
      </c>
      <c r="EW301" s="29"/>
      <c r="EX301" s="24">
        <v>159</v>
      </c>
      <c r="EY301" s="243">
        <f t="shared" ca="1" si="590"/>
        <v>1150</v>
      </c>
      <c r="EZ301" s="243">
        <f t="shared" ref="EZ301:EZ310" ca="1" si="612">IF(EX301&gt;$EP$140,0,EZ300+EY301)</f>
        <v>211286.33819032038</v>
      </c>
      <c r="FA301" s="243">
        <f t="shared" ca="1" si="548"/>
        <v>220.08993561491707</v>
      </c>
      <c r="FB301" s="33"/>
      <c r="FK301" s="482"/>
      <c r="FL301" s="242">
        <v>159</v>
      </c>
      <c r="FM301" s="331">
        <f t="shared" ca="1" si="549"/>
        <v>1150</v>
      </c>
      <c r="FN301" s="600">
        <f t="shared" ca="1" si="601"/>
        <v>104.1015</v>
      </c>
      <c r="FO301" s="331">
        <f t="shared" ca="1" si="550"/>
        <v>1045.8985</v>
      </c>
      <c r="FP301" s="597">
        <f t="shared" ca="1" si="551"/>
        <v>356.04111447741053</v>
      </c>
      <c r="FQ301" s="488">
        <f t="shared" ca="1" si="552"/>
        <v>689.85738552258954</v>
      </c>
      <c r="FR301" s="331">
        <f t="shared" si="553"/>
        <v>0</v>
      </c>
      <c r="FS301" s="331">
        <f t="shared" si="554"/>
        <v>0</v>
      </c>
      <c r="FT301" s="596">
        <f t="shared" ca="1" si="555"/>
        <v>121381.38186387531</v>
      </c>
      <c r="FU301" s="420">
        <f t="shared" ca="1" si="509"/>
        <v>0</v>
      </c>
      <c r="FV301" s="416">
        <f t="shared" ca="1" si="556"/>
        <v>1150</v>
      </c>
      <c r="FW301" s="372">
        <f t="shared" ca="1" si="602"/>
        <v>-1150</v>
      </c>
      <c r="FX301" s="242">
        <v>160</v>
      </c>
      <c r="FY301" s="29">
        <f t="shared" si="557"/>
        <v>0</v>
      </c>
      <c r="FZ301" s="29">
        <f t="shared" ca="1" si="608"/>
        <v>92766.92793387892</v>
      </c>
      <c r="GA301" s="29">
        <f t="shared" ca="1" si="510"/>
        <v>96.632216597790546</v>
      </c>
      <c r="GB301" s="29"/>
      <c r="GC301" s="24">
        <v>159</v>
      </c>
      <c r="GD301" s="243">
        <f t="shared" ca="1" si="591"/>
        <v>1150</v>
      </c>
      <c r="GE301" s="243">
        <f t="shared" ref="GE301:GE310" ca="1" si="613">IF(GC301&gt;$FU$140,0,GE300+GD301)</f>
        <v>211248.4196290308</v>
      </c>
      <c r="GF301" s="243">
        <f t="shared" ca="1" si="558"/>
        <v>220.05043711357379</v>
      </c>
      <c r="GG301" s="33"/>
      <c r="GP301" s="482"/>
      <c r="GQ301" s="242">
        <v>159</v>
      </c>
      <c r="GR301" s="331">
        <f t="shared" ca="1" si="511"/>
        <v>1150</v>
      </c>
      <c r="GS301" s="600">
        <f t="shared" ca="1" si="603"/>
        <v>106.9885</v>
      </c>
      <c r="GT301" s="331">
        <f t="shared" ca="1" si="512"/>
        <v>1043.0115000000001</v>
      </c>
      <c r="GU301" s="591">
        <f t="shared" ca="1" si="559"/>
        <v>384.15673877604689</v>
      </c>
      <c r="GV301" s="488">
        <f t="shared" ca="1" si="592"/>
        <v>658.85476122395312</v>
      </c>
      <c r="GW301" s="331">
        <f t="shared" si="593"/>
        <v>0</v>
      </c>
      <c r="GX301" s="331">
        <f t="shared" si="594"/>
        <v>0</v>
      </c>
      <c r="GY301" s="593">
        <f t="shared" ca="1" si="595"/>
        <v>131052.02710484926</v>
      </c>
      <c r="GZ301" s="420">
        <f t="shared" ca="1" si="513"/>
        <v>0</v>
      </c>
      <c r="HA301" s="416">
        <f t="shared" ca="1" si="560"/>
        <v>1150</v>
      </c>
      <c r="HB301" s="372">
        <f t="shared" ca="1" si="604"/>
        <v>-1150</v>
      </c>
      <c r="HC301" s="242">
        <v>160</v>
      </c>
      <c r="HD301" s="29">
        <f t="shared" si="561"/>
        <v>0</v>
      </c>
      <c r="HE301" s="29">
        <f t="shared" ca="1" si="609"/>
        <v>86042.698776856807</v>
      </c>
      <c r="HF301" s="29">
        <f t="shared" ca="1" si="514"/>
        <v>89.627811225892515</v>
      </c>
      <c r="HG301" s="29"/>
      <c r="HH301" s="24">
        <v>159</v>
      </c>
      <c r="HI301" s="243">
        <f t="shared" ca="1" si="605"/>
        <v>1150</v>
      </c>
      <c r="HJ301" s="243">
        <f t="shared" ref="HJ301:HJ310" ca="1" si="614">IF(HH301&gt;$GZ$140,0,HJ300+HI301)</f>
        <v>210033.37211367875</v>
      </c>
      <c r="HK301" s="243">
        <f t="shared" ca="1" si="562"/>
        <v>218.78476261841539</v>
      </c>
      <c r="HL301" s="33"/>
    </row>
    <row r="302" spans="3:220" ht="15" customHeight="1" x14ac:dyDescent="0.25">
      <c r="C302" s="242">
        <v>160</v>
      </c>
      <c r="D302" s="243">
        <f t="shared" si="486"/>
        <v>1155.6736805955547</v>
      </c>
      <c r="E302" s="865">
        <f t="shared" si="563"/>
        <v>100</v>
      </c>
      <c r="F302" s="866"/>
      <c r="G302" s="243">
        <f t="shared" si="487"/>
        <v>1055.6736805955547</v>
      </c>
      <c r="H302" s="859">
        <f t="shared" si="488"/>
        <v>395.35933763021444</v>
      </c>
      <c r="I302" s="860"/>
      <c r="J302" s="243">
        <f t="shared" si="489"/>
        <v>660.3143429653403</v>
      </c>
      <c r="K302" s="859">
        <f t="shared" si="515"/>
        <v>117947.48694609899</v>
      </c>
      <c r="L302" s="860"/>
      <c r="M302" s="860"/>
      <c r="N302" s="861"/>
      <c r="O302" s="248">
        <f t="shared" si="516"/>
        <v>117947.48694609899</v>
      </c>
      <c r="P302" s="248">
        <f t="shared" si="484"/>
        <v>0</v>
      </c>
      <c r="Q302" s="248">
        <f t="shared" si="490"/>
        <v>0</v>
      </c>
      <c r="R302" s="1015" t="str">
        <f t="shared" si="485"/>
        <v/>
      </c>
      <c r="S302" s="1015"/>
      <c r="U302">
        <v>160</v>
      </c>
      <c r="W302" s="278"/>
      <c r="X302" s="278"/>
      <c r="Y302" s="854"/>
      <c r="Z302" s="855"/>
      <c r="AA302" s="279"/>
      <c r="AQ302" s="482"/>
      <c r="AR302" s="242">
        <v>160</v>
      </c>
      <c r="AS302" s="331">
        <f t="shared" ca="1" si="491"/>
        <v>1231.970682334292</v>
      </c>
      <c r="AT302" s="566">
        <f t="shared" ca="1" si="517"/>
        <v>103.62049999999999</v>
      </c>
      <c r="AU302" s="331">
        <f t="shared" ca="1" si="492"/>
        <v>1128.350182334292</v>
      </c>
      <c r="AV302" s="329">
        <f t="shared" ca="1" si="493"/>
        <v>297.45402103675832</v>
      </c>
      <c r="AW302" s="331">
        <f t="shared" ca="1" si="494"/>
        <v>830.89616129753358</v>
      </c>
      <c r="AX302" s="331">
        <f t="shared" si="518"/>
        <v>0</v>
      </c>
      <c r="AY302" s="331">
        <f t="shared" si="570"/>
        <v>0</v>
      </c>
      <c r="AZ302" s="350">
        <f t="shared" ca="1" si="495"/>
        <v>101153.33962273387</v>
      </c>
      <c r="BA302" s="420">
        <f t="shared" ca="1" si="496"/>
        <v>0</v>
      </c>
      <c r="BB302" s="416">
        <f t="shared" ca="1" si="519"/>
        <v>1231.970682334292</v>
      </c>
      <c r="BC302" s="372">
        <f t="shared" ca="1" si="596"/>
        <v>-1231.970682334292</v>
      </c>
      <c r="BD302" s="242">
        <v>161</v>
      </c>
      <c r="BE302" s="29">
        <f t="shared" si="497"/>
        <v>0</v>
      </c>
      <c r="BF302" s="29">
        <f t="shared" ca="1" si="520"/>
        <v>92766.92793387892</v>
      </c>
      <c r="BG302" s="29">
        <f t="shared" ca="1" si="498"/>
        <v>96.632216597790546</v>
      </c>
      <c r="BH302" s="29"/>
      <c r="BI302" s="24">
        <v>160</v>
      </c>
      <c r="BJ302" s="243">
        <f t="shared" ca="1" si="587"/>
        <v>1231.970682334292</v>
      </c>
      <c r="BK302" s="243">
        <f t="shared" ca="1" si="564"/>
        <v>226649.44848935</v>
      </c>
      <c r="BL302" s="243">
        <f t="shared" ca="1" si="521"/>
        <v>236.09317550973961</v>
      </c>
      <c r="BM302" s="33"/>
      <c r="BO302" s="278"/>
      <c r="BP302" s="278"/>
      <c r="BQ302" s="278"/>
      <c r="BR302" s="278"/>
      <c r="BS302" s="278"/>
      <c r="BT302" s="278"/>
      <c r="BU302" s="278"/>
      <c r="BV302" s="725"/>
      <c r="BW302" s="679">
        <v>160</v>
      </c>
      <c r="BX302" s="489">
        <f t="shared" ca="1" si="522"/>
        <v>1445.5025028809234</v>
      </c>
      <c r="BY302" s="489">
        <f t="shared" ca="1" si="499"/>
        <v>104.1015</v>
      </c>
      <c r="BZ302" s="489">
        <f t="shared" ca="1" si="500"/>
        <v>1341.4010028809234</v>
      </c>
      <c r="CA302" s="489">
        <f t="shared" ca="1" si="523"/>
        <v>179.99208510261542</v>
      </c>
      <c r="CB302" s="489">
        <f t="shared" ca="1" si="524"/>
        <v>1161.408917778308</v>
      </c>
      <c r="CC302" s="489">
        <f t="shared" si="525"/>
        <v>0</v>
      </c>
      <c r="CD302" s="489">
        <f t="shared" si="526"/>
        <v>0</v>
      </c>
      <c r="CE302" s="647">
        <f t="shared" ca="1" si="527"/>
        <v>60550.16311740411</v>
      </c>
      <c r="CF302" s="700">
        <f t="shared" ca="1" si="565"/>
        <v>0</v>
      </c>
      <c r="CG302" s="701">
        <f t="shared" ca="1" si="528"/>
        <v>1445.5025028809234</v>
      </c>
      <c r="CH302" s="710">
        <f t="shared" ca="1" si="597"/>
        <v>-1445.5025028809234</v>
      </c>
      <c r="CI302" s="679">
        <v>161</v>
      </c>
      <c r="CJ302" s="29">
        <f t="shared" si="501"/>
        <v>0</v>
      </c>
      <c r="CK302" s="29">
        <f t="shared" ca="1" si="606"/>
        <v>92766.92793387892</v>
      </c>
      <c r="CL302" s="29">
        <f t="shared" ca="1" si="502"/>
        <v>96.632216597790546</v>
      </c>
      <c r="CM302" s="29"/>
      <c r="CN302" s="29">
        <v>160</v>
      </c>
      <c r="CO302" s="29">
        <f t="shared" ca="1" si="588"/>
        <v>1445.5025028809234</v>
      </c>
      <c r="CP302" s="29">
        <f t="shared" ca="1" si="610"/>
        <v>263636.36894800089</v>
      </c>
      <c r="CQ302" s="29">
        <f t="shared" ca="1" si="529"/>
        <v>274.62121765416759</v>
      </c>
      <c r="CR302" s="292"/>
      <c r="DA302" s="482"/>
      <c r="DB302" s="242">
        <v>160</v>
      </c>
      <c r="DC302" s="488">
        <f t="shared" ca="1" si="530"/>
        <v>1462.4506963735107</v>
      </c>
      <c r="DD302" s="489">
        <f t="shared" ca="1" si="503"/>
        <v>106.9885</v>
      </c>
      <c r="DE302" s="488">
        <f t="shared" ca="1" si="531"/>
        <v>1355.4621963735108</v>
      </c>
      <c r="DF302" s="489">
        <f t="shared" ca="1" si="532"/>
        <v>198.21645236369866</v>
      </c>
      <c r="DG302" s="488">
        <f t="shared" ca="1" si="533"/>
        <v>1157.2457440098121</v>
      </c>
      <c r="DH302" s="488">
        <f t="shared" si="534"/>
        <v>0</v>
      </c>
      <c r="DI302" s="488">
        <f t="shared" si="535"/>
        <v>0</v>
      </c>
      <c r="DJ302" s="523">
        <f t="shared" ca="1" si="536"/>
        <v>66802.680780686875</v>
      </c>
      <c r="DK302" s="420">
        <f t="shared" ca="1" si="504"/>
        <v>0</v>
      </c>
      <c r="DL302" s="416">
        <f t="shared" ca="1" si="537"/>
        <v>1462.4506963735107</v>
      </c>
      <c r="DM302" s="372">
        <f t="shared" ca="1" si="598"/>
        <v>-1462.4506963735107</v>
      </c>
      <c r="DN302" s="242">
        <v>161</v>
      </c>
      <c r="DO302" s="29">
        <f t="shared" si="505"/>
        <v>0</v>
      </c>
      <c r="DP302" s="29">
        <f t="shared" ca="1" si="577"/>
        <v>86042.698776856807</v>
      </c>
      <c r="DQ302" s="29">
        <f t="shared" ca="1" si="506"/>
        <v>89.627811225892515</v>
      </c>
      <c r="DR302" s="29"/>
      <c r="DS302" s="24">
        <v>160</v>
      </c>
      <c r="DT302" s="243">
        <f t="shared" ca="1" si="589"/>
        <v>1462.4506963735107</v>
      </c>
      <c r="DU302" s="243">
        <f t="shared" ca="1" si="611"/>
        <v>265360.01288451371</v>
      </c>
      <c r="DV302" s="243">
        <f t="shared" ca="1" si="538"/>
        <v>276.41668008803509</v>
      </c>
      <c r="DW302" s="33"/>
      <c r="EF302" s="482"/>
      <c r="EG302" s="242">
        <v>160</v>
      </c>
      <c r="EH302" s="331">
        <f t="shared" ca="1" si="539"/>
        <v>1150</v>
      </c>
      <c r="EI302" s="599">
        <f t="shared" ca="1" si="599"/>
        <v>103.62049999999999</v>
      </c>
      <c r="EJ302" s="331">
        <f t="shared" ca="1" si="540"/>
        <v>1046.3795</v>
      </c>
      <c r="EK302" s="594">
        <f t="shared" ca="1" si="541"/>
        <v>345.73086140628658</v>
      </c>
      <c r="EL302" s="488">
        <f t="shared" ca="1" si="542"/>
        <v>700.64863859371349</v>
      </c>
      <c r="EM302" s="331">
        <f t="shared" si="543"/>
        <v>0</v>
      </c>
      <c r="EN302" s="331">
        <f t="shared" si="544"/>
        <v>0</v>
      </c>
      <c r="EO302" s="595">
        <f t="shared" ca="1" si="545"/>
        <v>117835.64670070453</v>
      </c>
      <c r="EP302" s="420">
        <f t="shared" ca="1" si="507"/>
        <v>0</v>
      </c>
      <c r="EQ302" s="416">
        <f t="shared" ca="1" si="546"/>
        <v>1150</v>
      </c>
      <c r="ER302" s="372">
        <f t="shared" ca="1" si="600"/>
        <v>-1150</v>
      </c>
      <c r="ES302" s="242">
        <v>161</v>
      </c>
      <c r="ET302" s="29">
        <f t="shared" si="547"/>
        <v>0</v>
      </c>
      <c r="EU302" s="29">
        <f t="shared" ca="1" si="607"/>
        <v>92766.92793387892</v>
      </c>
      <c r="EV302" s="29">
        <f t="shared" ca="1" si="508"/>
        <v>96.632216597790546</v>
      </c>
      <c r="EW302" s="29"/>
      <c r="EX302" s="24">
        <v>160</v>
      </c>
      <c r="EY302" s="243">
        <f t="shared" ca="1" si="590"/>
        <v>1150</v>
      </c>
      <c r="EZ302" s="243">
        <f t="shared" ca="1" si="612"/>
        <v>212436.33819032038</v>
      </c>
      <c r="FA302" s="243">
        <f t="shared" ca="1" si="548"/>
        <v>221.28785228158372</v>
      </c>
      <c r="FB302" s="33"/>
      <c r="FK302" s="482"/>
      <c r="FL302" s="242">
        <v>160</v>
      </c>
      <c r="FM302" s="331">
        <f t="shared" ca="1" si="549"/>
        <v>1150</v>
      </c>
      <c r="FN302" s="600">
        <f t="shared" ca="1" si="601"/>
        <v>104.1015</v>
      </c>
      <c r="FO302" s="331">
        <f t="shared" ca="1" si="550"/>
        <v>1045.8985</v>
      </c>
      <c r="FP302" s="597">
        <f t="shared" ca="1" si="551"/>
        <v>354.029030436303</v>
      </c>
      <c r="FQ302" s="488">
        <f t="shared" ca="1" si="552"/>
        <v>691.86946956369707</v>
      </c>
      <c r="FR302" s="331">
        <f t="shared" si="553"/>
        <v>0</v>
      </c>
      <c r="FS302" s="331">
        <f t="shared" si="554"/>
        <v>0</v>
      </c>
      <c r="FT302" s="596">
        <f t="shared" ca="1" si="555"/>
        <v>120689.51239431162</v>
      </c>
      <c r="FU302" s="420">
        <f t="shared" ca="1" si="509"/>
        <v>0</v>
      </c>
      <c r="FV302" s="416">
        <f t="shared" ca="1" si="556"/>
        <v>1150</v>
      </c>
      <c r="FW302" s="372">
        <f t="shared" ca="1" si="602"/>
        <v>-1150</v>
      </c>
      <c r="FX302" s="242">
        <v>161</v>
      </c>
      <c r="FY302" s="29">
        <f t="shared" si="557"/>
        <v>0</v>
      </c>
      <c r="FZ302" s="29">
        <f t="shared" ca="1" si="608"/>
        <v>92766.92793387892</v>
      </c>
      <c r="GA302" s="29">
        <f t="shared" ca="1" si="510"/>
        <v>96.632216597790546</v>
      </c>
      <c r="GB302" s="29"/>
      <c r="GC302" s="24">
        <v>160</v>
      </c>
      <c r="GD302" s="243">
        <f t="shared" ca="1" si="591"/>
        <v>1150</v>
      </c>
      <c r="GE302" s="243">
        <f t="shared" ca="1" si="613"/>
        <v>212398.4196290308</v>
      </c>
      <c r="GF302" s="243">
        <f t="shared" ca="1" si="558"/>
        <v>221.24835378024045</v>
      </c>
      <c r="GG302" s="33"/>
      <c r="GP302" s="482"/>
      <c r="GQ302" s="242">
        <v>160</v>
      </c>
      <c r="GR302" s="331">
        <f t="shared" ca="1" si="511"/>
        <v>1150</v>
      </c>
      <c r="GS302" s="600">
        <f t="shared" ca="1" si="603"/>
        <v>106.9885</v>
      </c>
      <c r="GT302" s="331">
        <f t="shared" ca="1" si="512"/>
        <v>1043.0115000000001</v>
      </c>
      <c r="GU302" s="591">
        <f t="shared" ca="1" si="559"/>
        <v>382.23507905581033</v>
      </c>
      <c r="GV302" s="488">
        <f t="shared" ca="1" si="592"/>
        <v>660.77642094418979</v>
      </c>
      <c r="GW302" s="331">
        <f t="shared" si="593"/>
        <v>0</v>
      </c>
      <c r="GX302" s="331">
        <f t="shared" si="594"/>
        <v>0</v>
      </c>
      <c r="GY302" s="593">
        <f t="shared" ca="1" si="595"/>
        <v>130391.25068390506</v>
      </c>
      <c r="GZ302" s="420">
        <f t="shared" ca="1" si="513"/>
        <v>0</v>
      </c>
      <c r="HA302" s="416">
        <f t="shared" ca="1" si="560"/>
        <v>1150</v>
      </c>
      <c r="HB302" s="372">
        <f t="shared" ca="1" si="604"/>
        <v>-1150</v>
      </c>
      <c r="HC302" s="242">
        <v>161</v>
      </c>
      <c r="HD302" s="29">
        <f t="shared" si="561"/>
        <v>0</v>
      </c>
      <c r="HE302" s="29">
        <f t="shared" ca="1" si="609"/>
        <v>86042.698776856807</v>
      </c>
      <c r="HF302" s="29">
        <f t="shared" ca="1" si="514"/>
        <v>89.627811225892515</v>
      </c>
      <c r="HG302" s="29"/>
      <c r="HH302" s="24">
        <v>160</v>
      </c>
      <c r="HI302" s="243">
        <f t="shared" ca="1" si="605"/>
        <v>1150</v>
      </c>
      <c r="HJ302" s="243">
        <f t="shared" ca="1" si="614"/>
        <v>211183.37211367875</v>
      </c>
      <c r="HK302" s="243">
        <f t="shared" ca="1" si="562"/>
        <v>219.98267928508207</v>
      </c>
      <c r="HL302" s="33"/>
    </row>
    <row r="303" spans="3:220" ht="15" customHeight="1" x14ac:dyDescent="0.25">
      <c r="C303" s="242">
        <v>161</v>
      </c>
      <c r="D303" s="243">
        <f t="shared" si="486"/>
        <v>1155.6736805955547</v>
      </c>
      <c r="E303" s="865">
        <f t="shared" si="563"/>
        <v>100</v>
      </c>
      <c r="F303" s="866"/>
      <c r="G303" s="243">
        <f t="shared" si="487"/>
        <v>1055.6736805955547</v>
      </c>
      <c r="H303" s="859">
        <f t="shared" si="488"/>
        <v>393.15828982032991</v>
      </c>
      <c r="I303" s="860"/>
      <c r="J303" s="243">
        <f t="shared" si="489"/>
        <v>662.51539077522489</v>
      </c>
      <c r="K303" s="859">
        <f t="shared" si="515"/>
        <v>117284.97155532376</v>
      </c>
      <c r="L303" s="860"/>
      <c r="M303" s="860"/>
      <c r="N303" s="861"/>
      <c r="O303" s="248">
        <f t="shared" si="516"/>
        <v>117284.97155532376</v>
      </c>
      <c r="P303" s="248">
        <f t="shared" si="484"/>
        <v>0</v>
      </c>
      <c r="Q303" s="248">
        <f t="shared" si="490"/>
        <v>0</v>
      </c>
      <c r="R303" s="1015" t="str">
        <f t="shared" si="485"/>
        <v/>
      </c>
      <c r="S303" s="1015"/>
      <c r="U303">
        <v>161</v>
      </c>
      <c r="W303" s="278"/>
      <c r="X303" s="278"/>
      <c r="Y303" s="854"/>
      <c r="Z303" s="855"/>
      <c r="AA303" s="279"/>
      <c r="AQ303" s="482"/>
      <c r="AR303" s="242">
        <v>161</v>
      </c>
      <c r="AS303" s="331">
        <f t="shared" ca="1" si="491"/>
        <v>1231.970682334292</v>
      </c>
      <c r="AT303" s="566">
        <f t="shared" ca="1" si="517"/>
        <v>103.62049999999999</v>
      </c>
      <c r="AU303" s="331">
        <f t="shared" ca="1" si="492"/>
        <v>1128.350182334292</v>
      </c>
      <c r="AV303" s="329">
        <f t="shared" ca="1" si="493"/>
        <v>295.0305738996405</v>
      </c>
      <c r="AW303" s="331">
        <f t="shared" ca="1" si="494"/>
        <v>833.3196084346514</v>
      </c>
      <c r="AX303" s="331">
        <f t="shared" si="518"/>
        <v>0</v>
      </c>
      <c r="AY303" s="331">
        <f t="shared" si="570"/>
        <v>0</v>
      </c>
      <c r="AZ303" s="350">
        <f t="shared" ca="1" si="495"/>
        <v>100320.02001429921</v>
      </c>
      <c r="BA303" s="420">
        <f t="shared" ca="1" si="496"/>
        <v>0</v>
      </c>
      <c r="BB303" s="416">
        <f t="shared" ca="1" si="519"/>
        <v>1231.970682334292</v>
      </c>
      <c r="BC303" s="372">
        <f t="shared" ca="1" si="596"/>
        <v>-1231.970682334292</v>
      </c>
      <c r="BD303" s="242">
        <v>162</v>
      </c>
      <c r="BE303" s="29">
        <f t="shared" si="497"/>
        <v>0</v>
      </c>
      <c r="BF303" s="29">
        <f t="shared" ca="1" si="520"/>
        <v>92766.92793387892</v>
      </c>
      <c r="BG303" s="29">
        <f t="shared" ca="1" si="498"/>
        <v>96.632216597790546</v>
      </c>
      <c r="BH303" s="29"/>
      <c r="BI303" s="24">
        <v>161</v>
      </c>
      <c r="BJ303" s="243">
        <f t="shared" ca="1" si="587"/>
        <v>1231.970682334292</v>
      </c>
      <c r="BK303" s="243">
        <f t="shared" ca="1" si="564"/>
        <v>227881.41917168431</v>
      </c>
      <c r="BL303" s="243">
        <f t="shared" ca="1" si="521"/>
        <v>237.37647830383784</v>
      </c>
      <c r="BM303" s="33"/>
      <c r="BO303" s="278"/>
      <c r="BP303" s="278"/>
      <c r="BQ303" s="278"/>
      <c r="BR303" s="278"/>
      <c r="BS303" s="278"/>
      <c r="BT303" s="278"/>
      <c r="BU303" s="278"/>
      <c r="BV303" s="725"/>
      <c r="BW303" s="679">
        <v>161</v>
      </c>
      <c r="BX303" s="489">
        <f t="shared" ca="1" si="522"/>
        <v>1445.5025028809234</v>
      </c>
      <c r="BY303" s="489">
        <f t="shared" ca="1" si="499"/>
        <v>104.1015</v>
      </c>
      <c r="BZ303" s="489">
        <f t="shared" ca="1" si="500"/>
        <v>1341.4010028809234</v>
      </c>
      <c r="CA303" s="489">
        <f t="shared" ca="1" si="523"/>
        <v>176.60464242576199</v>
      </c>
      <c r="CB303" s="489">
        <f t="shared" ca="1" si="524"/>
        <v>1164.7963604551614</v>
      </c>
      <c r="CC303" s="489">
        <f t="shared" si="525"/>
        <v>0</v>
      </c>
      <c r="CD303" s="489">
        <f t="shared" si="526"/>
        <v>0</v>
      </c>
      <c r="CE303" s="647">
        <f t="shared" ca="1" si="527"/>
        <v>59385.366756948948</v>
      </c>
      <c r="CF303" s="700">
        <f t="shared" ca="1" si="565"/>
        <v>0</v>
      </c>
      <c r="CG303" s="701">
        <f t="shared" ca="1" si="528"/>
        <v>1445.5025028809234</v>
      </c>
      <c r="CH303" s="710">
        <f t="shared" ca="1" si="597"/>
        <v>-1445.5025028809234</v>
      </c>
      <c r="CI303" s="679">
        <v>162</v>
      </c>
      <c r="CJ303" s="29">
        <f t="shared" si="501"/>
        <v>0</v>
      </c>
      <c r="CK303" s="29">
        <f t="shared" ca="1" si="606"/>
        <v>92766.92793387892</v>
      </c>
      <c r="CL303" s="29">
        <f t="shared" ca="1" si="502"/>
        <v>96.632216597790546</v>
      </c>
      <c r="CM303" s="29"/>
      <c r="CN303" s="29">
        <v>161</v>
      </c>
      <c r="CO303" s="29">
        <f t="shared" ca="1" si="588"/>
        <v>1445.5025028809234</v>
      </c>
      <c r="CP303" s="29">
        <f t="shared" ca="1" si="610"/>
        <v>265081.87145088182</v>
      </c>
      <c r="CQ303" s="29">
        <f t="shared" ca="1" si="529"/>
        <v>276.12694942800192</v>
      </c>
      <c r="CR303" s="292"/>
      <c r="DA303" s="482"/>
      <c r="DB303" s="242">
        <v>161</v>
      </c>
      <c r="DC303" s="488">
        <f t="shared" ca="1" si="530"/>
        <v>1462.4506963735107</v>
      </c>
      <c r="DD303" s="489">
        <f t="shared" ca="1" si="503"/>
        <v>106.9885</v>
      </c>
      <c r="DE303" s="488">
        <f t="shared" ca="1" si="531"/>
        <v>1355.4621963735108</v>
      </c>
      <c r="DF303" s="489">
        <f t="shared" ca="1" si="532"/>
        <v>194.8411522770034</v>
      </c>
      <c r="DG303" s="488">
        <f t="shared" ca="1" si="533"/>
        <v>1160.6210440965074</v>
      </c>
      <c r="DH303" s="488">
        <f t="shared" si="534"/>
        <v>0</v>
      </c>
      <c r="DI303" s="488">
        <f t="shared" si="535"/>
        <v>0</v>
      </c>
      <c r="DJ303" s="523">
        <f t="shared" ca="1" si="536"/>
        <v>65642.059736590367</v>
      </c>
      <c r="DK303" s="420">
        <f t="shared" ca="1" si="504"/>
        <v>0</v>
      </c>
      <c r="DL303" s="416">
        <f t="shared" ca="1" si="537"/>
        <v>1462.4506963735107</v>
      </c>
      <c r="DM303" s="372">
        <f t="shared" ca="1" si="598"/>
        <v>-1462.4506963735107</v>
      </c>
      <c r="DN303" s="242">
        <v>162</v>
      </c>
      <c r="DO303" s="29">
        <f t="shared" si="505"/>
        <v>0</v>
      </c>
      <c r="DP303" s="29">
        <f t="shared" ca="1" si="577"/>
        <v>86042.698776856807</v>
      </c>
      <c r="DQ303" s="29">
        <f t="shared" ca="1" si="506"/>
        <v>89.627811225892515</v>
      </c>
      <c r="DR303" s="29"/>
      <c r="DS303" s="24">
        <v>161</v>
      </c>
      <c r="DT303" s="243">
        <f t="shared" ca="1" si="589"/>
        <v>1462.4506963735107</v>
      </c>
      <c r="DU303" s="243">
        <f t="shared" ca="1" si="611"/>
        <v>266822.46358088724</v>
      </c>
      <c r="DV303" s="243">
        <f t="shared" ca="1" si="538"/>
        <v>277.94006623009091</v>
      </c>
      <c r="DW303" s="33"/>
      <c r="EF303" s="482"/>
      <c r="EG303" s="242">
        <v>161</v>
      </c>
      <c r="EH303" s="331">
        <f t="shared" ca="1" si="539"/>
        <v>1150</v>
      </c>
      <c r="EI303" s="599">
        <f t="shared" ca="1" si="599"/>
        <v>103.62049999999999</v>
      </c>
      <c r="EJ303" s="331">
        <f t="shared" ca="1" si="540"/>
        <v>1046.3795</v>
      </c>
      <c r="EK303" s="594">
        <f t="shared" ca="1" si="541"/>
        <v>343.68730287705489</v>
      </c>
      <c r="EL303" s="488">
        <f t="shared" ca="1" si="542"/>
        <v>702.69219712294512</v>
      </c>
      <c r="EM303" s="331">
        <f t="shared" si="543"/>
        <v>0</v>
      </c>
      <c r="EN303" s="331">
        <f t="shared" si="544"/>
        <v>0</v>
      </c>
      <c r="EO303" s="595">
        <f t="shared" ca="1" si="545"/>
        <v>117132.95450358158</v>
      </c>
      <c r="EP303" s="420">
        <f t="shared" ca="1" si="507"/>
        <v>0</v>
      </c>
      <c r="EQ303" s="416">
        <f t="shared" ca="1" si="546"/>
        <v>1150</v>
      </c>
      <c r="ER303" s="372">
        <f t="shared" ca="1" si="600"/>
        <v>-1150</v>
      </c>
      <c r="ES303" s="242">
        <v>162</v>
      </c>
      <c r="ET303" s="29">
        <f t="shared" si="547"/>
        <v>0</v>
      </c>
      <c r="EU303" s="29">
        <f t="shared" ca="1" si="607"/>
        <v>92766.92793387892</v>
      </c>
      <c r="EV303" s="29">
        <f t="shared" ca="1" si="508"/>
        <v>96.632216597790546</v>
      </c>
      <c r="EW303" s="29"/>
      <c r="EX303" s="24">
        <v>161</v>
      </c>
      <c r="EY303" s="243">
        <f t="shared" ca="1" si="590"/>
        <v>1150</v>
      </c>
      <c r="EZ303" s="243">
        <f t="shared" ca="1" si="612"/>
        <v>213586.33819032038</v>
      </c>
      <c r="FA303" s="243">
        <f t="shared" ca="1" si="548"/>
        <v>222.48576894825041</v>
      </c>
      <c r="FB303" s="33"/>
      <c r="FK303" s="482"/>
      <c r="FL303" s="242">
        <v>161</v>
      </c>
      <c r="FM303" s="331">
        <f t="shared" ca="1" si="549"/>
        <v>1150</v>
      </c>
      <c r="FN303" s="600">
        <f t="shared" ca="1" si="601"/>
        <v>104.1015</v>
      </c>
      <c r="FO303" s="331">
        <f t="shared" ca="1" si="550"/>
        <v>1045.8985</v>
      </c>
      <c r="FP303" s="597">
        <f t="shared" ca="1" si="551"/>
        <v>352.01107781674227</v>
      </c>
      <c r="FQ303" s="488">
        <f t="shared" ca="1" si="552"/>
        <v>693.88742218325774</v>
      </c>
      <c r="FR303" s="331">
        <f t="shared" si="553"/>
        <v>0</v>
      </c>
      <c r="FS303" s="331">
        <f t="shared" si="554"/>
        <v>0</v>
      </c>
      <c r="FT303" s="596">
        <f t="shared" ca="1" si="555"/>
        <v>119995.62497212837</v>
      </c>
      <c r="FU303" s="420">
        <f t="shared" ca="1" si="509"/>
        <v>0</v>
      </c>
      <c r="FV303" s="416">
        <f t="shared" ca="1" si="556"/>
        <v>1150</v>
      </c>
      <c r="FW303" s="372">
        <f t="shared" ca="1" si="602"/>
        <v>-1150</v>
      </c>
      <c r="FX303" s="242">
        <v>162</v>
      </c>
      <c r="FY303" s="29">
        <f t="shared" si="557"/>
        <v>0</v>
      </c>
      <c r="FZ303" s="29">
        <f t="shared" ca="1" si="608"/>
        <v>92766.92793387892</v>
      </c>
      <c r="GA303" s="29">
        <f t="shared" ca="1" si="510"/>
        <v>96.632216597790546</v>
      </c>
      <c r="GB303" s="29"/>
      <c r="GC303" s="24">
        <v>161</v>
      </c>
      <c r="GD303" s="243">
        <f t="shared" ca="1" si="591"/>
        <v>1150</v>
      </c>
      <c r="GE303" s="243">
        <f t="shared" ca="1" si="613"/>
        <v>213548.4196290308</v>
      </c>
      <c r="GF303" s="243">
        <f t="shared" ca="1" si="558"/>
        <v>222.44627044690711</v>
      </c>
      <c r="GG303" s="33"/>
      <c r="GP303" s="482"/>
      <c r="GQ303" s="242">
        <v>161</v>
      </c>
      <c r="GR303" s="331">
        <f t="shared" ca="1" si="511"/>
        <v>1150</v>
      </c>
      <c r="GS303" s="600">
        <f t="shared" ca="1" si="603"/>
        <v>106.9885</v>
      </c>
      <c r="GT303" s="331">
        <f t="shared" ca="1" si="512"/>
        <v>1043.0115000000001</v>
      </c>
      <c r="GU303" s="591">
        <f t="shared" ca="1" si="559"/>
        <v>380.30781449472312</v>
      </c>
      <c r="GV303" s="488">
        <f t="shared" ca="1" si="592"/>
        <v>662.70368550527701</v>
      </c>
      <c r="GW303" s="331">
        <f t="shared" si="593"/>
        <v>0</v>
      </c>
      <c r="GX303" s="331">
        <f t="shared" si="594"/>
        <v>0</v>
      </c>
      <c r="GY303" s="593">
        <f t="shared" ca="1" si="595"/>
        <v>129728.54699839979</v>
      </c>
      <c r="GZ303" s="420">
        <f t="shared" ca="1" si="513"/>
        <v>0</v>
      </c>
      <c r="HA303" s="416">
        <f t="shared" ca="1" si="560"/>
        <v>1150</v>
      </c>
      <c r="HB303" s="372">
        <f t="shared" ca="1" si="604"/>
        <v>-1150</v>
      </c>
      <c r="HC303" s="242">
        <v>162</v>
      </c>
      <c r="HD303" s="29">
        <f t="shared" si="561"/>
        <v>0</v>
      </c>
      <c r="HE303" s="29">
        <f t="shared" ca="1" si="609"/>
        <v>86042.698776856807</v>
      </c>
      <c r="HF303" s="29">
        <f t="shared" ca="1" si="514"/>
        <v>89.627811225892515</v>
      </c>
      <c r="HG303" s="29"/>
      <c r="HH303" s="24">
        <v>161</v>
      </c>
      <c r="HI303" s="243">
        <f t="shared" ca="1" si="605"/>
        <v>1150</v>
      </c>
      <c r="HJ303" s="243">
        <f t="shared" ca="1" si="614"/>
        <v>212333.37211367875</v>
      </c>
      <c r="HK303" s="243">
        <f t="shared" ca="1" si="562"/>
        <v>221.18059595174873</v>
      </c>
      <c r="HL303" s="33"/>
    </row>
    <row r="304" spans="3:220" ht="15" customHeight="1" x14ac:dyDescent="0.25">
      <c r="C304" s="242">
        <v>162</v>
      </c>
      <c r="D304" s="243">
        <f t="shared" si="486"/>
        <v>1155.6736805955547</v>
      </c>
      <c r="E304" s="865">
        <f t="shared" si="563"/>
        <v>100</v>
      </c>
      <c r="F304" s="866"/>
      <c r="G304" s="243">
        <f t="shared" si="487"/>
        <v>1055.6736805955547</v>
      </c>
      <c r="H304" s="859">
        <f t="shared" si="488"/>
        <v>390.94990518441256</v>
      </c>
      <c r="I304" s="860"/>
      <c r="J304" s="243">
        <f t="shared" si="489"/>
        <v>664.72377541114224</v>
      </c>
      <c r="K304" s="859">
        <f t="shared" si="515"/>
        <v>116620.24777991262</v>
      </c>
      <c r="L304" s="860"/>
      <c r="M304" s="860"/>
      <c r="N304" s="861"/>
      <c r="O304" s="248">
        <f t="shared" si="516"/>
        <v>116620.24777991262</v>
      </c>
      <c r="P304" s="248">
        <f t="shared" si="484"/>
        <v>0</v>
      </c>
      <c r="Q304" s="248">
        <f t="shared" si="490"/>
        <v>0</v>
      </c>
      <c r="R304" s="1015" t="str">
        <f t="shared" si="485"/>
        <v/>
      </c>
      <c r="S304" s="1015"/>
      <c r="U304">
        <v>162</v>
      </c>
      <c r="W304" s="278"/>
      <c r="X304" s="278"/>
      <c r="Y304" s="854"/>
      <c r="Z304" s="855"/>
      <c r="AA304" s="279"/>
      <c r="AQ304" s="482"/>
      <c r="AR304" s="242">
        <v>162</v>
      </c>
      <c r="AS304" s="331">
        <f t="shared" ca="1" si="491"/>
        <v>1231.970682334292</v>
      </c>
      <c r="AT304" s="566">
        <f t="shared" ca="1" si="517"/>
        <v>103.62049999999999</v>
      </c>
      <c r="AU304" s="331">
        <f t="shared" ca="1" si="492"/>
        <v>1128.350182334292</v>
      </c>
      <c r="AV304" s="329">
        <f t="shared" ca="1" si="493"/>
        <v>292.6000583750394</v>
      </c>
      <c r="AW304" s="331">
        <f t="shared" ca="1" si="494"/>
        <v>835.75012395925251</v>
      </c>
      <c r="AX304" s="331">
        <f t="shared" si="518"/>
        <v>0</v>
      </c>
      <c r="AY304" s="331">
        <f t="shared" si="570"/>
        <v>0</v>
      </c>
      <c r="AZ304" s="350">
        <f t="shared" ca="1" si="495"/>
        <v>99484.269890339958</v>
      </c>
      <c r="BA304" s="420">
        <f t="shared" ca="1" si="496"/>
        <v>0</v>
      </c>
      <c r="BB304" s="416">
        <f t="shared" ca="1" si="519"/>
        <v>1231.970682334292</v>
      </c>
      <c r="BC304" s="372">
        <f t="shared" ca="1" si="596"/>
        <v>-1231.970682334292</v>
      </c>
      <c r="BD304" s="242">
        <v>163</v>
      </c>
      <c r="BE304" s="29">
        <f t="shared" si="497"/>
        <v>0</v>
      </c>
      <c r="BF304" s="29">
        <f t="shared" ca="1" si="520"/>
        <v>92766.92793387892</v>
      </c>
      <c r="BG304" s="29">
        <f t="shared" ca="1" si="498"/>
        <v>96.632216597790546</v>
      </c>
      <c r="BH304" s="29"/>
      <c r="BI304" s="24">
        <v>162</v>
      </c>
      <c r="BJ304" s="243">
        <f t="shared" ca="1" si="587"/>
        <v>1231.970682334292</v>
      </c>
      <c r="BK304" s="243">
        <f t="shared" ca="1" si="564"/>
        <v>229113.38985401861</v>
      </c>
      <c r="BL304" s="243">
        <f t="shared" ca="1" si="521"/>
        <v>238.65978109793605</v>
      </c>
      <c r="BM304" s="33"/>
      <c r="BO304" s="278"/>
      <c r="BP304" s="278"/>
      <c r="BQ304" s="278"/>
      <c r="BR304" s="278"/>
      <c r="BS304" s="278"/>
      <c r="BT304" s="278"/>
      <c r="BU304" s="278"/>
      <c r="BV304" s="725"/>
      <c r="BW304" s="679">
        <v>162</v>
      </c>
      <c r="BX304" s="489">
        <f t="shared" ca="1" si="522"/>
        <v>1445.5025028809234</v>
      </c>
      <c r="BY304" s="489">
        <f t="shared" ca="1" si="499"/>
        <v>104.1015</v>
      </c>
      <c r="BZ304" s="489">
        <f t="shared" ca="1" si="500"/>
        <v>1341.4010028809234</v>
      </c>
      <c r="CA304" s="489">
        <f t="shared" ca="1" si="523"/>
        <v>173.20731970776777</v>
      </c>
      <c r="CB304" s="489">
        <f t="shared" ca="1" si="524"/>
        <v>1168.1936831731557</v>
      </c>
      <c r="CC304" s="489">
        <f t="shared" si="525"/>
        <v>0</v>
      </c>
      <c r="CD304" s="489">
        <f t="shared" si="526"/>
        <v>0</v>
      </c>
      <c r="CE304" s="647">
        <f t="shared" ca="1" si="527"/>
        <v>58217.17307377579</v>
      </c>
      <c r="CF304" s="700">
        <f t="shared" ca="1" si="565"/>
        <v>0</v>
      </c>
      <c r="CG304" s="701">
        <f t="shared" ca="1" si="528"/>
        <v>1445.5025028809234</v>
      </c>
      <c r="CH304" s="710">
        <f t="shared" ca="1" si="597"/>
        <v>-1445.5025028809234</v>
      </c>
      <c r="CI304" s="679">
        <v>163</v>
      </c>
      <c r="CJ304" s="29">
        <f t="shared" si="501"/>
        <v>0</v>
      </c>
      <c r="CK304" s="29">
        <f t="shared" ca="1" si="606"/>
        <v>92766.92793387892</v>
      </c>
      <c r="CL304" s="29">
        <f t="shared" ca="1" si="502"/>
        <v>96.632216597790546</v>
      </c>
      <c r="CM304" s="29"/>
      <c r="CN304" s="29">
        <v>162</v>
      </c>
      <c r="CO304" s="29">
        <f t="shared" ca="1" si="588"/>
        <v>1445.5025028809234</v>
      </c>
      <c r="CP304" s="29">
        <f t="shared" ca="1" si="610"/>
        <v>266527.37395376276</v>
      </c>
      <c r="CQ304" s="29">
        <f t="shared" ca="1" si="529"/>
        <v>277.63268120183619</v>
      </c>
      <c r="CR304" s="292"/>
      <c r="DA304" s="482"/>
      <c r="DB304" s="242">
        <v>162</v>
      </c>
      <c r="DC304" s="488">
        <f t="shared" ca="1" si="530"/>
        <v>1462.4506963735107</v>
      </c>
      <c r="DD304" s="489">
        <f t="shared" ca="1" si="503"/>
        <v>106.9885</v>
      </c>
      <c r="DE304" s="488">
        <f t="shared" ca="1" si="531"/>
        <v>1355.4621963735108</v>
      </c>
      <c r="DF304" s="489">
        <f t="shared" ca="1" si="532"/>
        <v>191.45600756505527</v>
      </c>
      <c r="DG304" s="488">
        <f t="shared" ca="1" si="533"/>
        <v>1164.0061888084556</v>
      </c>
      <c r="DH304" s="488">
        <f t="shared" si="534"/>
        <v>0</v>
      </c>
      <c r="DI304" s="488">
        <f t="shared" si="535"/>
        <v>0</v>
      </c>
      <c r="DJ304" s="523">
        <f t="shared" ca="1" si="536"/>
        <v>64478.053547781914</v>
      </c>
      <c r="DK304" s="420">
        <f t="shared" ca="1" si="504"/>
        <v>0</v>
      </c>
      <c r="DL304" s="416">
        <f t="shared" ca="1" si="537"/>
        <v>1462.4506963735107</v>
      </c>
      <c r="DM304" s="372">
        <f t="shared" ca="1" si="598"/>
        <v>-1462.4506963735107</v>
      </c>
      <c r="DN304" s="242">
        <v>163</v>
      </c>
      <c r="DO304" s="29">
        <f t="shared" si="505"/>
        <v>0</v>
      </c>
      <c r="DP304" s="29">
        <f t="shared" ca="1" si="577"/>
        <v>86042.698776856807</v>
      </c>
      <c r="DQ304" s="29">
        <f t="shared" ca="1" si="506"/>
        <v>89.627811225892515</v>
      </c>
      <c r="DR304" s="29"/>
      <c r="DS304" s="24">
        <v>162</v>
      </c>
      <c r="DT304" s="243">
        <f t="shared" ca="1" si="589"/>
        <v>1462.4506963735107</v>
      </c>
      <c r="DU304" s="243">
        <f t="shared" ca="1" si="611"/>
        <v>268284.91427726077</v>
      </c>
      <c r="DV304" s="243">
        <f t="shared" ca="1" si="538"/>
        <v>279.46345237214666</v>
      </c>
      <c r="DW304" s="33"/>
      <c r="EF304" s="482"/>
      <c r="EG304" s="242">
        <v>162</v>
      </c>
      <c r="EH304" s="331">
        <f t="shared" ca="1" si="539"/>
        <v>1150</v>
      </c>
      <c r="EI304" s="599">
        <f t="shared" ca="1" si="599"/>
        <v>103.62049999999999</v>
      </c>
      <c r="EJ304" s="331">
        <f t="shared" ca="1" si="540"/>
        <v>1046.3795</v>
      </c>
      <c r="EK304" s="594">
        <f t="shared" ca="1" si="541"/>
        <v>341.63778396877962</v>
      </c>
      <c r="EL304" s="488">
        <f t="shared" ca="1" si="542"/>
        <v>704.74171603122045</v>
      </c>
      <c r="EM304" s="331">
        <f t="shared" si="543"/>
        <v>0</v>
      </c>
      <c r="EN304" s="331">
        <f t="shared" si="544"/>
        <v>0</v>
      </c>
      <c r="EO304" s="595">
        <f t="shared" ca="1" si="545"/>
        <v>116428.21278755036</v>
      </c>
      <c r="EP304" s="420">
        <f t="shared" ca="1" si="507"/>
        <v>0</v>
      </c>
      <c r="EQ304" s="416">
        <f t="shared" ca="1" si="546"/>
        <v>1150</v>
      </c>
      <c r="ER304" s="372">
        <f t="shared" ca="1" si="600"/>
        <v>-1150</v>
      </c>
      <c r="ES304" s="242">
        <v>163</v>
      </c>
      <c r="ET304" s="29">
        <f t="shared" si="547"/>
        <v>0</v>
      </c>
      <c r="EU304" s="29">
        <f t="shared" ca="1" si="607"/>
        <v>92766.92793387892</v>
      </c>
      <c r="EV304" s="29">
        <f t="shared" ca="1" si="508"/>
        <v>96.632216597790546</v>
      </c>
      <c r="EW304" s="29"/>
      <c r="EX304" s="24">
        <v>162</v>
      </c>
      <c r="EY304" s="243">
        <f t="shared" ca="1" si="590"/>
        <v>1150</v>
      </c>
      <c r="EZ304" s="243">
        <f t="shared" ca="1" si="612"/>
        <v>214736.33819032038</v>
      </c>
      <c r="FA304" s="243">
        <f t="shared" ca="1" si="548"/>
        <v>223.68368561491707</v>
      </c>
      <c r="FB304" s="33"/>
      <c r="FK304" s="482"/>
      <c r="FL304" s="242">
        <v>162</v>
      </c>
      <c r="FM304" s="331">
        <f t="shared" ca="1" si="549"/>
        <v>1150</v>
      </c>
      <c r="FN304" s="600">
        <f t="shared" ca="1" si="601"/>
        <v>104.1015</v>
      </c>
      <c r="FO304" s="331">
        <f t="shared" ca="1" si="550"/>
        <v>1045.8985</v>
      </c>
      <c r="FP304" s="597">
        <f t="shared" ca="1" si="551"/>
        <v>349.98723950204112</v>
      </c>
      <c r="FQ304" s="488">
        <f t="shared" ca="1" si="552"/>
        <v>695.91126049795889</v>
      </c>
      <c r="FR304" s="331">
        <f t="shared" si="553"/>
        <v>0</v>
      </c>
      <c r="FS304" s="331">
        <f t="shared" si="554"/>
        <v>0</v>
      </c>
      <c r="FT304" s="596">
        <f t="shared" ca="1" si="555"/>
        <v>119299.71371163041</v>
      </c>
      <c r="FU304" s="420">
        <f t="shared" ca="1" si="509"/>
        <v>0</v>
      </c>
      <c r="FV304" s="416">
        <f t="shared" ca="1" si="556"/>
        <v>1150</v>
      </c>
      <c r="FW304" s="372">
        <f t="shared" ca="1" si="602"/>
        <v>-1150</v>
      </c>
      <c r="FX304" s="242">
        <v>163</v>
      </c>
      <c r="FY304" s="29">
        <f t="shared" si="557"/>
        <v>0</v>
      </c>
      <c r="FZ304" s="29">
        <f t="shared" ca="1" si="608"/>
        <v>92766.92793387892</v>
      </c>
      <c r="GA304" s="29">
        <f t="shared" ca="1" si="510"/>
        <v>96.632216597790546</v>
      </c>
      <c r="GB304" s="29"/>
      <c r="GC304" s="24">
        <v>162</v>
      </c>
      <c r="GD304" s="243">
        <f t="shared" ca="1" si="591"/>
        <v>1150</v>
      </c>
      <c r="GE304" s="243">
        <f t="shared" ca="1" si="613"/>
        <v>214698.4196290308</v>
      </c>
      <c r="GF304" s="243">
        <f t="shared" ca="1" si="558"/>
        <v>223.64418711357379</v>
      </c>
      <c r="GG304" s="33"/>
      <c r="GP304" s="482"/>
      <c r="GQ304" s="242">
        <v>162</v>
      </c>
      <c r="GR304" s="331">
        <f t="shared" ca="1" si="511"/>
        <v>1150</v>
      </c>
      <c r="GS304" s="600">
        <f t="shared" ca="1" si="603"/>
        <v>106.9885</v>
      </c>
      <c r="GT304" s="331">
        <f t="shared" ca="1" si="512"/>
        <v>1043.0115000000001</v>
      </c>
      <c r="GU304" s="591">
        <f t="shared" ca="1" si="559"/>
        <v>378.37492874533274</v>
      </c>
      <c r="GV304" s="488">
        <f t="shared" ca="1" si="592"/>
        <v>664.63657125466739</v>
      </c>
      <c r="GW304" s="331">
        <f t="shared" si="593"/>
        <v>0</v>
      </c>
      <c r="GX304" s="331">
        <f t="shared" si="594"/>
        <v>0</v>
      </c>
      <c r="GY304" s="593">
        <f t="shared" ca="1" si="595"/>
        <v>129063.91042714512</v>
      </c>
      <c r="GZ304" s="420">
        <f t="shared" ca="1" si="513"/>
        <v>0</v>
      </c>
      <c r="HA304" s="416">
        <f t="shared" ca="1" si="560"/>
        <v>1150</v>
      </c>
      <c r="HB304" s="372">
        <f t="shared" ca="1" si="604"/>
        <v>-1150</v>
      </c>
      <c r="HC304" s="242">
        <v>163</v>
      </c>
      <c r="HD304" s="29">
        <f t="shared" si="561"/>
        <v>0</v>
      </c>
      <c r="HE304" s="29">
        <f t="shared" ca="1" si="609"/>
        <v>86042.698776856807</v>
      </c>
      <c r="HF304" s="29">
        <f t="shared" ca="1" si="514"/>
        <v>89.627811225892515</v>
      </c>
      <c r="HG304" s="29"/>
      <c r="HH304" s="24">
        <v>162</v>
      </c>
      <c r="HI304" s="243">
        <f t="shared" ca="1" si="605"/>
        <v>1150</v>
      </c>
      <c r="HJ304" s="243">
        <f t="shared" ca="1" si="614"/>
        <v>213483.37211367875</v>
      </c>
      <c r="HK304" s="243">
        <f t="shared" ca="1" si="562"/>
        <v>222.37851261841539</v>
      </c>
      <c r="HL304" s="33"/>
    </row>
    <row r="305" spans="3:220" ht="15" customHeight="1" x14ac:dyDescent="0.25">
      <c r="C305" s="242">
        <v>163</v>
      </c>
      <c r="D305" s="243">
        <f t="shared" si="486"/>
        <v>1155.6736805955547</v>
      </c>
      <c r="E305" s="865">
        <f t="shared" si="563"/>
        <v>100</v>
      </c>
      <c r="F305" s="866"/>
      <c r="G305" s="243">
        <f t="shared" si="487"/>
        <v>1055.6736805955547</v>
      </c>
      <c r="H305" s="859">
        <f t="shared" si="488"/>
        <v>388.7341592663754</v>
      </c>
      <c r="I305" s="860"/>
      <c r="J305" s="243">
        <f t="shared" si="489"/>
        <v>666.93952132917934</v>
      </c>
      <c r="K305" s="859">
        <f t="shared" si="515"/>
        <v>115953.30825858343</v>
      </c>
      <c r="L305" s="860"/>
      <c r="M305" s="860"/>
      <c r="N305" s="861"/>
      <c r="O305" s="248">
        <f t="shared" si="516"/>
        <v>115953.30825858343</v>
      </c>
      <c r="P305" s="248">
        <f t="shared" si="484"/>
        <v>0</v>
      </c>
      <c r="Q305" s="248">
        <f t="shared" si="490"/>
        <v>0</v>
      </c>
      <c r="R305" s="1015" t="str">
        <f t="shared" si="485"/>
        <v/>
      </c>
      <c r="S305" s="1015"/>
      <c r="U305">
        <v>163</v>
      </c>
      <c r="W305" s="278"/>
      <c r="X305" s="278"/>
      <c r="Y305" s="854"/>
      <c r="Z305" s="855"/>
      <c r="AA305" s="279"/>
      <c r="AQ305" s="482"/>
      <c r="AR305" s="242">
        <v>163</v>
      </c>
      <c r="AS305" s="331">
        <f t="shared" ca="1" si="491"/>
        <v>1231.970682334292</v>
      </c>
      <c r="AT305" s="566">
        <f t="shared" ca="1" si="517"/>
        <v>103.62049999999999</v>
      </c>
      <c r="AU305" s="331">
        <f t="shared" ca="1" si="492"/>
        <v>1128.350182334292</v>
      </c>
      <c r="AV305" s="329">
        <f t="shared" ca="1" si="493"/>
        <v>290.16245384682492</v>
      </c>
      <c r="AW305" s="331">
        <f t="shared" ca="1" si="494"/>
        <v>838.18772848746698</v>
      </c>
      <c r="AX305" s="331">
        <f t="shared" si="518"/>
        <v>0</v>
      </c>
      <c r="AY305" s="331">
        <f t="shared" si="570"/>
        <v>0</v>
      </c>
      <c r="AZ305" s="350">
        <f t="shared" ca="1" si="495"/>
        <v>98646.082161852493</v>
      </c>
      <c r="BA305" s="420">
        <f t="shared" ca="1" si="496"/>
        <v>0</v>
      </c>
      <c r="BB305" s="416">
        <f t="shared" ca="1" si="519"/>
        <v>1231.970682334292</v>
      </c>
      <c r="BC305" s="372">
        <f t="shared" ca="1" si="596"/>
        <v>-1231.970682334292</v>
      </c>
      <c r="BD305" s="242">
        <v>164</v>
      </c>
      <c r="BE305" s="29">
        <f t="shared" si="497"/>
        <v>0</v>
      </c>
      <c r="BF305" s="29">
        <f t="shared" ca="1" si="520"/>
        <v>92766.92793387892</v>
      </c>
      <c r="BG305" s="29">
        <f t="shared" ca="1" si="498"/>
        <v>96.632216597790546</v>
      </c>
      <c r="BH305" s="29"/>
      <c r="BI305" s="24">
        <v>163</v>
      </c>
      <c r="BJ305" s="243">
        <f t="shared" ca="1" si="587"/>
        <v>1231.970682334292</v>
      </c>
      <c r="BK305" s="243">
        <f t="shared" ca="1" si="564"/>
        <v>230345.36053635291</v>
      </c>
      <c r="BL305" s="243">
        <f t="shared" ca="1" si="521"/>
        <v>239.94308389203431</v>
      </c>
      <c r="BM305" s="33"/>
      <c r="BO305" s="278"/>
      <c r="BP305" s="278"/>
      <c r="BQ305" s="278"/>
      <c r="BR305" s="278"/>
      <c r="BS305" s="278"/>
      <c r="BT305" s="278"/>
      <c r="BU305" s="278"/>
      <c r="BV305" s="725"/>
      <c r="BW305" s="679">
        <v>163</v>
      </c>
      <c r="BX305" s="489">
        <f t="shared" ca="1" si="522"/>
        <v>1445.5025028809234</v>
      </c>
      <c r="BY305" s="489">
        <f t="shared" ca="1" si="499"/>
        <v>104.1015</v>
      </c>
      <c r="BZ305" s="489">
        <f t="shared" ca="1" si="500"/>
        <v>1341.4010028809234</v>
      </c>
      <c r="CA305" s="489">
        <f t="shared" ca="1" si="523"/>
        <v>169.80008813184608</v>
      </c>
      <c r="CB305" s="489">
        <f t="shared" ca="1" si="524"/>
        <v>1171.6009147490774</v>
      </c>
      <c r="CC305" s="489">
        <f t="shared" si="525"/>
        <v>0</v>
      </c>
      <c r="CD305" s="489">
        <f t="shared" si="526"/>
        <v>0</v>
      </c>
      <c r="CE305" s="647">
        <f t="shared" ca="1" si="527"/>
        <v>57045.572159026713</v>
      </c>
      <c r="CF305" s="700">
        <f t="shared" ca="1" si="565"/>
        <v>0</v>
      </c>
      <c r="CG305" s="701">
        <f t="shared" ca="1" si="528"/>
        <v>1445.5025028809234</v>
      </c>
      <c r="CH305" s="710">
        <f t="shared" ca="1" si="597"/>
        <v>-1445.5025028809234</v>
      </c>
      <c r="CI305" s="679">
        <v>164</v>
      </c>
      <c r="CJ305" s="29">
        <f t="shared" si="501"/>
        <v>0</v>
      </c>
      <c r="CK305" s="29">
        <f t="shared" ca="1" si="606"/>
        <v>92766.92793387892</v>
      </c>
      <c r="CL305" s="29">
        <f t="shared" ca="1" si="502"/>
        <v>96.632216597790546</v>
      </c>
      <c r="CM305" s="29"/>
      <c r="CN305" s="29">
        <v>163</v>
      </c>
      <c r="CO305" s="29">
        <f t="shared" ca="1" si="588"/>
        <v>1445.5025028809234</v>
      </c>
      <c r="CP305" s="649">
        <f t="shared" ca="1" si="610"/>
        <v>267972.87645664369</v>
      </c>
      <c r="CQ305" s="29">
        <f t="shared" ca="1" si="529"/>
        <v>279.13841297567052</v>
      </c>
      <c r="CR305" s="292"/>
      <c r="DA305" s="482"/>
      <c r="DB305" s="242">
        <v>163</v>
      </c>
      <c r="DC305" s="488">
        <f t="shared" ca="1" si="530"/>
        <v>1462.4506963735107</v>
      </c>
      <c r="DD305" s="489">
        <f t="shared" ca="1" si="503"/>
        <v>106.9885</v>
      </c>
      <c r="DE305" s="488">
        <f t="shared" ca="1" si="531"/>
        <v>1355.4621963735108</v>
      </c>
      <c r="DF305" s="489">
        <f t="shared" ca="1" si="532"/>
        <v>188.06098951436391</v>
      </c>
      <c r="DG305" s="488">
        <f t="shared" ca="1" si="533"/>
        <v>1167.4012068591469</v>
      </c>
      <c r="DH305" s="488">
        <f t="shared" si="534"/>
        <v>0</v>
      </c>
      <c r="DI305" s="488">
        <f t="shared" si="535"/>
        <v>0</v>
      </c>
      <c r="DJ305" s="523">
        <f t="shared" ca="1" si="536"/>
        <v>63310.652340922767</v>
      </c>
      <c r="DK305" s="420">
        <f t="shared" ca="1" si="504"/>
        <v>0</v>
      </c>
      <c r="DL305" s="416">
        <f t="shared" ca="1" si="537"/>
        <v>1462.4506963735107</v>
      </c>
      <c r="DM305" s="372">
        <f t="shared" ca="1" si="598"/>
        <v>-1462.4506963735107</v>
      </c>
      <c r="DN305" s="242">
        <v>164</v>
      </c>
      <c r="DO305" s="29">
        <f t="shared" si="505"/>
        <v>0</v>
      </c>
      <c r="DP305" s="29">
        <f t="shared" ca="1" si="577"/>
        <v>86042.698776856807</v>
      </c>
      <c r="DQ305" s="29">
        <f t="shared" ca="1" si="506"/>
        <v>89.627811225892515</v>
      </c>
      <c r="DR305" s="29"/>
      <c r="DS305" s="24">
        <v>163</v>
      </c>
      <c r="DT305" s="243">
        <f t="shared" ca="1" si="589"/>
        <v>1462.4506963735107</v>
      </c>
      <c r="DU305" s="243">
        <f t="shared" ca="1" si="611"/>
        <v>269747.36497363431</v>
      </c>
      <c r="DV305" s="243">
        <f t="shared" ca="1" si="538"/>
        <v>280.98683851420242</v>
      </c>
      <c r="DW305" s="33"/>
      <c r="EF305" s="482"/>
      <c r="EG305" s="242">
        <v>163</v>
      </c>
      <c r="EH305" s="331">
        <f t="shared" ca="1" si="539"/>
        <v>1150</v>
      </c>
      <c r="EI305" s="599">
        <f t="shared" ca="1" si="599"/>
        <v>103.62049999999999</v>
      </c>
      <c r="EJ305" s="331">
        <f t="shared" ca="1" si="540"/>
        <v>1046.3795</v>
      </c>
      <c r="EK305" s="594">
        <f t="shared" ca="1" si="541"/>
        <v>339.58228729702194</v>
      </c>
      <c r="EL305" s="488">
        <f t="shared" ca="1" si="542"/>
        <v>706.79721270297807</v>
      </c>
      <c r="EM305" s="331">
        <f t="shared" si="543"/>
        <v>0</v>
      </c>
      <c r="EN305" s="331">
        <f t="shared" si="544"/>
        <v>0</v>
      </c>
      <c r="EO305" s="595">
        <f t="shared" ca="1" si="545"/>
        <v>115721.41557484739</v>
      </c>
      <c r="EP305" s="420">
        <f t="shared" ca="1" si="507"/>
        <v>0</v>
      </c>
      <c r="EQ305" s="416">
        <f t="shared" ca="1" si="546"/>
        <v>1150</v>
      </c>
      <c r="ER305" s="372">
        <f t="shared" ca="1" si="600"/>
        <v>-1150</v>
      </c>
      <c r="ES305" s="242">
        <v>164</v>
      </c>
      <c r="ET305" s="29">
        <f t="shared" si="547"/>
        <v>0</v>
      </c>
      <c r="EU305" s="583">
        <f t="shared" ca="1" si="607"/>
        <v>92766.92793387892</v>
      </c>
      <c r="EV305" s="29">
        <f t="shared" ca="1" si="508"/>
        <v>96.632216597790546</v>
      </c>
      <c r="EW305" s="29"/>
      <c r="EX305" s="24">
        <v>163</v>
      </c>
      <c r="EY305" s="243">
        <f t="shared" ca="1" si="590"/>
        <v>1150</v>
      </c>
      <c r="EZ305" s="243">
        <f t="shared" ca="1" si="612"/>
        <v>215886.33819032038</v>
      </c>
      <c r="FA305" s="243">
        <f t="shared" ca="1" si="548"/>
        <v>224.88160228158372</v>
      </c>
      <c r="FB305" s="33"/>
      <c r="FK305" s="482"/>
      <c r="FL305" s="242">
        <v>163</v>
      </c>
      <c r="FM305" s="331">
        <f t="shared" ca="1" si="549"/>
        <v>1150</v>
      </c>
      <c r="FN305" s="600">
        <f t="shared" ca="1" si="601"/>
        <v>104.1015</v>
      </c>
      <c r="FO305" s="331">
        <f t="shared" ca="1" si="550"/>
        <v>1045.8985</v>
      </c>
      <c r="FP305" s="597">
        <f t="shared" ca="1" si="551"/>
        <v>347.95749832558869</v>
      </c>
      <c r="FQ305" s="488">
        <f t="shared" ca="1" si="552"/>
        <v>697.94100167441138</v>
      </c>
      <c r="FR305" s="331">
        <f t="shared" si="553"/>
        <v>0</v>
      </c>
      <c r="FS305" s="331">
        <f t="shared" si="554"/>
        <v>0</v>
      </c>
      <c r="FT305" s="596">
        <f t="shared" ca="1" si="555"/>
        <v>118601.772709956</v>
      </c>
      <c r="FU305" s="420">
        <f t="shared" ca="1" si="509"/>
        <v>0</v>
      </c>
      <c r="FV305" s="416">
        <f t="shared" ca="1" si="556"/>
        <v>1150</v>
      </c>
      <c r="FW305" s="372">
        <f t="shared" ca="1" si="602"/>
        <v>-1150</v>
      </c>
      <c r="FX305" s="242">
        <v>164</v>
      </c>
      <c r="FY305" s="29">
        <f t="shared" si="557"/>
        <v>0</v>
      </c>
      <c r="FZ305" s="586">
        <f t="shared" ca="1" si="608"/>
        <v>92766.92793387892</v>
      </c>
      <c r="GA305" s="29">
        <f t="shared" ca="1" si="510"/>
        <v>96.632216597790546</v>
      </c>
      <c r="GB305" s="29"/>
      <c r="GC305" s="24">
        <v>163</v>
      </c>
      <c r="GD305" s="243">
        <f t="shared" ca="1" si="591"/>
        <v>1150</v>
      </c>
      <c r="GE305" s="243">
        <f t="shared" ca="1" si="613"/>
        <v>215848.4196290308</v>
      </c>
      <c r="GF305" s="243">
        <f t="shared" ca="1" si="558"/>
        <v>224.84210378024045</v>
      </c>
      <c r="GG305" s="33"/>
      <c r="GP305" s="482"/>
      <c r="GQ305" s="242">
        <v>163</v>
      </c>
      <c r="GR305" s="331">
        <f t="shared" ca="1" si="511"/>
        <v>1150</v>
      </c>
      <c r="GS305" s="600">
        <f t="shared" ca="1" si="603"/>
        <v>106.9885</v>
      </c>
      <c r="GT305" s="331">
        <f t="shared" ca="1" si="512"/>
        <v>1043.0115000000001</v>
      </c>
      <c r="GU305" s="591">
        <f t="shared" ca="1" si="559"/>
        <v>376.43640541250664</v>
      </c>
      <c r="GV305" s="488">
        <f t="shared" ca="1" si="592"/>
        <v>666.57509458749337</v>
      </c>
      <c r="GW305" s="331">
        <f t="shared" si="593"/>
        <v>0</v>
      </c>
      <c r="GX305" s="331">
        <f t="shared" si="594"/>
        <v>0</v>
      </c>
      <c r="GY305" s="593">
        <f t="shared" ca="1" si="595"/>
        <v>128397.33533255763</v>
      </c>
      <c r="GZ305" s="420">
        <f t="shared" ca="1" si="513"/>
        <v>0</v>
      </c>
      <c r="HA305" s="416">
        <f t="shared" ca="1" si="560"/>
        <v>1150</v>
      </c>
      <c r="HB305" s="372">
        <f t="shared" ca="1" si="604"/>
        <v>-1150</v>
      </c>
      <c r="HC305" s="242">
        <v>164</v>
      </c>
      <c r="HD305" s="29">
        <f t="shared" si="561"/>
        <v>0</v>
      </c>
      <c r="HE305" s="29">
        <f t="shared" ca="1" si="609"/>
        <v>86042.698776856807</v>
      </c>
      <c r="HF305" s="29">
        <f t="shared" ca="1" si="514"/>
        <v>89.627811225892515</v>
      </c>
      <c r="HG305" s="29"/>
      <c r="HH305" s="24">
        <v>163</v>
      </c>
      <c r="HI305" s="243">
        <f t="shared" ca="1" si="605"/>
        <v>1150</v>
      </c>
      <c r="HJ305" s="243">
        <f t="shared" ca="1" si="614"/>
        <v>214633.37211367875</v>
      </c>
      <c r="HK305" s="243">
        <f t="shared" ca="1" si="562"/>
        <v>223.57642928508207</v>
      </c>
      <c r="HL305" s="33"/>
    </row>
    <row r="306" spans="3:220" ht="15" customHeight="1" x14ac:dyDescent="0.25">
      <c r="C306" s="242">
        <v>164</v>
      </c>
      <c r="D306" s="243">
        <f t="shared" si="486"/>
        <v>1155.6736805955547</v>
      </c>
      <c r="E306" s="865">
        <f t="shared" si="563"/>
        <v>100</v>
      </c>
      <c r="F306" s="866"/>
      <c r="G306" s="243">
        <f t="shared" si="487"/>
        <v>1055.6736805955547</v>
      </c>
      <c r="H306" s="859">
        <f t="shared" si="488"/>
        <v>386.51102752861146</v>
      </c>
      <c r="I306" s="860"/>
      <c r="J306" s="243">
        <f t="shared" si="489"/>
        <v>669.16265306694322</v>
      </c>
      <c r="K306" s="859">
        <f t="shared" si="515"/>
        <v>115284.14560551649</v>
      </c>
      <c r="L306" s="860"/>
      <c r="M306" s="860"/>
      <c r="N306" s="861"/>
      <c r="O306" s="248">
        <f t="shared" si="516"/>
        <v>115284.14560551649</v>
      </c>
      <c r="P306" s="248">
        <f t="shared" si="484"/>
        <v>0</v>
      </c>
      <c r="Q306" s="248">
        <f t="shared" si="490"/>
        <v>0</v>
      </c>
      <c r="R306" s="1015" t="str">
        <f t="shared" si="485"/>
        <v/>
      </c>
      <c r="S306" s="1015"/>
      <c r="U306">
        <v>164</v>
      </c>
      <c r="W306" s="278"/>
      <c r="X306" s="278"/>
      <c r="Y306" s="854"/>
      <c r="Z306" s="855"/>
      <c r="AA306" s="279"/>
      <c r="AQ306" s="482"/>
      <c r="AR306" s="242">
        <v>164</v>
      </c>
      <c r="AS306" s="331">
        <f t="shared" ca="1" si="491"/>
        <v>1231.970682334292</v>
      </c>
      <c r="AT306" s="566">
        <f t="shared" ca="1" si="517"/>
        <v>103.62049999999999</v>
      </c>
      <c r="AU306" s="331">
        <f t="shared" ca="1" si="492"/>
        <v>1128.350182334292</v>
      </c>
      <c r="AV306" s="329">
        <f t="shared" ca="1" si="493"/>
        <v>287.71773963873648</v>
      </c>
      <c r="AW306" s="331">
        <f t="shared" ca="1" si="494"/>
        <v>840.63244269555548</v>
      </c>
      <c r="AX306" s="331">
        <f t="shared" si="518"/>
        <v>0</v>
      </c>
      <c r="AY306" s="331">
        <f t="shared" si="570"/>
        <v>0</v>
      </c>
      <c r="AZ306" s="350">
        <f t="shared" ca="1" si="495"/>
        <v>97805.449719156939</v>
      </c>
      <c r="BA306" s="420">
        <f t="shared" ca="1" si="496"/>
        <v>0</v>
      </c>
      <c r="BB306" s="416">
        <f t="shared" ca="1" si="519"/>
        <v>1231.970682334292</v>
      </c>
      <c r="BC306" s="372">
        <f t="shared" ca="1" si="596"/>
        <v>-1231.970682334292</v>
      </c>
      <c r="BD306" s="242">
        <v>165</v>
      </c>
      <c r="BE306" s="29">
        <f t="shared" si="497"/>
        <v>0</v>
      </c>
      <c r="BF306" s="29">
        <f t="shared" ca="1" si="520"/>
        <v>92766.92793387892</v>
      </c>
      <c r="BG306" s="29">
        <f t="shared" ca="1" si="498"/>
        <v>96.632216597790546</v>
      </c>
      <c r="BH306" s="29"/>
      <c r="BI306" s="24">
        <v>164</v>
      </c>
      <c r="BJ306" s="243">
        <f t="shared" ca="1" si="587"/>
        <v>1231.970682334292</v>
      </c>
      <c r="BK306" s="243">
        <f t="shared" ca="1" si="564"/>
        <v>231577.33121868721</v>
      </c>
      <c r="BL306" s="243">
        <f t="shared" ca="1" si="521"/>
        <v>241.22638668613251</v>
      </c>
      <c r="BM306" s="33"/>
      <c r="BO306" s="278"/>
      <c r="BP306" s="278"/>
      <c r="BQ306" s="278"/>
      <c r="BR306" s="278"/>
      <c r="BS306" s="278"/>
      <c r="BT306" s="278"/>
      <c r="BU306" s="278"/>
      <c r="BV306" s="725"/>
      <c r="BW306" s="679">
        <v>164</v>
      </c>
      <c r="BX306" s="489">
        <f t="shared" ca="1" si="522"/>
        <v>1445.5025028809234</v>
      </c>
      <c r="BY306" s="489">
        <f t="shared" ca="1" si="499"/>
        <v>104.1015</v>
      </c>
      <c r="BZ306" s="489">
        <f t="shared" ca="1" si="500"/>
        <v>1341.4010028809234</v>
      </c>
      <c r="CA306" s="489">
        <f t="shared" ca="1" si="523"/>
        <v>166.38291879716127</v>
      </c>
      <c r="CB306" s="489">
        <f t="shared" ca="1" si="524"/>
        <v>1175.0180840837622</v>
      </c>
      <c r="CC306" s="489">
        <f t="shared" si="525"/>
        <v>0</v>
      </c>
      <c r="CD306" s="489">
        <f t="shared" si="526"/>
        <v>0</v>
      </c>
      <c r="CE306" s="647">
        <f t="shared" ca="1" si="527"/>
        <v>55870.554074942949</v>
      </c>
      <c r="CF306" s="700">
        <f t="shared" ca="1" si="565"/>
        <v>0</v>
      </c>
      <c r="CG306" s="701">
        <f t="shared" ca="1" si="528"/>
        <v>1445.5025028809234</v>
      </c>
      <c r="CH306" s="710">
        <f t="shared" ca="1" si="597"/>
        <v>-1445.5025028809234</v>
      </c>
      <c r="CI306" s="679">
        <v>165</v>
      </c>
      <c r="CJ306" s="29">
        <f t="shared" si="501"/>
        <v>0</v>
      </c>
      <c r="CK306" s="29">
        <f t="shared" ca="1" si="606"/>
        <v>92766.92793387892</v>
      </c>
      <c r="CL306" s="29">
        <f t="shared" ca="1" si="502"/>
        <v>96.632216597790546</v>
      </c>
      <c r="CM306" s="29"/>
      <c r="CN306" s="29">
        <v>164</v>
      </c>
      <c r="CO306" s="29">
        <f t="shared" ca="1" si="588"/>
        <v>1445.5025028809234</v>
      </c>
      <c r="CP306" s="29">
        <f t="shared" ca="1" si="610"/>
        <v>269418.37895952462</v>
      </c>
      <c r="CQ306" s="29">
        <f t="shared" ca="1" si="529"/>
        <v>280.64414474950485</v>
      </c>
      <c r="CR306" s="292"/>
      <c r="DA306" s="482"/>
      <c r="DB306" s="242">
        <v>164</v>
      </c>
      <c r="DC306" s="488">
        <f t="shared" ca="1" si="530"/>
        <v>1462.4506963735107</v>
      </c>
      <c r="DD306" s="489">
        <f t="shared" ca="1" si="503"/>
        <v>106.9885</v>
      </c>
      <c r="DE306" s="488">
        <f t="shared" ca="1" si="531"/>
        <v>1355.4621963735108</v>
      </c>
      <c r="DF306" s="489">
        <f t="shared" ca="1" si="532"/>
        <v>184.65606932769143</v>
      </c>
      <c r="DG306" s="488">
        <f t="shared" ca="1" si="533"/>
        <v>1170.8061270458193</v>
      </c>
      <c r="DH306" s="488">
        <f t="shared" si="534"/>
        <v>0</v>
      </c>
      <c r="DI306" s="488">
        <f t="shared" si="535"/>
        <v>0</v>
      </c>
      <c r="DJ306" s="523">
        <f t="shared" ca="1" si="536"/>
        <v>62139.846213876946</v>
      </c>
      <c r="DK306" s="420">
        <f t="shared" ca="1" si="504"/>
        <v>0</v>
      </c>
      <c r="DL306" s="416">
        <f t="shared" ca="1" si="537"/>
        <v>1462.4506963735107</v>
      </c>
      <c r="DM306" s="372">
        <f t="shared" ca="1" si="598"/>
        <v>-1462.4506963735107</v>
      </c>
      <c r="DN306" s="242">
        <v>165</v>
      </c>
      <c r="DO306" s="29">
        <f t="shared" si="505"/>
        <v>0</v>
      </c>
      <c r="DP306" s="29">
        <f t="shared" ca="1" si="577"/>
        <v>86042.698776856807</v>
      </c>
      <c r="DQ306" s="29">
        <f t="shared" ca="1" si="506"/>
        <v>89.627811225892515</v>
      </c>
      <c r="DR306" s="29"/>
      <c r="DS306" s="24">
        <v>164</v>
      </c>
      <c r="DT306" s="243">
        <f t="shared" ca="1" si="589"/>
        <v>1462.4506963735107</v>
      </c>
      <c r="DU306" s="243">
        <f t="shared" ca="1" si="611"/>
        <v>271209.81567000784</v>
      </c>
      <c r="DV306" s="243">
        <f t="shared" ca="1" si="538"/>
        <v>282.51022465625817</v>
      </c>
      <c r="DW306" s="33"/>
      <c r="EF306" s="482"/>
      <c r="EG306" s="242">
        <v>164</v>
      </c>
      <c r="EH306" s="331">
        <f t="shared" ca="1" si="539"/>
        <v>1150</v>
      </c>
      <c r="EI306" s="599">
        <f t="shared" ca="1" si="599"/>
        <v>103.62049999999999</v>
      </c>
      <c r="EJ306" s="331">
        <f t="shared" ca="1" si="540"/>
        <v>1046.3795</v>
      </c>
      <c r="EK306" s="594">
        <f t="shared" ca="1" si="541"/>
        <v>337.52079542663824</v>
      </c>
      <c r="EL306" s="488">
        <f t="shared" ca="1" si="542"/>
        <v>708.85870457336182</v>
      </c>
      <c r="EM306" s="331">
        <f t="shared" si="543"/>
        <v>0</v>
      </c>
      <c r="EN306" s="331">
        <f t="shared" si="544"/>
        <v>0</v>
      </c>
      <c r="EO306" s="595">
        <f t="shared" ca="1" si="545"/>
        <v>115012.55687027403</v>
      </c>
      <c r="EP306" s="420">
        <f t="shared" ca="1" si="507"/>
        <v>0</v>
      </c>
      <c r="EQ306" s="416">
        <f t="shared" ca="1" si="546"/>
        <v>1150</v>
      </c>
      <c r="ER306" s="372">
        <f t="shared" ca="1" si="600"/>
        <v>-1150</v>
      </c>
      <c r="ES306" s="242">
        <v>165</v>
      </c>
      <c r="ET306" s="29">
        <f t="shared" si="547"/>
        <v>0</v>
      </c>
      <c r="EU306" s="29">
        <f t="shared" ca="1" si="607"/>
        <v>92766.92793387892</v>
      </c>
      <c r="EV306" s="29">
        <f t="shared" ca="1" si="508"/>
        <v>96.632216597790546</v>
      </c>
      <c r="EW306" s="29"/>
      <c r="EX306" s="24">
        <v>164</v>
      </c>
      <c r="EY306" s="243">
        <f t="shared" ca="1" si="590"/>
        <v>1150</v>
      </c>
      <c r="EZ306" s="243">
        <f t="shared" ca="1" si="612"/>
        <v>217036.33819032038</v>
      </c>
      <c r="FA306" s="243">
        <f t="shared" ca="1" si="548"/>
        <v>226.07951894825041</v>
      </c>
      <c r="FB306" s="33"/>
      <c r="FK306" s="482"/>
      <c r="FL306" s="242">
        <v>164</v>
      </c>
      <c r="FM306" s="331">
        <f t="shared" ca="1" si="549"/>
        <v>1150</v>
      </c>
      <c r="FN306" s="600">
        <f t="shared" ca="1" si="601"/>
        <v>104.1015</v>
      </c>
      <c r="FO306" s="331">
        <f t="shared" ca="1" si="550"/>
        <v>1045.8985</v>
      </c>
      <c r="FP306" s="597">
        <f t="shared" ca="1" si="551"/>
        <v>345.92183707070507</v>
      </c>
      <c r="FQ306" s="488">
        <f t="shared" ca="1" si="552"/>
        <v>699.97666292929489</v>
      </c>
      <c r="FR306" s="331">
        <f t="shared" si="553"/>
        <v>0</v>
      </c>
      <c r="FS306" s="331">
        <f t="shared" si="554"/>
        <v>0</v>
      </c>
      <c r="FT306" s="596">
        <f t="shared" ca="1" si="555"/>
        <v>117901.7960470267</v>
      </c>
      <c r="FU306" s="420">
        <f t="shared" ca="1" si="509"/>
        <v>0</v>
      </c>
      <c r="FV306" s="416">
        <f t="shared" ca="1" si="556"/>
        <v>1150</v>
      </c>
      <c r="FW306" s="372">
        <f t="shared" ca="1" si="602"/>
        <v>-1150</v>
      </c>
      <c r="FX306" s="242">
        <v>165</v>
      </c>
      <c r="FY306" s="29">
        <f t="shared" si="557"/>
        <v>0</v>
      </c>
      <c r="FZ306" s="29">
        <f t="shared" ca="1" si="608"/>
        <v>92766.92793387892</v>
      </c>
      <c r="GA306" s="29">
        <f t="shared" ca="1" si="510"/>
        <v>96.632216597790546</v>
      </c>
      <c r="GB306" s="29"/>
      <c r="GC306" s="24">
        <v>164</v>
      </c>
      <c r="GD306" s="243">
        <f t="shared" ca="1" si="591"/>
        <v>1150</v>
      </c>
      <c r="GE306" s="243">
        <f t="shared" ca="1" si="613"/>
        <v>216998.4196290308</v>
      </c>
      <c r="GF306" s="243">
        <f t="shared" ca="1" si="558"/>
        <v>226.04002044690711</v>
      </c>
      <c r="GG306" s="33"/>
      <c r="GP306" s="482"/>
      <c r="GQ306" s="242">
        <v>164</v>
      </c>
      <c r="GR306" s="331">
        <f t="shared" ca="1" si="511"/>
        <v>1150</v>
      </c>
      <c r="GS306" s="600">
        <f t="shared" ca="1" si="603"/>
        <v>106.9885</v>
      </c>
      <c r="GT306" s="331">
        <f t="shared" ca="1" si="512"/>
        <v>1043.0115000000001</v>
      </c>
      <c r="GU306" s="591">
        <f t="shared" ca="1" si="559"/>
        <v>374.4922280532931</v>
      </c>
      <c r="GV306" s="488">
        <f t="shared" ca="1" si="592"/>
        <v>668.51927194670702</v>
      </c>
      <c r="GW306" s="331">
        <f t="shared" si="593"/>
        <v>0</v>
      </c>
      <c r="GX306" s="331">
        <f t="shared" si="594"/>
        <v>0</v>
      </c>
      <c r="GY306" s="593">
        <f t="shared" ca="1" si="595"/>
        <v>127728.81606061093</v>
      </c>
      <c r="GZ306" s="420">
        <f t="shared" ca="1" si="513"/>
        <v>0</v>
      </c>
      <c r="HA306" s="416">
        <f t="shared" ca="1" si="560"/>
        <v>1150</v>
      </c>
      <c r="HB306" s="372">
        <f t="shared" ca="1" si="604"/>
        <v>-1150</v>
      </c>
      <c r="HC306" s="242">
        <v>165</v>
      </c>
      <c r="HD306" s="29">
        <f t="shared" si="561"/>
        <v>0</v>
      </c>
      <c r="HE306" s="29">
        <f t="shared" ca="1" si="609"/>
        <v>86042.698776856807</v>
      </c>
      <c r="HF306" s="29">
        <f t="shared" ca="1" si="514"/>
        <v>89.627811225892515</v>
      </c>
      <c r="HG306" s="29"/>
      <c r="HH306" s="24">
        <v>164</v>
      </c>
      <c r="HI306" s="243">
        <f t="shared" ca="1" si="605"/>
        <v>1150</v>
      </c>
      <c r="HJ306" s="243">
        <f t="shared" ca="1" si="614"/>
        <v>215783.37211367875</v>
      </c>
      <c r="HK306" s="243">
        <f t="shared" ca="1" si="562"/>
        <v>224.77434595174873</v>
      </c>
      <c r="HL306" s="33"/>
    </row>
    <row r="307" spans="3:220" ht="15" customHeight="1" x14ac:dyDescent="0.25">
      <c r="C307" s="242">
        <v>165</v>
      </c>
      <c r="D307" s="243">
        <f t="shared" si="486"/>
        <v>1155.6736805955547</v>
      </c>
      <c r="E307" s="865">
        <f t="shared" si="563"/>
        <v>100</v>
      </c>
      <c r="F307" s="866"/>
      <c r="G307" s="243">
        <f t="shared" si="487"/>
        <v>1055.6736805955547</v>
      </c>
      <c r="H307" s="859">
        <f t="shared" si="488"/>
        <v>384.28048535172161</v>
      </c>
      <c r="I307" s="860"/>
      <c r="J307" s="243">
        <f t="shared" si="489"/>
        <v>671.39319524383313</v>
      </c>
      <c r="K307" s="859">
        <f t="shared" si="515"/>
        <v>114612.75241027266</v>
      </c>
      <c r="L307" s="860"/>
      <c r="M307" s="860"/>
      <c r="N307" s="861"/>
      <c r="O307" s="248">
        <f t="shared" si="516"/>
        <v>114612.75241027266</v>
      </c>
      <c r="P307" s="248">
        <f t="shared" si="484"/>
        <v>0</v>
      </c>
      <c r="Q307" s="248">
        <f t="shared" si="490"/>
        <v>0</v>
      </c>
      <c r="R307" s="1015" t="str">
        <f t="shared" si="485"/>
        <v/>
      </c>
      <c r="S307" s="1015"/>
      <c r="U307">
        <v>165</v>
      </c>
      <c r="W307" s="278"/>
      <c r="X307" s="278"/>
      <c r="Y307" s="854"/>
      <c r="Z307" s="855"/>
      <c r="AA307" s="279"/>
      <c r="AQ307" s="482"/>
      <c r="AR307" s="242">
        <v>165</v>
      </c>
      <c r="AS307" s="331">
        <f t="shared" ca="1" si="491"/>
        <v>1231.970682334292</v>
      </c>
      <c r="AT307" s="566">
        <f t="shared" ca="1" si="517"/>
        <v>103.62049999999999</v>
      </c>
      <c r="AU307" s="331">
        <f t="shared" ca="1" si="492"/>
        <v>1128.350182334292</v>
      </c>
      <c r="AV307" s="329">
        <f t="shared" ca="1" si="493"/>
        <v>285.26589501420773</v>
      </c>
      <c r="AW307" s="331">
        <f t="shared" ca="1" si="494"/>
        <v>843.08428732008429</v>
      </c>
      <c r="AX307" s="331">
        <f t="shared" si="518"/>
        <v>0</v>
      </c>
      <c r="AY307" s="331">
        <f t="shared" si="570"/>
        <v>0</v>
      </c>
      <c r="AZ307" s="350">
        <f t="shared" ca="1" si="495"/>
        <v>96962.36543183685</v>
      </c>
      <c r="BA307" s="420">
        <f t="shared" ca="1" si="496"/>
        <v>0</v>
      </c>
      <c r="BB307" s="416">
        <f t="shared" ca="1" si="519"/>
        <v>1231.970682334292</v>
      </c>
      <c r="BC307" s="372">
        <f t="shared" ca="1" si="596"/>
        <v>-1231.970682334292</v>
      </c>
      <c r="BD307" s="242">
        <v>166</v>
      </c>
      <c r="BE307" s="29">
        <f t="shared" si="497"/>
        <v>0</v>
      </c>
      <c r="BF307" s="29">
        <f t="shared" ca="1" si="520"/>
        <v>92766.92793387892</v>
      </c>
      <c r="BG307" s="29">
        <f t="shared" ca="1" si="498"/>
        <v>96.632216597790546</v>
      </c>
      <c r="BH307" s="29"/>
      <c r="BI307" s="24">
        <v>165</v>
      </c>
      <c r="BJ307" s="243">
        <f t="shared" ca="1" si="587"/>
        <v>1231.970682334292</v>
      </c>
      <c r="BK307" s="243">
        <f t="shared" ca="1" si="564"/>
        <v>232809.30190102151</v>
      </c>
      <c r="BL307" s="243">
        <f t="shared" ca="1" si="521"/>
        <v>242.50968948023078</v>
      </c>
      <c r="BM307" s="33"/>
      <c r="BO307" s="278"/>
      <c r="BP307" s="278"/>
      <c r="BQ307" s="278"/>
      <c r="BR307" s="278"/>
      <c r="BS307" s="278"/>
      <c r="BT307" s="278"/>
      <c r="BU307" s="278"/>
      <c r="BV307" s="725"/>
      <c r="BW307" s="679">
        <v>165</v>
      </c>
      <c r="BX307" s="489">
        <f t="shared" ca="1" si="522"/>
        <v>1445.5025028809234</v>
      </c>
      <c r="BY307" s="489">
        <f t="shared" ca="1" si="499"/>
        <v>104.1015</v>
      </c>
      <c r="BZ307" s="489">
        <f t="shared" ca="1" si="500"/>
        <v>1341.4010028809234</v>
      </c>
      <c r="CA307" s="489">
        <f t="shared" ca="1" si="523"/>
        <v>162.95578271858361</v>
      </c>
      <c r="CB307" s="489">
        <f t="shared" ca="1" si="524"/>
        <v>1178.4452201623399</v>
      </c>
      <c r="CC307" s="489">
        <f t="shared" si="525"/>
        <v>0</v>
      </c>
      <c r="CD307" s="489">
        <f t="shared" si="526"/>
        <v>0</v>
      </c>
      <c r="CE307" s="647">
        <f t="shared" ca="1" si="527"/>
        <v>54692.108854780607</v>
      </c>
      <c r="CF307" s="700">
        <f t="shared" ca="1" si="565"/>
        <v>0</v>
      </c>
      <c r="CG307" s="701">
        <f t="shared" ca="1" si="528"/>
        <v>1445.5025028809234</v>
      </c>
      <c r="CH307" s="710">
        <f t="shared" ca="1" si="597"/>
        <v>-1445.5025028809234</v>
      </c>
      <c r="CI307" s="679">
        <v>166</v>
      </c>
      <c r="CJ307" s="29">
        <f t="shared" si="501"/>
        <v>0</v>
      </c>
      <c r="CK307" s="29">
        <f t="shared" ca="1" si="606"/>
        <v>92766.92793387892</v>
      </c>
      <c r="CL307" s="29">
        <f t="shared" ca="1" si="502"/>
        <v>96.632216597790546</v>
      </c>
      <c r="CM307" s="29"/>
      <c r="CN307" s="29">
        <v>165</v>
      </c>
      <c r="CO307" s="29">
        <f t="shared" ca="1" si="588"/>
        <v>1445.5025028809234</v>
      </c>
      <c r="CP307" s="29">
        <f t="shared" ca="1" si="610"/>
        <v>270863.88146240555</v>
      </c>
      <c r="CQ307" s="29">
        <f t="shared" ca="1" si="529"/>
        <v>282.14987652333912</v>
      </c>
      <c r="CR307" s="292"/>
      <c r="DA307" s="482"/>
      <c r="DB307" s="242">
        <v>165</v>
      </c>
      <c r="DC307" s="488">
        <f t="shared" ca="1" si="530"/>
        <v>1462.4506963735107</v>
      </c>
      <c r="DD307" s="489">
        <f t="shared" ca="1" si="503"/>
        <v>106.9885</v>
      </c>
      <c r="DE307" s="488">
        <f t="shared" ca="1" si="531"/>
        <v>1355.4621963735108</v>
      </c>
      <c r="DF307" s="489">
        <f t="shared" ca="1" si="532"/>
        <v>181.24121812380778</v>
      </c>
      <c r="DG307" s="488">
        <f t="shared" ca="1" si="533"/>
        <v>1174.220978249703</v>
      </c>
      <c r="DH307" s="488">
        <f t="shared" si="534"/>
        <v>0</v>
      </c>
      <c r="DI307" s="488">
        <f t="shared" si="535"/>
        <v>0</v>
      </c>
      <c r="DJ307" s="523">
        <f t="shared" ca="1" si="536"/>
        <v>60965.625235627245</v>
      </c>
      <c r="DK307" s="420">
        <f t="shared" ca="1" si="504"/>
        <v>0</v>
      </c>
      <c r="DL307" s="416">
        <f t="shared" ca="1" si="537"/>
        <v>1462.4506963735107</v>
      </c>
      <c r="DM307" s="372">
        <f t="shared" ca="1" si="598"/>
        <v>-1462.4506963735107</v>
      </c>
      <c r="DN307" s="242">
        <v>166</v>
      </c>
      <c r="DO307" s="29">
        <f t="shared" si="505"/>
        <v>0</v>
      </c>
      <c r="DP307" s="29">
        <f t="shared" ca="1" si="577"/>
        <v>86042.698776856807</v>
      </c>
      <c r="DQ307" s="29">
        <f t="shared" ca="1" si="506"/>
        <v>89.627811225892515</v>
      </c>
      <c r="DR307" s="29"/>
      <c r="DS307" s="24">
        <v>165</v>
      </c>
      <c r="DT307" s="243">
        <f t="shared" ca="1" si="589"/>
        <v>1462.4506963735107</v>
      </c>
      <c r="DU307" s="243">
        <f t="shared" ca="1" si="611"/>
        <v>272672.26636638137</v>
      </c>
      <c r="DV307" s="243">
        <f t="shared" ca="1" si="538"/>
        <v>284.03361079831393</v>
      </c>
      <c r="DW307" s="33"/>
      <c r="EF307" s="482"/>
      <c r="EG307" s="242">
        <v>165</v>
      </c>
      <c r="EH307" s="331">
        <f t="shared" ca="1" si="539"/>
        <v>1150</v>
      </c>
      <c r="EI307" s="599">
        <f t="shared" ca="1" si="599"/>
        <v>103.62049999999999</v>
      </c>
      <c r="EJ307" s="331">
        <f t="shared" ca="1" si="540"/>
        <v>1046.3795</v>
      </c>
      <c r="EK307" s="594">
        <f t="shared" ca="1" si="541"/>
        <v>335.45329087163265</v>
      </c>
      <c r="EL307" s="488">
        <f t="shared" ca="1" si="542"/>
        <v>710.92620912836742</v>
      </c>
      <c r="EM307" s="331">
        <f t="shared" si="543"/>
        <v>0</v>
      </c>
      <c r="EN307" s="331">
        <f t="shared" si="544"/>
        <v>0</v>
      </c>
      <c r="EO307" s="595">
        <f t="shared" ca="1" si="545"/>
        <v>114301.63066114565</v>
      </c>
      <c r="EP307" s="420">
        <f t="shared" ca="1" si="507"/>
        <v>0</v>
      </c>
      <c r="EQ307" s="416">
        <f t="shared" ca="1" si="546"/>
        <v>1150</v>
      </c>
      <c r="ER307" s="372">
        <f t="shared" ca="1" si="600"/>
        <v>-1150</v>
      </c>
      <c r="ES307" s="242">
        <v>166</v>
      </c>
      <c r="ET307" s="29">
        <f t="shared" si="547"/>
        <v>0</v>
      </c>
      <c r="EU307" s="29">
        <f t="shared" ca="1" si="607"/>
        <v>92766.92793387892</v>
      </c>
      <c r="EV307" s="29">
        <f t="shared" ca="1" si="508"/>
        <v>96.632216597790546</v>
      </c>
      <c r="EW307" s="29"/>
      <c r="EX307" s="24">
        <v>165</v>
      </c>
      <c r="EY307" s="243">
        <f t="shared" ca="1" si="590"/>
        <v>1150</v>
      </c>
      <c r="EZ307" s="243">
        <f t="shared" ca="1" si="612"/>
        <v>218186.33819032038</v>
      </c>
      <c r="FA307" s="243">
        <f t="shared" ca="1" si="548"/>
        <v>227.27743561491707</v>
      </c>
      <c r="FB307" s="33"/>
      <c r="FK307" s="482"/>
      <c r="FL307" s="242">
        <v>165</v>
      </c>
      <c r="FM307" s="331">
        <f t="shared" ca="1" si="549"/>
        <v>1150</v>
      </c>
      <c r="FN307" s="600">
        <f t="shared" ca="1" si="601"/>
        <v>104.1015</v>
      </c>
      <c r="FO307" s="331">
        <f t="shared" ca="1" si="550"/>
        <v>1045.8985</v>
      </c>
      <c r="FP307" s="597">
        <f t="shared" ca="1" si="551"/>
        <v>343.88023847049459</v>
      </c>
      <c r="FQ307" s="488">
        <f t="shared" ca="1" si="552"/>
        <v>702.01826152950548</v>
      </c>
      <c r="FR307" s="331">
        <f t="shared" si="553"/>
        <v>0</v>
      </c>
      <c r="FS307" s="331">
        <f t="shared" si="554"/>
        <v>0</v>
      </c>
      <c r="FT307" s="596">
        <f t="shared" ca="1" si="555"/>
        <v>117199.77778549719</v>
      </c>
      <c r="FU307" s="420">
        <f t="shared" ca="1" si="509"/>
        <v>0</v>
      </c>
      <c r="FV307" s="416">
        <f t="shared" ca="1" si="556"/>
        <v>1150</v>
      </c>
      <c r="FW307" s="372">
        <f t="shared" ca="1" si="602"/>
        <v>-1150</v>
      </c>
      <c r="FX307" s="242">
        <v>166</v>
      </c>
      <c r="FY307" s="29">
        <f t="shared" si="557"/>
        <v>0</v>
      </c>
      <c r="FZ307" s="29">
        <f t="shared" ca="1" si="608"/>
        <v>92766.92793387892</v>
      </c>
      <c r="GA307" s="29">
        <f t="shared" ca="1" si="510"/>
        <v>96.632216597790546</v>
      </c>
      <c r="GB307" s="29"/>
      <c r="GC307" s="24">
        <v>165</v>
      </c>
      <c r="GD307" s="243">
        <f t="shared" ca="1" si="591"/>
        <v>1150</v>
      </c>
      <c r="GE307" s="243">
        <f t="shared" ca="1" si="613"/>
        <v>218148.4196290308</v>
      </c>
      <c r="GF307" s="243">
        <f t="shared" ca="1" si="558"/>
        <v>227.23793711357379</v>
      </c>
      <c r="GG307" s="33"/>
      <c r="GP307" s="482"/>
      <c r="GQ307" s="242">
        <v>165</v>
      </c>
      <c r="GR307" s="331">
        <f t="shared" ca="1" si="511"/>
        <v>1150</v>
      </c>
      <c r="GS307" s="600">
        <f t="shared" ca="1" si="603"/>
        <v>106.9885</v>
      </c>
      <c r="GT307" s="331">
        <f t="shared" ca="1" si="512"/>
        <v>1043.0115000000001</v>
      </c>
      <c r="GU307" s="591">
        <f t="shared" ca="1" si="559"/>
        <v>372.54238017678193</v>
      </c>
      <c r="GV307" s="488">
        <f t="shared" ca="1" si="592"/>
        <v>670.46911982321808</v>
      </c>
      <c r="GW307" s="331">
        <f t="shared" si="593"/>
        <v>0</v>
      </c>
      <c r="GX307" s="331">
        <f t="shared" si="594"/>
        <v>0</v>
      </c>
      <c r="GY307" s="593">
        <f t="shared" ca="1" si="595"/>
        <v>127058.34694078771</v>
      </c>
      <c r="GZ307" s="420">
        <f t="shared" ca="1" si="513"/>
        <v>0</v>
      </c>
      <c r="HA307" s="416">
        <f t="shared" ca="1" si="560"/>
        <v>1150</v>
      </c>
      <c r="HB307" s="372">
        <f t="shared" ca="1" si="604"/>
        <v>-1150</v>
      </c>
      <c r="HC307" s="242">
        <v>166</v>
      </c>
      <c r="HD307" s="29">
        <f t="shared" si="561"/>
        <v>0</v>
      </c>
      <c r="HE307" s="29">
        <f t="shared" ca="1" si="609"/>
        <v>86042.698776856807</v>
      </c>
      <c r="HF307" s="29">
        <f t="shared" ca="1" si="514"/>
        <v>89.627811225892515</v>
      </c>
      <c r="HG307" s="29"/>
      <c r="HH307" s="24">
        <v>165</v>
      </c>
      <c r="HI307" s="243">
        <f t="shared" ca="1" si="605"/>
        <v>1150</v>
      </c>
      <c r="HJ307" s="243">
        <f t="shared" ca="1" si="614"/>
        <v>216933.37211367875</v>
      </c>
      <c r="HK307" s="243">
        <f t="shared" ca="1" si="562"/>
        <v>225.97226261841539</v>
      </c>
      <c r="HL307" s="33"/>
    </row>
    <row r="308" spans="3:220" ht="15" customHeight="1" x14ac:dyDescent="0.25">
      <c r="C308" s="242">
        <v>166</v>
      </c>
      <c r="D308" s="243">
        <f t="shared" si="486"/>
        <v>1155.6736805955547</v>
      </c>
      <c r="E308" s="865">
        <f t="shared" si="563"/>
        <v>100</v>
      </c>
      <c r="F308" s="866"/>
      <c r="G308" s="243">
        <f t="shared" si="487"/>
        <v>1055.6736805955547</v>
      </c>
      <c r="H308" s="859">
        <f t="shared" si="488"/>
        <v>382.04250803424225</v>
      </c>
      <c r="I308" s="860"/>
      <c r="J308" s="243">
        <f t="shared" si="489"/>
        <v>673.6311725613125</v>
      </c>
      <c r="K308" s="859">
        <f t="shared" si="515"/>
        <v>113939.12123771134</v>
      </c>
      <c r="L308" s="860"/>
      <c r="M308" s="860"/>
      <c r="N308" s="861"/>
      <c r="O308" s="248">
        <f t="shared" si="516"/>
        <v>113939.12123771134</v>
      </c>
      <c r="P308" s="248">
        <f t="shared" si="484"/>
        <v>0</v>
      </c>
      <c r="Q308" s="248">
        <f t="shared" si="490"/>
        <v>0</v>
      </c>
      <c r="R308" s="1015" t="str">
        <f t="shared" si="485"/>
        <v/>
      </c>
      <c r="S308" s="1015"/>
      <c r="U308">
        <v>166</v>
      </c>
      <c r="W308" s="278"/>
      <c r="X308" s="278"/>
      <c r="Y308" s="854"/>
      <c r="Z308" s="855"/>
      <c r="AA308" s="279"/>
      <c r="AQ308" s="482"/>
      <c r="AR308" s="242">
        <v>166</v>
      </c>
      <c r="AS308" s="331">
        <f t="shared" ca="1" si="491"/>
        <v>1231.970682334292</v>
      </c>
      <c r="AT308" s="566">
        <f t="shared" ca="1" si="517"/>
        <v>103.62049999999999</v>
      </c>
      <c r="AU308" s="331">
        <f t="shared" ca="1" si="492"/>
        <v>1128.350182334292</v>
      </c>
      <c r="AV308" s="329">
        <f t="shared" ca="1" si="493"/>
        <v>282.80689917619083</v>
      </c>
      <c r="AW308" s="331">
        <f t="shared" ca="1" si="494"/>
        <v>845.54328315810108</v>
      </c>
      <c r="AX308" s="331">
        <f t="shared" si="518"/>
        <v>0</v>
      </c>
      <c r="AY308" s="331">
        <f t="shared" si="570"/>
        <v>0</v>
      </c>
      <c r="AZ308" s="350">
        <f t="shared" ca="1" si="495"/>
        <v>96116.822148678752</v>
      </c>
      <c r="BA308" s="420">
        <f t="shared" ca="1" si="496"/>
        <v>0</v>
      </c>
      <c r="BB308" s="416">
        <f t="shared" ca="1" si="519"/>
        <v>1231.970682334292</v>
      </c>
      <c r="BC308" s="372">
        <f t="shared" ca="1" si="596"/>
        <v>-1231.970682334292</v>
      </c>
      <c r="BD308" s="242">
        <v>167</v>
      </c>
      <c r="BE308" s="29">
        <f t="shared" si="497"/>
        <v>0</v>
      </c>
      <c r="BF308" s="29">
        <f t="shared" ca="1" si="520"/>
        <v>92766.92793387892</v>
      </c>
      <c r="BG308" s="29">
        <f t="shared" ca="1" si="498"/>
        <v>96.632216597790546</v>
      </c>
      <c r="BH308" s="29"/>
      <c r="BI308" s="24">
        <v>166</v>
      </c>
      <c r="BJ308" s="243">
        <f t="shared" ca="1" si="587"/>
        <v>1231.970682334292</v>
      </c>
      <c r="BK308" s="243">
        <f t="shared" ca="1" si="564"/>
        <v>234041.27258335581</v>
      </c>
      <c r="BL308" s="243">
        <f t="shared" ca="1" si="521"/>
        <v>243.79299227432898</v>
      </c>
      <c r="BM308" s="33"/>
      <c r="BO308" s="278"/>
      <c r="BP308" s="278"/>
      <c r="BQ308" s="278"/>
      <c r="BR308" s="278"/>
      <c r="BS308" s="278"/>
      <c r="BT308" s="278"/>
      <c r="BU308" s="278"/>
      <c r="BV308" s="725"/>
      <c r="BW308" s="679">
        <v>166</v>
      </c>
      <c r="BX308" s="489">
        <f t="shared" ca="1" si="522"/>
        <v>1445.5025028809234</v>
      </c>
      <c r="BY308" s="489">
        <f t="shared" ca="1" si="499"/>
        <v>104.1015</v>
      </c>
      <c r="BZ308" s="489">
        <f t="shared" ca="1" si="500"/>
        <v>1341.4010028809234</v>
      </c>
      <c r="CA308" s="489">
        <f t="shared" ca="1" si="523"/>
        <v>159.51865082644346</v>
      </c>
      <c r="CB308" s="489">
        <f t="shared" ca="1" si="524"/>
        <v>1181.88235205448</v>
      </c>
      <c r="CC308" s="489">
        <f t="shared" si="525"/>
        <v>0</v>
      </c>
      <c r="CD308" s="489">
        <f t="shared" si="526"/>
        <v>0</v>
      </c>
      <c r="CE308" s="647">
        <f t="shared" ca="1" si="527"/>
        <v>53510.226502726124</v>
      </c>
      <c r="CF308" s="700">
        <f t="shared" ca="1" si="565"/>
        <v>0</v>
      </c>
      <c r="CG308" s="701">
        <f t="shared" ca="1" si="528"/>
        <v>1445.5025028809234</v>
      </c>
      <c r="CH308" s="710">
        <f t="shared" ca="1" si="597"/>
        <v>-1445.5025028809234</v>
      </c>
      <c r="CI308" s="679">
        <v>167</v>
      </c>
      <c r="CJ308" s="29">
        <f t="shared" si="501"/>
        <v>0</v>
      </c>
      <c r="CK308" s="29">
        <f t="shared" ca="1" si="606"/>
        <v>92766.92793387892</v>
      </c>
      <c r="CL308" s="29">
        <f t="shared" ca="1" si="502"/>
        <v>96.632216597790546</v>
      </c>
      <c r="CM308" s="29"/>
      <c r="CN308" s="29">
        <v>166</v>
      </c>
      <c r="CO308" s="29">
        <f t="shared" ca="1" si="588"/>
        <v>1445.5025028809234</v>
      </c>
      <c r="CP308" s="29">
        <f t="shared" ca="1" si="610"/>
        <v>272309.38396528648</v>
      </c>
      <c r="CQ308" s="29">
        <f t="shared" ca="1" si="529"/>
        <v>283.65560829717344</v>
      </c>
      <c r="CR308" s="292"/>
      <c r="DA308" s="482"/>
      <c r="DB308" s="242">
        <v>166</v>
      </c>
      <c r="DC308" s="488">
        <f t="shared" ca="1" si="530"/>
        <v>1462.4506963735107</v>
      </c>
      <c r="DD308" s="489">
        <f t="shared" ca="1" si="503"/>
        <v>106.9885</v>
      </c>
      <c r="DE308" s="488">
        <f t="shared" ca="1" si="531"/>
        <v>1355.4621963735108</v>
      </c>
      <c r="DF308" s="489">
        <f t="shared" ca="1" si="532"/>
        <v>177.81640693724614</v>
      </c>
      <c r="DG308" s="488">
        <f t="shared" ca="1" si="533"/>
        <v>1177.6457894362647</v>
      </c>
      <c r="DH308" s="488">
        <f t="shared" si="534"/>
        <v>0</v>
      </c>
      <c r="DI308" s="488">
        <f t="shared" si="535"/>
        <v>0</v>
      </c>
      <c r="DJ308" s="523">
        <f t="shared" ca="1" si="536"/>
        <v>59787.979446190977</v>
      </c>
      <c r="DK308" s="420">
        <f t="shared" ca="1" si="504"/>
        <v>0</v>
      </c>
      <c r="DL308" s="416">
        <f t="shared" ca="1" si="537"/>
        <v>1462.4506963735107</v>
      </c>
      <c r="DM308" s="372">
        <f t="shared" ca="1" si="598"/>
        <v>-1462.4506963735107</v>
      </c>
      <c r="DN308" s="242">
        <v>167</v>
      </c>
      <c r="DO308" s="29">
        <f t="shared" si="505"/>
        <v>0</v>
      </c>
      <c r="DP308" s="29">
        <f t="shared" ca="1" si="577"/>
        <v>86042.698776856807</v>
      </c>
      <c r="DQ308" s="29">
        <f t="shared" ca="1" si="506"/>
        <v>89.627811225892515</v>
      </c>
      <c r="DR308" s="29"/>
      <c r="DS308" s="24">
        <v>166</v>
      </c>
      <c r="DT308" s="243">
        <f t="shared" ca="1" si="589"/>
        <v>1462.4506963735107</v>
      </c>
      <c r="DU308" s="243">
        <f t="shared" ca="1" si="611"/>
        <v>274134.71706275491</v>
      </c>
      <c r="DV308" s="243">
        <f t="shared" ca="1" si="538"/>
        <v>285.55699694036974</v>
      </c>
      <c r="DW308" s="33"/>
      <c r="EF308" s="482"/>
      <c r="EG308" s="242">
        <v>166</v>
      </c>
      <c r="EH308" s="331">
        <f t="shared" ca="1" si="539"/>
        <v>1150</v>
      </c>
      <c r="EI308" s="599">
        <f t="shared" ca="1" si="599"/>
        <v>103.62049999999999</v>
      </c>
      <c r="EJ308" s="331">
        <f t="shared" ca="1" si="540"/>
        <v>1046.3795</v>
      </c>
      <c r="EK308" s="594">
        <f t="shared" ca="1" si="541"/>
        <v>333.37975609500819</v>
      </c>
      <c r="EL308" s="488">
        <f t="shared" ca="1" si="542"/>
        <v>712.99974390499187</v>
      </c>
      <c r="EM308" s="331">
        <f t="shared" si="543"/>
        <v>0</v>
      </c>
      <c r="EN308" s="331">
        <f t="shared" si="544"/>
        <v>0</v>
      </c>
      <c r="EO308" s="595">
        <f t="shared" ca="1" si="545"/>
        <v>113588.63091724066</v>
      </c>
      <c r="EP308" s="420">
        <f t="shared" ca="1" si="507"/>
        <v>0</v>
      </c>
      <c r="EQ308" s="416">
        <f t="shared" ca="1" si="546"/>
        <v>1150</v>
      </c>
      <c r="ER308" s="372">
        <f t="shared" ca="1" si="600"/>
        <v>-1150</v>
      </c>
      <c r="ES308" s="242">
        <v>167</v>
      </c>
      <c r="ET308" s="29">
        <f t="shared" si="547"/>
        <v>0</v>
      </c>
      <c r="EU308" s="29">
        <f t="shared" ca="1" si="607"/>
        <v>92766.92793387892</v>
      </c>
      <c r="EV308" s="29">
        <f t="shared" ca="1" si="508"/>
        <v>96.632216597790546</v>
      </c>
      <c r="EW308" s="29"/>
      <c r="EX308" s="24">
        <v>166</v>
      </c>
      <c r="EY308" s="243">
        <f t="shared" ca="1" si="590"/>
        <v>1150</v>
      </c>
      <c r="EZ308" s="243">
        <f t="shared" ca="1" si="612"/>
        <v>219336.33819032038</v>
      </c>
      <c r="FA308" s="243">
        <f t="shared" ca="1" si="548"/>
        <v>228.47535228158372</v>
      </c>
      <c r="FB308" s="33"/>
      <c r="FK308" s="482"/>
      <c r="FL308" s="242">
        <v>166</v>
      </c>
      <c r="FM308" s="331">
        <f t="shared" ca="1" si="549"/>
        <v>1150</v>
      </c>
      <c r="FN308" s="600">
        <f t="shared" ca="1" si="601"/>
        <v>104.1015</v>
      </c>
      <c r="FO308" s="331">
        <f t="shared" ca="1" si="550"/>
        <v>1045.8985</v>
      </c>
      <c r="FP308" s="597">
        <f t="shared" ca="1" si="551"/>
        <v>341.83268520770019</v>
      </c>
      <c r="FQ308" s="488">
        <f t="shared" ca="1" si="552"/>
        <v>704.06581479229976</v>
      </c>
      <c r="FR308" s="331">
        <f t="shared" si="553"/>
        <v>0</v>
      </c>
      <c r="FS308" s="331">
        <f t="shared" si="554"/>
        <v>0</v>
      </c>
      <c r="FT308" s="596">
        <f t="shared" ca="1" si="555"/>
        <v>116495.7119707049</v>
      </c>
      <c r="FU308" s="420">
        <f t="shared" ca="1" si="509"/>
        <v>0</v>
      </c>
      <c r="FV308" s="416">
        <f t="shared" ca="1" si="556"/>
        <v>1150</v>
      </c>
      <c r="FW308" s="372">
        <f t="shared" ca="1" si="602"/>
        <v>-1150</v>
      </c>
      <c r="FX308" s="242">
        <v>167</v>
      </c>
      <c r="FY308" s="29">
        <f t="shared" si="557"/>
        <v>0</v>
      </c>
      <c r="FZ308" s="29">
        <f t="shared" ca="1" si="608"/>
        <v>92766.92793387892</v>
      </c>
      <c r="GA308" s="29">
        <f t="shared" ca="1" si="510"/>
        <v>96.632216597790546</v>
      </c>
      <c r="GB308" s="29"/>
      <c r="GC308" s="24">
        <v>166</v>
      </c>
      <c r="GD308" s="243">
        <f t="shared" ca="1" si="591"/>
        <v>1150</v>
      </c>
      <c r="GE308" s="243">
        <f t="shared" ca="1" si="613"/>
        <v>219298.4196290308</v>
      </c>
      <c r="GF308" s="243">
        <f t="shared" ca="1" si="558"/>
        <v>228.43585378024045</v>
      </c>
      <c r="GG308" s="33"/>
      <c r="GP308" s="482"/>
      <c r="GQ308" s="242">
        <v>166</v>
      </c>
      <c r="GR308" s="331">
        <f t="shared" ca="1" si="511"/>
        <v>1150</v>
      </c>
      <c r="GS308" s="600">
        <f t="shared" ca="1" si="603"/>
        <v>106.9885</v>
      </c>
      <c r="GT308" s="331">
        <f t="shared" ca="1" si="512"/>
        <v>1043.0115000000001</v>
      </c>
      <c r="GU308" s="591">
        <f t="shared" ca="1" si="559"/>
        <v>370.58684524396421</v>
      </c>
      <c r="GV308" s="488">
        <f t="shared" ca="1" si="592"/>
        <v>672.42465475603581</v>
      </c>
      <c r="GW308" s="331">
        <f t="shared" si="593"/>
        <v>0</v>
      </c>
      <c r="GX308" s="331">
        <f t="shared" si="594"/>
        <v>0</v>
      </c>
      <c r="GY308" s="593">
        <f t="shared" ca="1" si="595"/>
        <v>126385.92228603168</v>
      </c>
      <c r="GZ308" s="420">
        <f t="shared" ca="1" si="513"/>
        <v>0</v>
      </c>
      <c r="HA308" s="416">
        <f t="shared" ca="1" si="560"/>
        <v>1150</v>
      </c>
      <c r="HB308" s="372">
        <f t="shared" ca="1" si="604"/>
        <v>-1150</v>
      </c>
      <c r="HC308" s="242">
        <v>167</v>
      </c>
      <c r="HD308" s="29">
        <f t="shared" si="561"/>
        <v>0</v>
      </c>
      <c r="HE308" s="29">
        <f t="shared" ca="1" si="609"/>
        <v>86042.698776856807</v>
      </c>
      <c r="HF308" s="29">
        <f t="shared" ca="1" si="514"/>
        <v>89.627811225892515</v>
      </c>
      <c r="HG308" s="29"/>
      <c r="HH308" s="24">
        <v>166</v>
      </c>
      <c r="HI308" s="243">
        <f t="shared" ca="1" si="605"/>
        <v>1150</v>
      </c>
      <c r="HJ308" s="243">
        <f t="shared" ca="1" si="614"/>
        <v>218083.37211367875</v>
      </c>
      <c r="HK308" s="243">
        <f t="shared" ca="1" si="562"/>
        <v>227.17017928508207</v>
      </c>
      <c r="HL308" s="33"/>
    </row>
    <row r="309" spans="3:220" ht="15" customHeight="1" x14ac:dyDescent="0.25">
      <c r="C309" s="242">
        <v>167</v>
      </c>
      <c r="D309" s="243">
        <f t="shared" si="486"/>
        <v>1155.6736805955547</v>
      </c>
      <c r="E309" s="865">
        <f t="shared" si="563"/>
        <v>100</v>
      </c>
      <c r="F309" s="866"/>
      <c r="G309" s="243">
        <f t="shared" si="487"/>
        <v>1055.6736805955547</v>
      </c>
      <c r="H309" s="859">
        <f t="shared" si="488"/>
        <v>379.79707079237113</v>
      </c>
      <c r="I309" s="860"/>
      <c r="J309" s="243">
        <f t="shared" si="489"/>
        <v>675.87660980318356</v>
      </c>
      <c r="K309" s="859">
        <f t="shared" si="515"/>
        <v>113263.24462790816</v>
      </c>
      <c r="L309" s="860"/>
      <c r="M309" s="860"/>
      <c r="N309" s="861"/>
      <c r="O309" s="248">
        <f t="shared" si="516"/>
        <v>113263.24462790816</v>
      </c>
      <c r="P309" s="248">
        <f t="shared" si="484"/>
        <v>0</v>
      </c>
      <c r="Q309" s="248">
        <f t="shared" si="490"/>
        <v>0</v>
      </c>
      <c r="R309" s="1015" t="str">
        <f t="shared" si="485"/>
        <v/>
      </c>
      <c r="S309" s="1015"/>
      <c r="U309">
        <v>167</v>
      </c>
      <c r="W309" s="278"/>
      <c r="X309" s="278"/>
      <c r="Y309" s="854"/>
      <c r="Z309" s="855"/>
      <c r="AA309" s="279"/>
      <c r="AQ309" s="482"/>
      <c r="AR309" s="242">
        <v>167</v>
      </c>
      <c r="AS309" s="331">
        <f t="shared" ca="1" si="491"/>
        <v>1231.970682334292</v>
      </c>
      <c r="AT309" s="566">
        <f t="shared" ca="1" si="517"/>
        <v>103.62049999999999</v>
      </c>
      <c r="AU309" s="331">
        <f t="shared" ca="1" si="492"/>
        <v>1128.350182334292</v>
      </c>
      <c r="AV309" s="329">
        <f t="shared" ca="1" si="493"/>
        <v>280.34073126697973</v>
      </c>
      <c r="AW309" s="331">
        <f t="shared" ca="1" si="494"/>
        <v>848.00945106731228</v>
      </c>
      <c r="AX309" s="331">
        <f t="shared" si="518"/>
        <v>0</v>
      </c>
      <c r="AY309" s="331">
        <f t="shared" si="570"/>
        <v>0</v>
      </c>
      <c r="AZ309" s="350">
        <f t="shared" ca="1" si="495"/>
        <v>95268.812697611444</v>
      </c>
      <c r="BA309" s="420">
        <f t="shared" ca="1" si="496"/>
        <v>0</v>
      </c>
      <c r="BB309" s="416">
        <f t="shared" ca="1" si="519"/>
        <v>1231.970682334292</v>
      </c>
      <c r="BC309" s="372">
        <f t="shared" ca="1" si="596"/>
        <v>-1231.970682334292</v>
      </c>
      <c r="BD309" s="443">
        <v>168</v>
      </c>
      <c r="BE309" s="444">
        <f t="shared" si="497"/>
        <v>0</v>
      </c>
      <c r="BF309" s="444">
        <f t="shared" ca="1" si="520"/>
        <v>92766.92793387892</v>
      </c>
      <c r="BG309" s="444">
        <f t="shared" ca="1" si="498"/>
        <v>96.632216597790546</v>
      </c>
      <c r="BH309" s="444">
        <f ca="1">IF(BD309&gt;$BE$140,0,SUM(BG298:BG309))</f>
        <v>1159.5865991734868</v>
      </c>
      <c r="BI309" s="24">
        <v>167</v>
      </c>
      <c r="BJ309" s="243">
        <f t="shared" ca="1" si="587"/>
        <v>1231.970682334292</v>
      </c>
      <c r="BK309" s="243">
        <f t="shared" ca="1" si="564"/>
        <v>235273.24326569011</v>
      </c>
      <c r="BL309" s="243">
        <f t="shared" ca="1" si="521"/>
        <v>245.07629506842719</v>
      </c>
      <c r="BM309" s="33"/>
      <c r="BO309" s="278"/>
      <c r="BP309" s="278"/>
      <c r="BQ309" s="278"/>
      <c r="BR309" s="278"/>
      <c r="BS309" s="278"/>
      <c r="BT309" s="278"/>
      <c r="BU309" s="278"/>
      <c r="BV309" s="725"/>
      <c r="BW309" s="679">
        <v>167</v>
      </c>
      <c r="BX309" s="489">
        <f t="shared" ca="1" si="522"/>
        <v>1445.5025028809234</v>
      </c>
      <c r="BY309" s="489">
        <f t="shared" ca="1" si="499"/>
        <v>104.1015</v>
      </c>
      <c r="BZ309" s="489">
        <f t="shared" ca="1" si="500"/>
        <v>1341.4010028809234</v>
      </c>
      <c r="CA309" s="489">
        <f t="shared" ca="1" si="523"/>
        <v>156.07149396628455</v>
      </c>
      <c r="CB309" s="489">
        <f t="shared" ca="1" si="524"/>
        <v>1185.3295089146388</v>
      </c>
      <c r="CC309" s="489">
        <f t="shared" si="525"/>
        <v>0</v>
      </c>
      <c r="CD309" s="489">
        <f t="shared" si="526"/>
        <v>0</v>
      </c>
      <c r="CE309" s="647">
        <f t="shared" ca="1" si="527"/>
        <v>52324.896993811482</v>
      </c>
      <c r="CF309" s="700">
        <f t="shared" ca="1" si="565"/>
        <v>0</v>
      </c>
      <c r="CG309" s="701">
        <f t="shared" ca="1" si="528"/>
        <v>1445.5025028809234</v>
      </c>
      <c r="CH309" s="710">
        <f t="shared" ca="1" si="597"/>
        <v>-1445.5025028809234</v>
      </c>
      <c r="CI309" s="703">
        <v>168</v>
      </c>
      <c r="CJ309" s="444">
        <f t="shared" si="501"/>
        <v>0</v>
      </c>
      <c r="CK309" s="444">
        <f t="shared" ca="1" si="606"/>
        <v>92766.92793387892</v>
      </c>
      <c r="CL309" s="444">
        <f t="shared" ca="1" si="502"/>
        <v>96.632216597790546</v>
      </c>
      <c r="CM309" s="444">
        <f ca="1">IF(CI309&gt;$CJ$140,0,SUM(CL298:CL309))</f>
        <v>1159.5865991734868</v>
      </c>
      <c r="CN309" s="29">
        <v>167</v>
      </c>
      <c r="CO309" s="29">
        <f t="shared" ca="1" si="588"/>
        <v>1445.5025028809234</v>
      </c>
      <c r="CP309" s="29">
        <f t="shared" ca="1" si="610"/>
        <v>273754.88646816742</v>
      </c>
      <c r="CQ309" s="29">
        <f t="shared" ca="1" si="529"/>
        <v>285.16134007100771</v>
      </c>
      <c r="CR309" s="292"/>
      <c r="DA309" s="482"/>
      <c r="DB309" s="242">
        <v>167</v>
      </c>
      <c r="DC309" s="488">
        <f t="shared" ca="1" si="530"/>
        <v>1462.4506963735107</v>
      </c>
      <c r="DD309" s="489">
        <f t="shared" ca="1" si="503"/>
        <v>106.9885</v>
      </c>
      <c r="DE309" s="488">
        <f t="shared" ca="1" si="531"/>
        <v>1355.4621963735108</v>
      </c>
      <c r="DF309" s="489">
        <f t="shared" ca="1" si="532"/>
        <v>174.38160671805701</v>
      </c>
      <c r="DG309" s="488">
        <f t="shared" ca="1" si="533"/>
        <v>1181.0805896554539</v>
      </c>
      <c r="DH309" s="488">
        <f t="shared" si="534"/>
        <v>0</v>
      </c>
      <c r="DI309" s="488">
        <f t="shared" si="535"/>
        <v>0</v>
      </c>
      <c r="DJ309" s="523">
        <f t="shared" ca="1" si="536"/>
        <v>58606.898856535525</v>
      </c>
      <c r="DK309" s="420">
        <f t="shared" ca="1" si="504"/>
        <v>0</v>
      </c>
      <c r="DL309" s="416">
        <f t="shared" ca="1" si="537"/>
        <v>1462.4506963735107</v>
      </c>
      <c r="DM309" s="372">
        <f t="shared" ca="1" si="598"/>
        <v>-1462.4506963735107</v>
      </c>
      <c r="DN309" s="443">
        <v>168</v>
      </c>
      <c r="DO309" s="444">
        <f t="shared" si="505"/>
        <v>0</v>
      </c>
      <c r="DP309" s="444">
        <f t="shared" ca="1" si="577"/>
        <v>86042.698776856807</v>
      </c>
      <c r="DQ309" s="444">
        <f t="shared" ca="1" si="506"/>
        <v>89.627811225892515</v>
      </c>
      <c r="DR309" s="444">
        <f ca="1">IF(DN309&gt;$DO$140,0,SUM(DQ298:DQ309))</f>
        <v>1075.5337347107102</v>
      </c>
      <c r="DS309" s="24">
        <v>167</v>
      </c>
      <c r="DT309" s="243">
        <f t="shared" ca="1" si="589"/>
        <v>1462.4506963735107</v>
      </c>
      <c r="DU309" s="243">
        <f t="shared" ca="1" si="611"/>
        <v>275597.16775912844</v>
      </c>
      <c r="DV309" s="243">
        <f t="shared" ca="1" si="538"/>
        <v>287.0803830824255</v>
      </c>
      <c r="DW309" s="33"/>
      <c r="EF309" s="482"/>
      <c r="EG309" s="242">
        <v>167</v>
      </c>
      <c r="EH309" s="331">
        <f t="shared" ca="1" si="539"/>
        <v>1150</v>
      </c>
      <c r="EI309" s="599">
        <f t="shared" ca="1" si="599"/>
        <v>103.62049999999999</v>
      </c>
      <c r="EJ309" s="331">
        <f t="shared" ca="1" si="540"/>
        <v>1046.3795</v>
      </c>
      <c r="EK309" s="594">
        <f t="shared" ca="1" si="541"/>
        <v>331.30017350861863</v>
      </c>
      <c r="EL309" s="488">
        <f t="shared" ca="1" si="542"/>
        <v>715.07932649138138</v>
      </c>
      <c r="EM309" s="331">
        <f t="shared" si="543"/>
        <v>0</v>
      </c>
      <c r="EN309" s="331">
        <f t="shared" si="544"/>
        <v>0</v>
      </c>
      <c r="EO309" s="595">
        <f t="shared" ca="1" si="545"/>
        <v>112873.55159074928</v>
      </c>
      <c r="EP309" s="420">
        <f t="shared" ca="1" si="507"/>
        <v>0</v>
      </c>
      <c r="EQ309" s="416">
        <f t="shared" ca="1" si="546"/>
        <v>1150</v>
      </c>
      <c r="ER309" s="372">
        <f t="shared" ca="1" si="600"/>
        <v>-1150</v>
      </c>
      <c r="ES309" s="443">
        <v>168</v>
      </c>
      <c r="ET309" s="444">
        <f t="shared" si="547"/>
        <v>0</v>
      </c>
      <c r="EU309" s="444">
        <f t="shared" ca="1" si="607"/>
        <v>92766.92793387892</v>
      </c>
      <c r="EV309" s="444">
        <f t="shared" ca="1" si="508"/>
        <v>96.632216597790546</v>
      </c>
      <c r="EW309" s="444">
        <f ca="1">IF(ES309&gt;$ET$140,0,SUM(EV298:EV309))</f>
        <v>1159.5865991734868</v>
      </c>
      <c r="EX309" s="24">
        <v>167</v>
      </c>
      <c r="EY309" s="243">
        <f t="shared" ca="1" si="590"/>
        <v>1150</v>
      </c>
      <c r="EZ309" s="243">
        <f t="shared" ca="1" si="612"/>
        <v>220486.33819032038</v>
      </c>
      <c r="FA309" s="243">
        <f t="shared" ca="1" si="548"/>
        <v>229.67326894825041</v>
      </c>
      <c r="FB309" s="33"/>
      <c r="FK309" s="482"/>
      <c r="FL309" s="242">
        <v>167</v>
      </c>
      <c r="FM309" s="331">
        <f t="shared" ca="1" si="549"/>
        <v>1150</v>
      </c>
      <c r="FN309" s="600">
        <f t="shared" ca="1" si="601"/>
        <v>104.1015</v>
      </c>
      <c r="FO309" s="331">
        <f t="shared" ca="1" si="550"/>
        <v>1045.8985</v>
      </c>
      <c r="FP309" s="597">
        <f t="shared" ca="1" si="551"/>
        <v>339.77915991455598</v>
      </c>
      <c r="FQ309" s="488">
        <f t="shared" ca="1" si="552"/>
        <v>706.11934008544404</v>
      </c>
      <c r="FR309" s="331">
        <f t="shared" si="553"/>
        <v>0</v>
      </c>
      <c r="FS309" s="331">
        <f t="shared" si="554"/>
        <v>0</v>
      </c>
      <c r="FT309" s="596">
        <f t="shared" ca="1" si="555"/>
        <v>115789.59263061946</v>
      </c>
      <c r="FU309" s="420">
        <f t="shared" ca="1" si="509"/>
        <v>0</v>
      </c>
      <c r="FV309" s="416">
        <f t="shared" ca="1" si="556"/>
        <v>1150</v>
      </c>
      <c r="FW309" s="372">
        <f t="shared" ca="1" si="602"/>
        <v>-1150</v>
      </c>
      <c r="FX309" s="443">
        <v>168</v>
      </c>
      <c r="FY309" s="444">
        <f t="shared" si="557"/>
        <v>0</v>
      </c>
      <c r="FZ309" s="444">
        <f t="shared" ca="1" si="608"/>
        <v>92766.92793387892</v>
      </c>
      <c r="GA309" s="444">
        <f t="shared" ca="1" si="510"/>
        <v>96.632216597790546</v>
      </c>
      <c r="GB309" s="444">
        <f ca="1">IF(FX309&gt;$FY$140,0,SUM(GA298:GA309))</f>
        <v>1159.5865991734868</v>
      </c>
      <c r="GC309" s="24">
        <v>167</v>
      </c>
      <c r="GD309" s="243">
        <f t="shared" ca="1" si="591"/>
        <v>1150</v>
      </c>
      <c r="GE309" s="243">
        <f t="shared" ca="1" si="613"/>
        <v>220448.4196290308</v>
      </c>
      <c r="GF309" s="243">
        <f t="shared" ca="1" si="558"/>
        <v>229.63377044690711</v>
      </c>
      <c r="GG309" s="33"/>
      <c r="GP309" s="482"/>
      <c r="GQ309" s="242">
        <v>167</v>
      </c>
      <c r="GR309" s="331">
        <f t="shared" ca="1" si="511"/>
        <v>1150</v>
      </c>
      <c r="GS309" s="600">
        <f t="shared" ca="1" si="603"/>
        <v>106.9885</v>
      </c>
      <c r="GT309" s="331">
        <f t="shared" ca="1" si="512"/>
        <v>1043.0115000000001</v>
      </c>
      <c r="GU309" s="591">
        <f t="shared" ca="1" si="559"/>
        <v>368.62560666759242</v>
      </c>
      <c r="GV309" s="488">
        <f t="shared" ca="1" si="592"/>
        <v>674.3858933324077</v>
      </c>
      <c r="GW309" s="331">
        <f t="shared" si="593"/>
        <v>0</v>
      </c>
      <c r="GX309" s="331">
        <f t="shared" si="594"/>
        <v>0</v>
      </c>
      <c r="GY309" s="593">
        <f t="shared" ca="1" si="595"/>
        <v>125711.53639269927</v>
      </c>
      <c r="GZ309" s="420">
        <f t="shared" ca="1" si="513"/>
        <v>0</v>
      </c>
      <c r="HA309" s="416">
        <f t="shared" ca="1" si="560"/>
        <v>1150</v>
      </c>
      <c r="HB309" s="372">
        <f t="shared" ca="1" si="604"/>
        <v>-1150</v>
      </c>
      <c r="HC309" s="443">
        <v>168</v>
      </c>
      <c r="HD309" s="444">
        <f t="shared" si="561"/>
        <v>0</v>
      </c>
      <c r="HE309" s="444">
        <f t="shared" ca="1" si="609"/>
        <v>86042.698776856807</v>
      </c>
      <c r="HF309" s="444">
        <f t="shared" ca="1" si="514"/>
        <v>89.627811225892515</v>
      </c>
      <c r="HG309" s="444">
        <f ca="1">IF(HC309&gt;$HD$140,0,SUM(HF298:HF309))</f>
        <v>1075.5337347107102</v>
      </c>
      <c r="HH309" s="24">
        <v>167</v>
      </c>
      <c r="HI309" s="243">
        <f t="shared" ca="1" si="605"/>
        <v>1150</v>
      </c>
      <c r="HJ309" s="243">
        <f t="shared" ca="1" si="614"/>
        <v>219233.37211367875</v>
      </c>
      <c r="HK309" s="243">
        <f t="shared" ca="1" si="562"/>
        <v>228.36809595174873</v>
      </c>
      <c r="HL309" s="33"/>
    </row>
    <row r="310" spans="3:220" ht="15" customHeight="1" x14ac:dyDescent="0.25">
      <c r="C310" s="242">
        <v>168</v>
      </c>
      <c r="D310" s="243">
        <f t="shared" si="486"/>
        <v>1155.6736805955547</v>
      </c>
      <c r="E310" s="865">
        <f t="shared" si="563"/>
        <v>100</v>
      </c>
      <c r="F310" s="866"/>
      <c r="G310" s="243">
        <f t="shared" si="487"/>
        <v>1055.6736805955547</v>
      </c>
      <c r="H310" s="859">
        <f t="shared" si="488"/>
        <v>377.54414875969388</v>
      </c>
      <c r="I310" s="860"/>
      <c r="J310" s="243">
        <f t="shared" si="489"/>
        <v>678.12953183586092</v>
      </c>
      <c r="K310" s="859">
        <f t="shared" si="515"/>
        <v>112585.1150960723</v>
      </c>
      <c r="L310" s="860"/>
      <c r="M310" s="860"/>
      <c r="N310" s="861"/>
      <c r="O310" s="248">
        <f t="shared" si="516"/>
        <v>112585.1150960723</v>
      </c>
      <c r="P310" s="248">
        <f t="shared" si="484"/>
        <v>0</v>
      </c>
      <c r="Q310" s="248">
        <f t="shared" si="490"/>
        <v>0</v>
      </c>
      <c r="R310" s="1015" t="str">
        <f t="shared" si="485"/>
        <v/>
      </c>
      <c r="S310" s="1015"/>
      <c r="U310">
        <v>168</v>
      </c>
      <c r="W310" s="278"/>
      <c r="X310" s="278"/>
      <c r="Y310" s="854"/>
      <c r="Z310" s="855"/>
      <c r="AA310" s="279"/>
      <c r="AQ310" s="482"/>
      <c r="AR310" s="242">
        <v>168</v>
      </c>
      <c r="AS310" s="331">
        <f t="shared" ca="1" si="491"/>
        <v>1231.970682334292</v>
      </c>
      <c r="AT310" s="566">
        <f t="shared" ca="1" si="517"/>
        <v>103.62049999999999</v>
      </c>
      <c r="AU310" s="331">
        <f t="shared" ca="1" si="492"/>
        <v>1128.350182334292</v>
      </c>
      <c r="AV310" s="329">
        <f t="shared" ca="1" si="493"/>
        <v>277.86737036803339</v>
      </c>
      <c r="AW310" s="331">
        <f t="shared" ca="1" si="494"/>
        <v>850.48281196625862</v>
      </c>
      <c r="AX310" s="331">
        <f t="shared" si="518"/>
        <v>0</v>
      </c>
      <c r="AY310" s="331">
        <f t="shared" si="570"/>
        <v>0</v>
      </c>
      <c r="AZ310" s="350">
        <f t="shared" ca="1" si="495"/>
        <v>94418.329885645187</v>
      </c>
      <c r="BA310" s="420">
        <f t="shared" ca="1" si="496"/>
        <v>0</v>
      </c>
      <c r="BB310" s="416">
        <f t="shared" ca="1" si="519"/>
        <v>1231.970682334292</v>
      </c>
      <c r="BC310" s="372">
        <f t="shared" ca="1" si="596"/>
        <v>-1231.970682334292</v>
      </c>
      <c r="BD310" s="242">
        <v>169</v>
      </c>
      <c r="BE310" s="29">
        <f t="shared" si="497"/>
        <v>0</v>
      </c>
      <c r="BF310" s="445">
        <f ca="1">(IF(BD310&gt;$BE$140,0,BF309+BE310))+BH309</f>
        <v>93926.51453305241</v>
      </c>
      <c r="BG310" s="29">
        <f t="shared" ca="1" si="498"/>
        <v>97.840119305262931</v>
      </c>
      <c r="BH310" s="29"/>
      <c r="BI310" s="433">
        <v>168</v>
      </c>
      <c r="BJ310" s="428">
        <f t="shared" ca="1" si="587"/>
        <v>1231.970682334292</v>
      </c>
      <c r="BK310" s="428">
        <f t="shared" ca="1" si="564"/>
        <v>236505.21394802441</v>
      </c>
      <c r="BL310" s="428">
        <f t="shared" ca="1" si="521"/>
        <v>246.35959786252545</v>
      </c>
      <c r="BM310" s="446">
        <f ca="1">IF(BI310&gt;$BA$140,0,SUM(BL299:BL310))</f>
        <v>2871.6171899398219</v>
      </c>
      <c r="BO310" s="278"/>
      <c r="BP310" s="278"/>
      <c r="BQ310" s="278"/>
      <c r="BR310" s="278"/>
      <c r="BS310" s="278"/>
      <c r="BT310" s="278"/>
      <c r="BU310" s="278"/>
      <c r="BV310" s="725"/>
      <c r="BW310" s="679">
        <v>168</v>
      </c>
      <c r="BX310" s="489">
        <f t="shared" ca="1" si="522"/>
        <v>1445.5025028809234</v>
      </c>
      <c r="BY310" s="489">
        <f t="shared" ca="1" si="499"/>
        <v>104.1015</v>
      </c>
      <c r="BZ310" s="489">
        <f t="shared" ca="1" si="500"/>
        <v>1341.4010028809234</v>
      </c>
      <c r="CA310" s="489">
        <f t="shared" ca="1" si="523"/>
        <v>152.61428289861684</v>
      </c>
      <c r="CB310" s="489">
        <f t="shared" ca="1" si="524"/>
        <v>1188.7867199823065</v>
      </c>
      <c r="CC310" s="489">
        <f t="shared" si="525"/>
        <v>0</v>
      </c>
      <c r="CD310" s="489">
        <f t="shared" si="526"/>
        <v>0</v>
      </c>
      <c r="CE310" s="647">
        <f t="shared" ca="1" si="527"/>
        <v>51136.110273829174</v>
      </c>
      <c r="CF310" s="700">
        <f t="shared" ca="1" si="565"/>
        <v>0</v>
      </c>
      <c r="CG310" s="701">
        <f t="shared" ca="1" si="528"/>
        <v>1445.5025028809234</v>
      </c>
      <c r="CH310" s="710">
        <f t="shared" ca="1" si="597"/>
        <v>-1445.5025028809234</v>
      </c>
      <c r="CI310" s="679">
        <v>169</v>
      </c>
      <c r="CJ310" s="29">
        <f t="shared" si="501"/>
        <v>0</v>
      </c>
      <c r="CK310" s="445">
        <f ca="1">(IF(CI310&gt;$CJ$140,0,CK309+CJ310))+CM309</f>
        <v>93926.51453305241</v>
      </c>
      <c r="CL310" s="29">
        <f t="shared" ca="1" si="502"/>
        <v>97.840119305262931</v>
      </c>
      <c r="CM310" s="29"/>
      <c r="CN310" s="432">
        <v>168</v>
      </c>
      <c r="CO310" s="432">
        <f t="shared" ca="1" si="588"/>
        <v>1445.5025028809234</v>
      </c>
      <c r="CP310" s="432">
        <f t="shared" ca="1" si="610"/>
        <v>275200.38897104835</v>
      </c>
      <c r="CQ310" s="432">
        <f t="shared" ca="1" si="529"/>
        <v>286.66707184484204</v>
      </c>
      <c r="CR310" s="296">
        <f ca="1">IF(CN310&gt;$CF$140,0,SUM(CQ299:CQ310))</f>
        <v>3340.6265650650403</v>
      </c>
      <c r="DA310" s="482"/>
      <c r="DB310" s="242">
        <v>168</v>
      </c>
      <c r="DC310" s="488">
        <f t="shared" ca="1" si="530"/>
        <v>1462.4506963735107</v>
      </c>
      <c r="DD310" s="489">
        <f t="shared" ca="1" si="503"/>
        <v>106.9885</v>
      </c>
      <c r="DE310" s="488">
        <f t="shared" ca="1" si="531"/>
        <v>1355.4621963735108</v>
      </c>
      <c r="DF310" s="489">
        <f t="shared" ca="1" si="532"/>
        <v>170.93678833156196</v>
      </c>
      <c r="DG310" s="488">
        <f t="shared" ca="1" si="533"/>
        <v>1184.5254080419488</v>
      </c>
      <c r="DH310" s="488">
        <f t="shared" si="534"/>
        <v>0</v>
      </c>
      <c r="DI310" s="488">
        <f t="shared" si="535"/>
        <v>0</v>
      </c>
      <c r="DJ310" s="523">
        <f t="shared" ca="1" si="536"/>
        <v>57422.373448493578</v>
      </c>
      <c r="DK310" s="420">
        <f t="shared" ca="1" si="504"/>
        <v>0</v>
      </c>
      <c r="DL310" s="416">
        <f t="shared" ca="1" si="537"/>
        <v>1462.4506963735107</v>
      </c>
      <c r="DM310" s="372">
        <f t="shared" ca="1" si="598"/>
        <v>-1462.4506963735107</v>
      </c>
      <c r="DN310" s="242">
        <v>169</v>
      </c>
      <c r="DO310" s="29">
        <f t="shared" si="505"/>
        <v>0</v>
      </c>
      <c r="DP310" s="445">
        <f ca="1">(IF(DN310&gt;$DO$140,0,DP309+DO310))+DR309</f>
        <v>87118.232511567519</v>
      </c>
      <c r="DQ310" s="29">
        <f t="shared" ca="1" si="506"/>
        <v>90.748158866216173</v>
      </c>
      <c r="DR310" s="29"/>
      <c r="DS310" s="433">
        <v>168</v>
      </c>
      <c r="DT310" s="428">
        <f t="shared" ca="1" si="589"/>
        <v>1462.4506963735107</v>
      </c>
      <c r="DU310" s="428">
        <f t="shared" ca="1" si="611"/>
        <v>277059.61845550197</v>
      </c>
      <c r="DV310" s="428">
        <f t="shared" ca="1" si="538"/>
        <v>288.60376922448125</v>
      </c>
      <c r="DW310" s="446">
        <f ca="1">IF(DS310&gt;$DK$140,0,SUM(DV299:DV310))</f>
        <v>3362.7017453180943</v>
      </c>
      <c r="EF310" s="482"/>
      <c r="EG310" s="242">
        <v>168</v>
      </c>
      <c r="EH310" s="331">
        <f t="shared" ca="1" si="539"/>
        <v>1150</v>
      </c>
      <c r="EI310" s="599">
        <f t="shared" ca="1" si="599"/>
        <v>103.62049999999999</v>
      </c>
      <c r="EJ310" s="331">
        <f t="shared" ca="1" si="540"/>
        <v>1046.3795</v>
      </c>
      <c r="EK310" s="594">
        <f t="shared" ca="1" si="541"/>
        <v>329.2145254730188</v>
      </c>
      <c r="EL310" s="488">
        <f t="shared" ca="1" si="542"/>
        <v>717.16497452698127</v>
      </c>
      <c r="EM310" s="331">
        <f t="shared" si="543"/>
        <v>0</v>
      </c>
      <c r="EN310" s="331">
        <f t="shared" si="544"/>
        <v>0</v>
      </c>
      <c r="EO310" s="595">
        <f t="shared" ca="1" si="545"/>
        <v>112156.3866162223</v>
      </c>
      <c r="EP310" s="420">
        <f t="shared" ca="1" si="507"/>
        <v>0</v>
      </c>
      <c r="EQ310" s="416">
        <f t="shared" ca="1" si="546"/>
        <v>1150</v>
      </c>
      <c r="ER310" s="372">
        <f t="shared" ca="1" si="600"/>
        <v>-1150</v>
      </c>
      <c r="ES310" s="242">
        <v>169</v>
      </c>
      <c r="ET310" s="29">
        <f t="shared" si="547"/>
        <v>0</v>
      </c>
      <c r="EU310" s="445">
        <f ca="1">(IF(ES310&gt;$ET$140,0,EU309+ET310))+EW309</f>
        <v>93926.51453305241</v>
      </c>
      <c r="EV310" s="29">
        <f t="shared" ca="1" si="508"/>
        <v>97.840119305262931</v>
      </c>
      <c r="EW310" s="29"/>
      <c r="EX310" s="433">
        <v>168</v>
      </c>
      <c r="EY310" s="428">
        <f t="shared" ca="1" si="590"/>
        <v>1150</v>
      </c>
      <c r="EZ310" s="428">
        <f t="shared" ca="1" si="612"/>
        <v>221636.33819032038</v>
      </c>
      <c r="FA310" s="428">
        <f t="shared" ca="1" si="548"/>
        <v>230.87118561491707</v>
      </c>
      <c r="FB310" s="446">
        <f ca="1">IF(EX310&gt;$EP$140,0,SUM(FA299:FA310))</f>
        <v>2691.3917273790048</v>
      </c>
      <c r="FK310" s="482"/>
      <c r="FL310" s="242">
        <v>168</v>
      </c>
      <c r="FM310" s="331">
        <f t="shared" ca="1" si="549"/>
        <v>1150</v>
      </c>
      <c r="FN310" s="600">
        <f t="shared" ca="1" si="601"/>
        <v>104.1015</v>
      </c>
      <c r="FO310" s="331">
        <f t="shared" ca="1" si="550"/>
        <v>1045.8985</v>
      </c>
      <c r="FP310" s="597">
        <f t="shared" ca="1" si="551"/>
        <v>337.71964517264013</v>
      </c>
      <c r="FQ310" s="488">
        <f t="shared" ca="1" si="552"/>
        <v>708.17885482735983</v>
      </c>
      <c r="FR310" s="331">
        <f t="shared" si="553"/>
        <v>0</v>
      </c>
      <c r="FS310" s="331">
        <f t="shared" si="554"/>
        <v>0</v>
      </c>
      <c r="FT310" s="596">
        <f t="shared" ca="1" si="555"/>
        <v>115081.4137757921</v>
      </c>
      <c r="FU310" s="420">
        <f t="shared" ca="1" si="509"/>
        <v>0</v>
      </c>
      <c r="FV310" s="416">
        <f t="shared" ca="1" si="556"/>
        <v>1150</v>
      </c>
      <c r="FW310" s="372">
        <f t="shared" ca="1" si="602"/>
        <v>-1150</v>
      </c>
      <c r="FX310" s="242">
        <v>169</v>
      </c>
      <c r="FY310" s="29">
        <f t="shared" si="557"/>
        <v>0</v>
      </c>
      <c r="FZ310" s="445">
        <f ca="1">(IF(FX310&gt;$FY$140,0,FZ309+FY310))+GB309</f>
        <v>93926.51453305241</v>
      </c>
      <c r="GA310" s="29">
        <f t="shared" ca="1" si="510"/>
        <v>97.840119305262931</v>
      </c>
      <c r="GB310" s="29"/>
      <c r="GC310" s="433">
        <v>168</v>
      </c>
      <c r="GD310" s="428">
        <f t="shared" ca="1" si="591"/>
        <v>1150</v>
      </c>
      <c r="GE310" s="428">
        <f t="shared" ca="1" si="613"/>
        <v>221598.4196290308</v>
      </c>
      <c r="GF310" s="428">
        <f t="shared" ca="1" si="558"/>
        <v>230.83168711357379</v>
      </c>
      <c r="GG310" s="446">
        <f ca="1">IF(GC310&gt;$FU$140,0,SUM(GF299:GF310))</f>
        <v>2690.9177453628854</v>
      </c>
      <c r="GP310" s="482"/>
      <c r="GQ310" s="242">
        <v>168</v>
      </c>
      <c r="GR310" s="331">
        <f t="shared" ca="1" si="511"/>
        <v>1150</v>
      </c>
      <c r="GS310" s="600">
        <f t="shared" ca="1" si="603"/>
        <v>106.9885</v>
      </c>
      <c r="GT310" s="331">
        <f t="shared" ca="1" si="512"/>
        <v>1043.0115000000001</v>
      </c>
      <c r="GU310" s="591">
        <f t="shared" ca="1" si="559"/>
        <v>366.65864781203959</v>
      </c>
      <c r="GV310" s="488">
        <f t="shared" ca="1" si="592"/>
        <v>676.35285218796048</v>
      </c>
      <c r="GW310" s="331">
        <f t="shared" si="593"/>
        <v>0</v>
      </c>
      <c r="GX310" s="331">
        <f t="shared" si="594"/>
        <v>0</v>
      </c>
      <c r="GY310" s="593">
        <f t="shared" ca="1" si="595"/>
        <v>125035.18354051131</v>
      </c>
      <c r="GZ310" s="420">
        <f t="shared" ca="1" si="513"/>
        <v>0</v>
      </c>
      <c r="HA310" s="416">
        <f t="shared" ca="1" si="560"/>
        <v>1150</v>
      </c>
      <c r="HB310" s="372">
        <f t="shared" ca="1" si="604"/>
        <v>-1150</v>
      </c>
      <c r="HC310" s="242">
        <v>169</v>
      </c>
      <c r="HD310" s="29">
        <f t="shared" si="561"/>
        <v>0</v>
      </c>
      <c r="HE310" s="445">
        <f ca="1">(IF(HC310&gt;$HD$140,0,HE309+HD310))+HG309</f>
        <v>87118.232511567519</v>
      </c>
      <c r="HF310" s="29">
        <f t="shared" ca="1" si="514"/>
        <v>90.748158866216173</v>
      </c>
      <c r="HG310" s="29"/>
      <c r="HH310" s="433">
        <v>168</v>
      </c>
      <c r="HI310" s="428">
        <f t="shared" ca="1" si="605"/>
        <v>1150</v>
      </c>
      <c r="HJ310" s="428">
        <f t="shared" ca="1" si="614"/>
        <v>220383.37211367875</v>
      </c>
      <c r="HK310" s="428">
        <f t="shared" ca="1" si="562"/>
        <v>229.56601261841539</v>
      </c>
      <c r="HL310" s="446">
        <f ca="1">IF(HH310&gt;$GZ$140,0,SUM(HK299:HK310))</f>
        <v>2675.7296514209847</v>
      </c>
    </row>
    <row r="311" spans="3:220" ht="15" customHeight="1" x14ac:dyDescent="0.25">
      <c r="C311" s="242">
        <v>169</v>
      </c>
      <c r="D311" s="243">
        <f t="shared" si="486"/>
        <v>1155.6736805955547</v>
      </c>
      <c r="E311" s="865">
        <f t="shared" si="563"/>
        <v>100</v>
      </c>
      <c r="F311" s="866"/>
      <c r="G311" s="243">
        <f t="shared" si="487"/>
        <v>1055.6736805955547</v>
      </c>
      <c r="H311" s="859">
        <f t="shared" si="488"/>
        <v>375.28371698690768</v>
      </c>
      <c r="I311" s="860"/>
      <c r="J311" s="243">
        <f t="shared" si="489"/>
        <v>680.38996360864712</v>
      </c>
      <c r="K311" s="859">
        <f t="shared" si="515"/>
        <v>111904.72513246366</v>
      </c>
      <c r="L311" s="860"/>
      <c r="M311" s="860"/>
      <c r="N311" s="861"/>
      <c r="O311" s="248">
        <f t="shared" si="516"/>
        <v>111904.72513246366</v>
      </c>
      <c r="P311" s="248">
        <f t="shared" si="484"/>
        <v>0</v>
      </c>
      <c r="Q311" s="248">
        <f t="shared" si="490"/>
        <v>0</v>
      </c>
      <c r="R311" s="1015" t="str">
        <f t="shared" si="485"/>
        <v/>
      </c>
      <c r="S311" s="1015"/>
      <c r="U311">
        <v>169</v>
      </c>
      <c r="W311" s="278"/>
      <c r="X311" s="278"/>
      <c r="Y311" s="854"/>
      <c r="Z311" s="855"/>
      <c r="AA311" s="279"/>
      <c r="AQ311" s="482"/>
      <c r="AR311" s="242">
        <v>169</v>
      </c>
      <c r="AS311" s="331">
        <f t="shared" ca="1" si="491"/>
        <v>1231.970682334292</v>
      </c>
      <c r="AT311" s="566">
        <f t="shared" ca="1" si="517"/>
        <v>103.62049999999999</v>
      </c>
      <c r="AU311" s="331">
        <f t="shared" ca="1" si="492"/>
        <v>1128.350182334292</v>
      </c>
      <c r="AV311" s="329">
        <f t="shared" ca="1" si="493"/>
        <v>275.3867954997985</v>
      </c>
      <c r="AW311" s="331">
        <f t="shared" ca="1" si="494"/>
        <v>852.96338683449346</v>
      </c>
      <c r="AX311" s="331">
        <f t="shared" si="518"/>
        <v>0</v>
      </c>
      <c r="AY311" s="331">
        <f t="shared" si="570"/>
        <v>0</v>
      </c>
      <c r="AZ311" s="350">
        <f t="shared" ca="1" si="495"/>
        <v>93565.36649881069</v>
      </c>
      <c r="BA311" s="420">
        <f t="shared" ca="1" si="496"/>
        <v>0</v>
      </c>
      <c r="BB311" s="416">
        <f t="shared" ca="1" si="519"/>
        <v>1231.970682334292</v>
      </c>
      <c r="BC311" s="372">
        <f t="shared" ca="1" si="596"/>
        <v>-1231.970682334292</v>
      </c>
      <c r="BD311" s="242">
        <v>170</v>
      </c>
      <c r="BE311" s="29">
        <f t="shared" si="497"/>
        <v>0</v>
      </c>
      <c r="BF311" s="29">
        <f t="shared" ca="1" si="520"/>
        <v>93926.51453305241</v>
      </c>
      <c r="BG311" s="29">
        <f t="shared" ca="1" si="498"/>
        <v>97.840119305262931</v>
      </c>
      <c r="BH311" s="29"/>
      <c r="BI311" s="24">
        <v>169</v>
      </c>
      <c r="BJ311" s="243">
        <f t="shared" ca="1" si="587"/>
        <v>1231.970682334292</v>
      </c>
      <c r="BK311" s="447">
        <f ca="1">IF(BI311&gt;$BA$140,0,BK310+BJ311)+BM310</f>
        <v>240608.80182029854</v>
      </c>
      <c r="BL311" s="243">
        <f t="shared" ca="1" si="521"/>
        <v>250.63416856281097</v>
      </c>
      <c r="BM311" s="33"/>
      <c r="BO311" s="278"/>
      <c r="BP311" s="278"/>
      <c r="BQ311" s="278"/>
      <c r="BR311" s="278"/>
      <c r="BS311" s="278"/>
      <c r="BT311" s="278"/>
      <c r="BU311" s="278"/>
      <c r="BV311" s="725"/>
      <c r="BW311" s="679">
        <v>169</v>
      </c>
      <c r="BX311" s="489">
        <f t="shared" ca="1" si="522"/>
        <v>1445.5025028809234</v>
      </c>
      <c r="BY311" s="489">
        <f t="shared" ca="1" si="499"/>
        <v>104.1015</v>
      </c>
      <c r="BZ311" s="489">
        <f t="shared" ca="1" si="500"/>
        <v>1341.4010028809234</v>
      </c>
      <c r="CA311" s="489">
        <f t="shared" ca="1" si="523"/>
        <v>149.14698829866845</v>
      </c>
      <c r="CB311" s="489">
        <f t="shared" ca="1" si="524"/>
        <v>1192.254014582255</v>
      </c>
      <c r="CC311" s="489">
        <f t="shared" si="525"/>
        <v>0</v>
      </c>
      <c r="CD311" s="489">
        <f t="shared" si="526"/>
        <v>0</v>
      </c>
      <c r="CE311" s="647">
        <f t="shared" ca="1" si="527"/>
        <v>49943.856259246917</v>
      </c>
      <c r="CF311" s="700">
        <f t="shared" ca="1" si="565"/>
        <v>0</v>
      </c>
      <c r="CG311" s="701">
        <f t="shared" ca="1" si="528"/>
        <v>1445.5025028809234</v>
      </c>
      <c r="CH311" s="710">
        <f t="shared" ca="1" si="597"/>
        <v>-1445.5025028809234</v>
      </c>
      <c r="CI311" s="679">
        <v>170</v>
      </c>
      <c r="CJ311" s="29">
        <f t="shared" si="501"/>
        <v>0</v>
      </c>
      <c r="CK311" s="29">
        <f ca="1">IF(CI311&gt;$CJ$140,0,CK310+CJ311)</f>
        <v>93926.51453305241</v>
      </c>
      <c r="CL311" s="29">
        <f t="shared" ca="1" si="502"/>
        <v>97.840119305262931</v>
      </c>
      <c r="CM311" s="29"/>
      <c r="CN311" s="29">
        <v>169</v>
      </c>
      <c r="CO311" s="29">
        <f t="shared" ca="1" si="588"/>
        <v>1445.5025028809234</v>
      </c>
      <c r="CP311" s="704">
        <f ca="1">IF(CN311&gt;$CF$140,0,CP310+CO311)+CR310</f>
        <v>279986.51803899434</v>
      </c>
      <c r="CQ311" s="29">
        <f t="shared" ca="1" si="529"/>
        <v>291.65262295728581</v>
      </c>
      <c r="CR311" s="292"/>
      <c r="DA311" s="482"/>
      <c r="DB311" s="242">
        <v>169</v>
      </c>
      <c r="DC311" s="488">
        <f t="shared" ca="1" si="530"/>
        <v>1462.4506963735107</v>
      </c>
      <c r="DD311" s="489">
        <f t="shared" ca="1" si="503"/>
        <v>106.9885</v>
      </c>
      <c r="DE311" s="488">
        <f t="shared" ca="1" si="531"/>
        <v>1355.4621963735108</v>
      </c>
      <c r="DF311" s="489">
        <f t="shared" ca="1" si="532"/>
        <v>167.48192255810628</v>
      </c>
      <c r="DG311" s="488">
        <f t="shared" ca="1" si="533"/>
        <v>1187.9802738154044</v>
      </c>
      <c r="DH311" s="488">
        <f t="shared" si="534"/>
        <v>0</v>
      </c>
      <c r="DI311" s="488">
        <f t="shared" si="535"/>
        <v>0</v>
      </c>
      <c r="DJ311" s="523">
        <f t="shared" ca="1" si="536"/>
        <v>56234.393174678175</v>
      </c>
      <c r="DK311" s="420">
        <f t="shared" ca="1" si="504"/>
        <v>0</v>
      </c>
      <c r="DL311" s="416">
        <f t="shared" ca="1" si="537"/>
        <v>1462.4506963735107</v>
      </c>
      <c r="DM311" s="372">
        <f t="shared" ca="1" si="598"/>
        <v>-1462.4506963735107</v>
      </c>
      <c r="DN311" s="242">
        <v>170</v>
      </c>
      <c r="DO311" s="29">
        <f t="shared" si="505"/>
        <v>0</v>
      </c>
      <c r="DP311" s="29">
        <f t="shared" ca="1" si="577"/>
        <v>87118.232511567519</v>
      </c>
      <c r="DQ311" s="29">
        <f t="shared" ca="1" si="506"/>
        <v>90.748158866216173</v>
      </c>
      <c r="DR311" s="29"/>
      <c r="DS311" s="24">
        <v>169</v>
      </c>
      <c r="DT311" s="243">
        <f t="shared" ca="1" si="589"/>
        <v>1462.4506963735107</v>
      </c>
      <c r="DU311" s="447">
        <f ca="1">IF(DS311&gt;$DK$140,0,DU310+DT311)+DW310</f>
        <v>281884.77089719358</v>
      </c>
      <c r="DV311" s="243">
        <f t="shared" ca="1" si="538"/>
        <v>293.62996968457668</v>
      </c>
      <c r="DW311" s="33"/>
      <c r="EF311" s="482"/>
      <c r="EG311" s="242">
        <v>169</v>
      </c>
      <c r="EH311" s="331">
        <f t="shared" ca="1" si="539"/>
        <v>1150</v>
      </c>
      <c r="EI311" s="599">
        <f t="shared" ca="1" si="599"/>
        <v>103.62049999999999</v>
      </c>
      <c r="EJ311" s="331">
        <f t="shared" ca="1" si="540"/>
        <v>1046.3795</v>
      </c>
      <c r="EK311" s="594">
        <f t="shared" ca="1" si="541"/>
        <v>327.12279429731507</v>
      </c>
      <c r="EL311" s="488">
        <f t="shared" ca="1" si="542"/>
        <v>719.25670570268494</v>
      </c>
      <c r="EM311" s="331">
        <f t="shared" si="543"/>
        <v>0</v>
      </c>
      <c r="EN311" s="331">
        <f t="shared" si="544"/>
        <v>0</v>
      </c>
      <c r="EO311" s="595">
        <f t="shared" ca="1" si="545"/>
        <v>111437.12991051961</v>
      </c>
      <c r="EP311" s="420">
        <f t="shared" ca="1" si="507"/>
        <v>0</v>
      </c>
      <c r="EQ311" s="416">
        <f t="shared" ca="1" si="546"/>
        <v>1150</v>
      </c>
      <c r="ER311" s="372">
        <f t="shared" ca="1" si="600"/>
        <v>-1150</v>
      </c>
      <c r="ES311" s="242">
        <v>170</v>
      </c>
      <c r="ET311" s="29">
        <f t="shared" si="547"/>
        <v>0</v>
      </c>
      <c r="EU311" s="29">
        <f ca="1">IF(ES311&gt;$ET$140,0,EU310+ET311)</f>
        <v>93926.51453305241</v>
      </c>
      <c r="EV311" s="29">
        <f t="shared" ca="1" si="508"/>
        <v>97.840119305262931</v>
      </c>
      <c r="EW311" s="29"/>
      <c r="EX311" s="24">
        <v>169</v>
      </c>
      <c r="EY311" s="243">
        <f t="shared" ca="1" si="590"/>
        <v>1150</v>
      </c>
      <c r="EZ311" s="447">
        <f ca="1">IF(EX311&gt;$EP$140,0,EZ310+EY311)+FB310</f>
        <v>225477.72991769938</v>
      </c>
      <c r="FA311" s="243">
        <f t="shared" ca="1" si="548"/>
        <v>234.87263533093687</v>
      </c>
      <c r="FB311" s="33"/>
      <c r="FK311" s="482"/>
      <c r="FL311" s="242">
        <v>169</v>
      </c>
      <c r="FM311" s="331">
        <f t="shared" ca="1" si="549"/>
        <v>1150</v>
      </c>
      <c r="FN311" s="600">
        <f t="shared" ca="1" si="601"/>
        <v>104.1015</v>
      </c>
      <c r="FO311" s="331">
        <f t="shared" ca="1" si="550"/>
        <v>1045.8985</v>
      </c>
      <c r="FP311" s="597">
        <f t="shared" ca="1" si="551"/>
        <v>335.65412351272698</v>
      </c>
      <c r="FQ311" s="488">
        <f t="shared" ca="1" si="552"/>
        <v>710.24437648727303</v>
      </c>
      <c r="FR311" s="331">
        <f t="shared" si="553"/>
        <v>0</v>
      </c>
      <c r="FS311" s="331">
        <f t="shared" si="554"/>
        <v>0</v>
      </c>
      <c r="FT311" s="596">
        <f t="shared" ca="1" si="555"/>
        <v>114371.16939930482</v>
      </c>
      <c r="FU311" s="420">
        <f t="shared" ca="1" si="509"/>
        <v>0</v>
      </c>
      <c r="FV311" s="416">
        <f t="shared" ca="1" si="556"/>
        <v>1150</v>
      </c>
      <c r="FW311" s="372">
        <f t="shared" ca="1" si="602"/>
        <v>-1150</v>
      </c>
      <c r="FX311" s="242">
        <v>170</v>
      </c>
      <c r="FY311" s="29">
        <f t="shared" si="557"/>
        <v>0</v>
      </c>
      <c r="FZ311" s="29">
        <f ca="1">IF(FX311&gt;$FY$140,0,FZ310+FY311)</f>
        <v>93926.51453305241</v>
      </c>
      <c r="GA311" s="29">
        <f t="shared" ca="1" si="510"/>
        <v>97.840119305262931</v>
      </c>
      <c r="GB311" s="29"/>
      <c r="GC311" s="24">
        <v>169</v>
      </c>
      <c r="GD311" s="243">
        <f t="shared" ca="1" si="591"/>
        <v>1150</v>
      </c>
      <c r="GE311" s="447">
        <f ca="1">IF(GC311&gt;$FU$140,0,GE310+GD311)+GG310</f>
        <v>225439.33737439368</v>
      </c>
      <c r="GF311" s="243">
        <f t="shared" ca="1" si="558"/>
        <v>234.83264309832677</v>
      </c>
      <c r="GG311" s="33"/>
      <c r="GP311" s="482"/>
      <c r="GQ311" s="242">
        <v>169</v>
      </c>
      <c r="GR311" s="331">
        <f t="shared" ca="1" si="511"/>
        <v>1150</v>
      </c>
      <c r="GS311" s="600">
        <f t="shared" ca="1" si="603"/>
        <v>106.9885</v>
      </c>
      <c r="GT311" s="331">
        <f t="shared" ca="1" si="512"/>
        <v>1043.0115000000001</v>
      </c>
      <c r="GU311" s="591">
        <f t="shared" ca="1" si="559"/>
        <v>364.68595199315797</v>
      </c>
      <c r="GV311" s="488">
        <f t="shared" ca="1" si="592"/>
        <v>678.32554800684215</v>
      </c>
      <c r="GW311" s="331">
        <f t="shared" si="593"/>
        <v>0</v>
      </c>
      <c r="GX311" s="331">
        <f t="shared" si="594"/>
        <v>0</v>
      </c>
      <c r="GY311" s="593">
        <f t="shared" ca="1" si="595"/>
        <v>124356.85799250446</v>
      </c>
      <c r="GZ311" s="420">
        <f t="shared" ca="1" si="513"/>
        <v>0</v>
      </c>
      <c r="HA311" s="416">
        <f t="shared" ca="1" si="560"/>
        <v>1150</v>
      </c>
      <c r="HB311" s="372">
        <f t="shared" ca="1" si="604"/>
        <v>-1150</v>
      </c>
      <c r="HC311" s="242">
        <v>170</v>
      </c>
      <c r="HD311" s="29">
        <f t="shared" si="561"/>
        <v>0</v>
      </c>
      <c r="HE311" s="29">
        <f ca="1">IF(HC311&gt;$HD$140,0,HE310+HD311)</f>
        <v>87118.232511567519</v>
      </c>
      <c r="HF311" s="29">
        <f t="shared" ca="1" si="514"/>
        <v>90.748158866216173</v>
      </c>
      <c r="HG311" s="29"/>
      <c r="HH311" s="24">
        <v>169</v>
      </c>
      <c r="HI311" s="243">
        <f t="shared" ca="1" si="605"/>
        <v>1150</v>
      </c>
      <c r="HJ311" s="447">
        <f ca="1">IF(HH311&gt;$GZ$140,0,HJ310+HI311)+HL310</f>
        <v>224209.10176509974</v>
      </c>
      <c r="HK311" s="243">
        <f t="shared" ca="1" si="562"/>
        <v>233.55114767197892</v>
      </c>
      <c r="HL311" s="33"/>
    </row>
    <row r="312" spans="3:220" ht="15" customHeight="1" x14ac:dyDescent="0.25">
      <c r="C312" s="242">
        <v>170</v>
      </c>
      <c r="D312" s="243">
        <f t="shared" si="486"/>
        <v>1155.6736805955547</v>
      </c>
      <c r="E312" s="865">
        <f t="shared" si="563"/>
        <v>100</v>
      </c>
      <c r="F312" s="866"/>
      <c r="G312" s="243">
        <f t="shared" si="487"/>
        <v>1055.6736805955547</v>
      </c>
      <c r="H312" s="859">
        <f t="shared" si="488"/>
        <v>373.01575044154555</v>
      </c>
      <c r="I312" s="860"/>
      <c r="J312" s="243">
        <f t="shared" si="489"/>
        <v>682.65793015400914</v>
      </c>
      <c r="K312" s="859">
        <f t="shared" si="515"/>
        <v>111222.06720230966</v>
      </c>
      <c r="L312" s="860"/>
      <c r="M312" s="860"/>
      <c r="N312" s="861"/>
      <c r="O312" s="248">
        <f t="shared" si="516"/>
        <v>111222.06720230966</v>
      </c>
      <c r="P312" s="248">
        <f t="shared" si="484"/>
        <v>0</v>
      </c>
      <c r="Q312" s="248">
        <f t="shared" si="490"/>
        <v>0</v>
      </c>
      <c r="R312" s="1015" t="str">
        <f t="shared" si="485"/>
        <v/>
      </c>
      <c r="S312" s="1015"/>
      <c r="U312">
        <v>170</v>
      </c>
      <c r="W312" s="278"/>
      <c r="X312" s="278"/>
      <c r="Y312" s="854"/>
      <c r="Z312" s="855"/>
      <c r="AA312" s="279"/>
      <c r="AQ312" s="483"/>
      <c r="AR312" s="242">
        <v>170</v>
      </c>
      <c r="AS312" s="331">
        <f t="shared" ca="1" si="491"/>
        <v>1231.970682334292</v>
      </c>
      <c r="AT312" s="566">
        <f t="shared" ca="1" si="517"/>
        <v>103.62049999999999</v>
      </c>
      <c r="AU312" s="331">
        <f t="shared" ca="1" si="492"/>
        <v>1128.350182334292</v>
      </c>
      <c r="AV312" s="329">
        <f t="shared" ca="1" si="493"/>
        <v>272.89898562153121</v>
      </c>
      <c r="AW312" s="331">
        <f t="shared" ca="1" si="494"/>
        <v>855.45119671276075</v>
      </c>
      <c r="AX312" s="331">
        <f t="shared" si="518"/>
        <v>0</v>
      </c>
      <c r="AY312" s="331">
        <f t="shared" si="570"/>
        <v>0</v>
      </c>
      <c r="AZ312" s="350">
        <f t="shared" ca="1" si="495"/>
        <v>92709.915302097928</v>
      </c>
      <c r="BA312" s="420">
        <f t="shared" ca="1" si="496"/>
        <v>0</v>
      </c>
      <c r="BB312" s="416">
        <f t="shared" ca="1" si="519"/>
        <v>1231.970682334292</v>
      </c>
      <c r="BC312" s="372">
        <f t="shared" ca="1" si="596"/>
        <v>-1231.970682334292</v>
      </c>
      <c r="BD312" s="242">
        <v>171</v>
      </c>
      <c r="BE312" s="29">
        <f t="shared" si="497"/>
        <v>0</v>
      </c>
      <c r="BF312" s="29">
        <f t="shared" ca="1" si="520"/>
        <v>93926.51453305241</v>
      </c>
      <c r="BG312" s="29">
        <f t="shared" ca="1" si="498"/>
        <v>97.840119305262931</v>
      </c>
      <c r="BH312" s="29"/>
      <c r="BI312" s="24">
        <v>170</v>
      </c>
      <c r="BJ312" s="243">
        <f t="shared" ca="1" si="587"/>
        <v>1231.970682334292</v>
      </c>
      <c r="BK312" s="243">
        <f t="shared" ca="1" si="564"/>
        <v>241840.77250263284</v>
      </c>
      <c r="BL312" s="243">
        <f t="shared" ca="1" si="521"/>
        <v>251.91747135690923</v>
      </c>
      <c r="BM312" s="33"/>
      <c r="BO312" s="278"/>
      <c r="BP312" s="278"/>
      <c r="BQ312" s="278"/>
      <c r="BR312" s="278"/>
      <c r="BS312" s="278"/>
      <c r="BT312" s="278"/>
      <c r="BU312" s="278"/>
      <c r="BV312" s="726"/>
      <c r="BW312" s="679">
        <v>170</v>
      </c>
      <c r="BX312" s="489">
        <f t="shared" ca="1" si="522"/>
        <v>1445.5025028809234</v>
      </c>
      <c r="BY312" s="489">
        <f t="shared" ca="1" si="499"/>
        <v>104.1015</v>
      </c>
      <c r="BZ312" s="489">
        <f t="shared" ca="1" si="500"/>
        <v>1341.4010028809234</v>
      </c>
      <c r="CA312" s="489">
        <f t="shared" ca="1" si="523"/>
        <v>145.66958075613687</v>
      </c>
      <c r="CB312" s="489">
        <f t="shared" ca="1" si="524"/>
        <v>1195.7314221247866</v>
      </c>
      <c r="CC312" s="489">
        <f t="shared" si="525"/>
        <v>0</v>
      </c>
      <c r="CD312" s="489">
        <f t="shared" si="526"/>
        <v>0</v>
      </c>
      <c r="CE312" s="647">
        <f t="shared" ca="1" si="527"/>
        <v>48748.12483712213</v>
      </c>
      <c r="CF312" s="700">
        <f t="shared" ca="1" si="565"/>
        <v>0</v>
      </c>
      <c r="CG312" s="701">
        <f t="shared" ca="1" si="528"/>
        <v>1445.5025028809234</v>
      </c>
      <c r="CH312" s="710">
        <f t="shared" ca="1" si="597"/>
        <v>-1445.5025028809234</v>
      </c>
      <c r="CI312" s="679">
        <v>171</v>
      </c>
      <c r="CJ312" s="29">
        <f t="shared" si="501"/>
        <v>0</v>
      </c>
      <c r="CK312" s="29">
        <f t="shared" ref="CK312:CK321" ca="1" si="615">IF(CI312&gt;$CJ$140,0,CK311+CJ312)</f>
        <v>93926.51453305241</v>
      </c>
      <c r="CL312" s="29">
        <f t="shared" ca="1" si="502"/>
        <v>97.840119305262931</v>
      </c>
      <c r="CM312" s="29"/>
      <c r="CN312" s="29">
        <v>170</v>
      </c>
      <c r="CO312" s="29">
        <f t="shared" ca="1" si="588"/>
        <v>1445.5025028809234</v>
      </c>
      <c r="CP312" s="29">
        <f ca="1">IF(CN312&gt;$CF$140,0,CP311+CO312)</f>
        <v>281432.02054187527</v>
      </c>
      <c r="CQ312" s="29">
        <f t="shared" ca="1" si="529"/>
        <v>293.15835473112008</v>
      </c>
      <c r="CR312" s="292"/>
      <c r="DA312" s="483"/>
      <c r="DB312" s="242">
        <v>170</v>
      </c>
      <c r="DC312" s="488">
        <f t="shared" ca="1" si="530"/>
        <v>1462.4506963735107</v>
      </c>
      <c r="DD312" s="489">
        <f t="shared" ca="1" si="503"/>
        <v>106.9885</v>
      </c>
      <c r="DE312" s="488">
        <f t="shared" ca="1" si="531"/>
        <v>1355.4621963735108</v>
      </c>
      <c r="DF312" s="489">
        <f t="shared" ca="1" si="532"/>
        <v>164.01698009281137</v>
      </c>
      <c r="DG312" s="488">
        <f t="shared" ca="1" si="533"/>
        <v>1191.4452162806995</v>
      </c>
      <c r="DH312" s="488">
        <f t="shared" si="534"/>
        <v>0</v>
      </c>
      <c r="DI312" s="488">
        <f t="shared" si="535"/>
        <v>0</v>
      </c>
      <c r="DJ312" s="523">
        <f t="shared" ca="1" si="536"/>
        <v>55042.947958397475</v>
      </c>
      <c r="DK312" s="420">
        <f t="shared" ca="1" si="504"/>
        <v>0</v>
      </c>
      <c r="DL312" s="416">
        <f t="shared" ca="1" si="537"/>
        <v>1462.4506963735107</v>
      </c>
      <c r="DM312" s="372">
        <f t="shared" ca="1" si="598"/>
        <v>-1462.4506963735107</v>
      </c>
      <c r="DN312" s="242">
        <v>171</v>
      </c>
      <c r="DO312" s="29">
        <f t="shared" si="505"/>
        <v>0</v>
      </c>
      <c r="DP312" s="29">
        <f t="shared" ca="1" si="577"/>
        <v>87118.232511567519</v>
      </c>
      <c r="DQ312" s="29">
        <f t="shared" ca="1" si="506"/>
        <v>90.748158866216173</v>
      </c>
      <c r="DR312" s="29"/>
      <c r="DS312" s="24">
        <v>170</v>
      </c>
      <c r="DT312" s="243">
        <f t="shared" ca="1" si="589"/>
        <v>1462.4506963735107</v>
      </c>
      <c r="DU312" s="243">
        <f ca="1">IF(DS312&gt;$DK$140,0,DU311+DT312)</f>
        <v>283347.22159356711</v>
      </c>
      <c r="DV312" s="243">
        <f t="shared" ca="1" si="538"/>
        <v>295.15335582663243</v>
      </c>
      <c r="DW312" s="33"/>
      <c r="EF312" s="483"/>
      <c r="EG312" s="242">
        <v>170</v>
      </c>
      <c r="EH312" s="331">
        <f t="shared" ca="1" si="539"/>
        <v>1150</v>
      </c>
      <c r="EI312" s="599">
        <f t="shared" ca="1" si="599"/>
        <v>103.62049999999999</v>
      </c>
      <c r="EJ312" s="331">
        <f t="shared" ca="1" si="540"/>
        <v>1046.3795</v>
      </c>
      <c r="EK312" s="594">
        <f t="shared" ca="1" si="541"/>
        <v>325.02496223901557</v>
      </c>
      <c r="EL312" s="488">
        <f t="shared" ca="1" si="542"/>
        <v>721.35453776098439</v>
      </c>
      <c r="EM312" s="331">
        <f t="shared" si="543"/>
        <v>0</v>
      </c>
      <c r="EN312" s="331">
        <f t="shared" si="544"/>
        <v>0</v>
      </c>
      <c r="EO312" s="595">
        <f t="shared" ca="1" si="545"/>
        <v>110715.77537275862</v>
      </c>
      <c r="EP312" s="420">
        <f t="shared" ca="1" si="507"/>
        <v>0</v>
      </c>
      <c r="EQ312" s="416">
        <f t="shared" ca="1" si="546"/>
        <v>1150</v>
      </c>
      <c r="ER312" s="372">
        <f t="shared" ca="1" si="600"/>
        <v>-1150</v>
      </c>
      <c r="ES312" s="242">
        <v>171</v>
      </c>
      <c r="ET312" s="29">
        <f t="shared" si="547"/>
        <v>0</v>
      </c>
      <c r="EU312" s="29">
        <f t="shared" ref="EU312:EU321" ca="1" si="616">IF(ES312&gt;$ET$140,0,EU311+ET312)</f>
        <v>93926.51453305241</v>
      </c>
      <c r="EV312" s="29">
        <f t="shared" ca="1" si="508"/>
        <v>97.840119305262931</v>
      </c>
      <c r="EW312" s="29"/>
      <c r="EX312" s="24">
        <v>170</v>
      </c>
      <c r="EY312" s="243">
        <f t="shared" ca="1" si="590"/>
        <v>1150</v>
      </c>
      <c r="EZ312" s="243">
        <f ca="1">IF(EX312&gt;$EP$140,0,EZ311+EY312)</f>
        <v>226627.72991769938</v>
      </c>
      <c r="FA312" s="243">
        <f t="shared" ca="1" si="548"/>
        <v>236.07055199760353</v>
      </c>
      <c r="FB312" s="33"/>
      <c r="FK312" s="483"/>
      <c r="FL312" s="242">
        <v>170</v>
      </c>
      <c r="FM312" s="331">
        <f t="shared" ca="1" si="549"/>
        <v>1150</v>
      </c>
      <c r="FN312" s="600">
        <f t="shared" ca="1" si="601"/>
        <v>104.1015</v>
      </c>
      <c r="FO312" s="331">
        <f t="shared" ca="1" si="550"/>
        <v>1045.8985</v>
      </c>
      <c r="FP312" s="597">
        <f t="shared" ca="1" si="551"/>
        <v>333.5825774146391</v>
      </c>
      <c r="FQ312" s="488">
        <f t="shared" ca="1" si="552"/>
        <v>712.31592258536091</v>
      </c>
      <c r="FR312" s="331">
        <f t="shared" si="553"/>
        <v>0</v>
      </c>
      <c r="FS312" s="331">
        <f t="shared" si="554"/>
        <v>0</v>
      </c>
      <c r="FT312" s="596">
        <f t="shared" ca="1" si="555"/>
        <v>113658.85347671947</v>
      </c>
      <c r="FU312" s="420">
        <f t="shared" ca="1" si="509"/>
        <v>0</v>
      </c>
      <c r="FV312" s="416">
        <f t="shared" ca="1" si="556"/>
        <v>1150</v>
      </c>
      <c r="FW312" s="372">
        <f t="shared" ca="1" si="602"/>
        <v>-1150</v>
      </c>
      <c r="FX312" s="242">
        <v>171</v>
      </c>
      <c r="FY312" s="29">
        <f t="shared" si="557"/>
        <v>0</v>
      </c>
      <c r="FZ312" s="29">
        <f t="shared" ref="FZ312:FZ321" ca="1" si="617">IF(FX312&gt;$FY$140,0,FZ311+FY312)</f>
        <v>93926.51453305241</v>
      </c>
      <c r="GA312" s="29">
        <f t="shared" ca="1" si="510"/>
        <v>97.840119305262931</v>
      </c>
      <c r="GB312" s="29"/>
      <c r="GC312" s="24">
        <v>170</v>
      </c>
      <c r="GD312" s="243">
        <f t="shared" ca="1" si="591"/>
        <v>1150</v>
      </c>
      <c r="GE312" s="243">
        <f ca="1">IF(GC312&gt;$FU$140,0,GE311+GD312)</f>
        <v>226589.33737439368</v>
      </c>
      <c r="GF312" s="243">
        <f t="shared" ca="1" si="558"/>
        <v>236.03055976499343</v>
      </c>
      <c r="GG312" s="33"/>
      <c r="GP312" s="483"/>
      <c r="GQ312" s="242">
        <v>170</v>
      </c>
      <c r="GR312" s="331">
        <f t="shared" ca="1" si="511"/>
        <v>1150</v>
      </c>
      <c r="GS312" s="600">
        <f t="shared" ca="1" si="603"/>
        <v>106.9885</v>
      </c>
      <c r="GT312" s="331">
        <f t="shared" ca="1" si="512"/>
        <v>1043.0115000000001</v>
      </c>
      <c r="GU312" s="591">
        <f t="shared" ca="1" si="559"/>
        <v>362.707502478138</v>
      </c>
      <c r="GV312" s="488">
        <f t="shared" ca="1" si="592"/>
        <v>680.30399752186213</v>
      </c>
      <c r="GW312" s="331">
        <f t="shared" si="593"/>
        <v>0</v>
      </c>
      <c r="GX312" s="331">
        <f t="shared" si="594"/>
        <v>0</v>
      </c>
      <c r="GY312" s="593">
        <f t="shared" ca="1" si="595"/>
        <v>123676.55399498261</v>
      </c>
      <c r="GZ312" s="420">
        <f t="shared" ca="1" si="513"/>
        <v>0</v>
      </c>
      <c r="HA312" s="416">
        <f t="shared" ca="1" si="560"/>
        <v>1150</v>
      </c>
      <c r="HB312" s="372">
        <f t="shared" ca="1" si="604"/>
        <v>-1150</v>
      </c>
      <c r="HC312" s="242">
        <v>171</v>
      </c>
      <c r="HD312" s="29">
        <f t="shared" si="561"/>
        <v>0</v>
      </c>
      <c r="HE312" s="29">
        <f t="shared" ref="HE312:HE321" ca="1" si="618">IF(HC312&gt;$HD$140,0,HE311+HD312)</f>
        <v>87118.232511567519</v>
      </c>
      <c r="HF312" s="29">
        <f t="shared" ca="1" si="514"/>
        <v>90.748158866216173</v>
      </c>
      <c r="HG312" s="29"/>
      <c r="HH312" s="24">
        <v>170</v>
      </c>
      <c r="HI312" s="243">
        <f t="shared" ca="1" si="605"/>
        <v>1150</v>
      </c>
      <c r="HJ312" s="243">
        <f ca="1">IF(HH312&gt;$GZ$140,0,HJ311+HI312)</f>
        <v>225359.10176509974</v>
      </c>
      <c r="HK312" s="243">
        <f t="shared" ca="1" si="562"/>
        <v>234.74906433864558</v>
      </c>
      <c r="HL312" s="33"/>
    </row>
    <row r="313" spans="3:220" ht="15" customHeight="1" x14ac:dyDescent="0.25">
      <c r="C313" s="242">
        <v>171</v>
      </c>
      <c r="D313" s="243">
        <f t="shared" si="486"/>
        <v>1155.6736805955547</v>
      </c>
      <c r="E313" s="865">
        <f t="shared" si="563"/>
        <v>100</v>
      </c>
      <c r="F313" s="866"/>
      <c r="G313" s="243">
        <f t="shared" si="487"/>
        <v>1055.6736805955547</v>
      </c>
      <c r="H313" s="859">
        <f t="shared" si="488"/>
        <v>370.74022400769883</v>
      </c>
      <c r="I313" s="860"/>
      <c r="J313" s="243">
        <f t="shared" si="489"/>
        <v>684.93345658785597</v>
      </c>
      <c r="K313" s="859">
        <f t="shared" si="515"/>
        <v>110537.1337457218</v>
      </c>
      <c r="L313" s="860"/>
      <c r="M313" s="860"/>
      <c r="N313" s="861"/>
      <c r="O313" s="248">
        <f t="shared" si="516"/>
        <v>110537.1337457218</v>
      </c>
      <c r="P313" s="248">
        <f t="shared" si="484"/>
        <v>0</v>
      </c>
      <c r="Q313" s="248">
        <f t="shared" si="490"/>
        <v>0</v>
      </c>
      <c r="R313" s="1015" t="str">
        <f t="shared" si="485"/>
        <v/>
      </c>
      <c r="S313" s="1015"/>
      <c r="U313">
        <v>171</v>
      </c>
      <c r="W313" s="278"/>
      <c r="X313" s="278"/>
      <c r="Y313" s="854"/>
      <c r="Z313" s="855"/>
      <c r="AA313" s="279"/>
      <c r="AR313" s="242">
        <v>171</v>
      </c>
      <c r="AS313" s="331">
        <f t="shared" ca="1" si="491"/>
        <v>1231.970682334292</v>
      </c>
      <c r="AT313" s="566">
        <f t="shared" ca="1" si="517"/>
        <v>103.62049999999999</v>
      </c>
      <c r="AU313" s="331">
        <f t="shared" ca="1" si="492"/>
        <v>1128.350182334292</v>
      </c>
      <c r="AV313" s="329">
        <f t="shared" ca="1" si="493"/>
        <v>270.40391963111898</v>
      </c>
      <c r="AW313" s="331">
        <f t="shared" ca="1" si="494"/>
        <v>857.94626270317303</v>
      </c>
      <c r="AX313" s="331">
        <f t="shared" si="518"/>
        <v>0</v>
      </c>
      <c r="AY313" s="331">
        <f t="shared" si="570"/>
        <v>0</v>
      </c>
      <c r="AZ313" s="350">
        <f t="shared" ca="1" si="495"/>
        <v>91851.969039394753</v>
      </c>
      <c r="BA313" s="420">
        <f t="shared" ca="1" si="496"/>
        <v>0</v>
      </c>
      <c r="BB313" s="416">
        <f t="shared" ca="1" si="519"/>
        <v>1231.970682334292</v>
      </c>
      <c r="BC313" s="372">
        <f t="shared" ca="1" si="596"/>
        <v>-1231.970682334292</v>
      </c>
      <c r="BD313" s="242">
        <v>172</v>
      </c>
      <c r="BE313" s="29">
        <f t="shared" si="497"/>
        <v>0</v>
      </c>
      <c r="BF313" s="29">
        <f t="shared" ca="1" si="520"/>
        <v>93926.51453305241</v>
      </c>
      <c r="BG313" s="29">
        <f t="shared" ca="1" si="498"/>
        <v>97.840119305262931</v>
      </c>
      <c r="BH313" s="29"/>
      <c r="BI313" s="24">
        <v>171</v>
      </c>
      <c r="BJ313" s="243">
        <f t="shared" ca="1" si="587"/>
        <v>1231.970682334292</v>
      </c>
      <c r="BK313" s="243">
        <f t="shared" ca="1" si="564"/>
        <v>243072.74318496714</v>
      </c>
      <c r="BL313" s="243">
        <f t="shared" ca="1" si="521"/>
        <v>253.20077415100744</v>
      </c>
      <c r="BM313" s="33"/>
      <c r="BO313" s="278"/>
      <c r="BP313" s="278"/>
      <c r="BQ313" s="278"/>
      <c r="BR313" s="278"/>
      <c r="BS313" s="278"/>
      <c r="BT313" s="278"/>
      <c r="BU313" s="278"/>
      <c r="BV313" s="278"/>
      <c r="BW313" s="679">
        <v>171</v>
      </c>
      <c r="BX313" s="489">
        <f t="shared" ca="1" si="522"/>
        <v>1445.5025028809234</v>
      </c>
      <c r="BY313" s="489">
        <f t="shared" ca="1" si="499"/>
        <v>104.1015</v>
      </c>
      <c r="BZ313" s="489">
        <f t="shared" ca="1" si="500"/>
        <v>1341.4010028809234</v>
      </c>
      <c r="CA313" s="489">
        <f t="shared" ca="1" si="523"/>
        <v>142.18203077493956</v>
      </c>
      <c r="CB313" s="489">
        <f t="shared" ca="1" si="524"/>
        <v>1199.218972105984</v>
      </c>
      <c r="CC313" s="489">
        <f t="shared" si="525"/>
        <v>0</v>
      </c>
      <c r="CD313" s="489">
        <f t="shared" si="526"/>
        <v>0</v>
      </c>
      <c r="CE313" s="647">
        <f t="shared" ca="1" si="527"/>
        <v>47548.905865016146</v>
      </c>
      <c r="CF313" s="700">
        <f t="shared" ca="1" si="565"/>
        <v>0</v>
      </c>
      <c r="CG313" s="701">
        <f t="shared" ca="1" si="528"/>
        <v>1445.5025028809234</v>
      </c>
      <c r="CH313" s="710">
        <f t="shared" ca="1" si="597"/>
        <v>-1445.5025028809234</v>
      </c>
      <c r="CI313" s="679">
        <v>172</v>
      </c>
      <c r="CJ313" s="29">
        <f t="shared" si="501"/>
        <v>0</v>
      </c>
      <c r="CK313" s="29">
        <f t="shared" ca="1" si="615"/>
        <v>93926.51453305241</v>
      </c>
      <c r="CL313" s="29">
        <f t="shared" ca="1" si="502"/>
        <v>97.840119305262931</v>
      </c>
      <c r="CM313" s="29"/>
      <c r="CN313" s="29">
        <v>171</v>
      </c>
      <c r="CO313" s="29">
        <f t="shared" ca="1" si="588"/>
        <v>1445.5025028809234</v>
      </c>
      <c r="CP313" s="29">
        <f t="shared" ref="CP313:CP322" ca="1" si="619">IF(CN313&gt;$CF$140,0,CP312+CO313)</f>
        <v>282877.52304475621</v>
      </c>
      <c r="CQ313" s="29">
        <f t="shared" ca="1" si="529"/>
        <v>294.66408650495441</v>
      </c>
      <c r="CR313" s="292"/>
      <c r="DB313" s="242">
        <v>171</v>
      </c>
      <c r="DC313" s="488">
        <f t="shared" ca="1" si="530"/>
        <v>1462.4506963735107</v>
      </c>
      <c r="DD313" s="489">
        <f t="shared" ca="1" si="503"/>
        <v>106.9885</v>
      </c>
      <c r="DE313" s="488">
        <f t="shared" ca="1" si="531"/>
        <v>1355.4621963735108</v>
      </c>
      <c r="DF313" s="489">
        <f t="shared" ca="1" si="532"/>
        <v>160.54193154532598</v>
      </c>
      <c r="DG313" s="488">
        <f t="shared" ca="1" si="533"/>
        <v>1194.9202648281848</v>
      </c>
      <c r="DH313" s="488">
        <f t="shared" si="534"/>
        <v>0</v>
      </c>
      <c r="DI313" s="488">
        <f t="shared" si="535"/>
        <v>0</v>
      </c>
      <c r="DJ313" s="523">
        <f t="shared" ca="1" si="536"/>
        <v>53848.027693569289</v>
      </c>
      <c r="DK313" s="420">
        <f t="shared" ca="1" si="504"/>
        <v>0</v>
      </c>
      <c r="DL313" s="416">
        <f t="shared" ca="1" si="537"/>
        <v>1462.4506963735107</v>
      </c>
      <c r="DM313" s="372">
        <f t="shared" ca="1" si="598"/>
        <v>-1462.4506963735107</v>
      </c>
      <c r="DN313" s="242">
        <v>172</v>
      </c>
      <c r="DO313" s="29">
        <f t="shared" si="505"/>
        <v>0</v>
      </c>
      <c r="DP313" s="29">
        <f t="shared" ca="1" si="577"/>
        <v>87118.232511567519</v>
      </c>
      <c r="DQ313" s="29">
        <f t="shared" ca="1" si="506"/>
        <v>90.748158866216173</v>
      </c>
      <c r="DR313" s="29"/>
      <c r="DS313" s="24">
        <v>171</v>
      </c>
      <c r="DT313" s="243">
        <f t="shared" ca="1" si="589"/>
        <v>1462.4506963735107</v>
      </c>
      <c r="DU313" s="243">
        <f t="shared" ref="DU313:DU322" ca="1" si="620">IF(DS313&gt;$DK$140,0,DU312+DT313)</f>
        <v>284809.67228994064</v>
      </c>
      <c r="DV313" s="243">
        <f t="shared" ca="1" si="538"/>
        <v>296.67674196868819</v>
      </c>
      <c r="DW313" s="33"/>
      <c r="EG313" s="242">
        <v>171</v>
      </c>
      <c r="EH313" s="331">
        <f t="shared" ca="1" si="539"/>
        <v>1150</v>
      </c>
      <c r="EI313" s="599">
        <f t="shared" ca="1" si="599"/>
        <v>103.62049999999999</v>
      </c>
      <c r="EJ313" s="331">
        <f t="shared" ca="1" si="540"/>
        <v>1046.3795</v>
      </c>
      <c r="EK313" s="594">
        <f t="shared" ca="1" si="541"/>
        <v>322.92101150387936</v>
      </c>
      <c r="EL313" s="488">
        <f t="shared" ca="1" si="542"/>
        <v>723.45848849612071</v>
      </c>
      <c r="EM313" s="331">
        <f t="shared" si="543"/>
        <v>0</v>
      </c>
      <c r="EN313" s="331">
        <f t="shared" si="544"/>
        <v>0</v>
      </c>
      <c r="EO313" s="595">
        <f t="shared" ca="1" si="545"/>
        <v>109992.3168842625</v>
      </c>
      <c r="EP313" s="420">
        <f t="shared" ca="1" si="507"/>
        <v>0</v>
      </c>
      <c r="EQ313" s="416">
        <f t="shared" ca="1" si="546"/>
        <v>1150</v>
      </c>
      <c r="ER313" s="372">
        <f t="shared" ca="1" si="600"/>
        <v>-1150</v>
      </c>
      <c r="ES313" s="242">
        <v>172</v>
      </c>
      <c r="ET313" s="29">
        <f t="shared" si="547"/>
        <v>0</v>
      </c>
      <c r="EU313" s="29">
        <f t="shared" ca="1" si="616"/>
        <v>93926.51453305241</v>
      </c>
      <c r="EV313" s="29">
        <f t="shared" ca="1" si="508"/>
        <v>97.840119305262931</v>
      </c>
      <c r="EW313" s="29"/>
      <c r="EX313" s="24">
        <v>171</v>
      </c>
      <c r="EY313" s="243">
        <f t="shared" ca="1" si="590"/>
        <v>1150</v>
      </c>
      <c r="EZ313" s="243">
        <f t="shared" ref="EZ313:EZ322" ca="1" si="621">IF(EX313&gt;$EP$140,0,EZ312+EY313)</f>
        <v>227777.72991769938</v>
      </c>
      <c r="FA313" s="243">
        <f t="shared" ca="1" si="548"/>
        <v>237.26846866427022</v>
      </c>
      <c r="FB313" s="33"/>
      <c r="FL313" s="242">
        <v>171</v>
      </c>
      <c r="FM313" s="331">
        <f t="shared" ca="1" si="549"/>
        <v>1150</v>
      </c>
      <c r="FN313" s="600">
        <f t="shared" ca="1" si="601"/>
        <v>104.1015</v>
      </c>
      <c r="FO313" s="331">
        <f t="shared" ca="1" si="550"/>
        <v>1045.8985</v>
      </c>
      <c r="FP313" s="597">
        <f t="shared" ca="1" si="551"/>
        <v>331.50498930709847</v>
      </c>
      <c r="FQ313" s="488">
        <f t="shared" ca="1" si="552"/>
        <v>714.3935106929016</v>
      </c>
      <c r="FR313" s="331">
        <f t="shared" si="553"/>
        <v>0</v>
      </c>
      <c r="FS313" s="331">
        <f t="shared" si="554"/>
        <v>0</v>
      </c>
      <c r="FT313" s="596">
        <f t="shared" ca="1" si="555"/>
        <v>112944.45996602657</v>
      </c>
      <c r="FU313" s="420">
        <f t="shared" ca="1" si="509"/>
        <v>0</v>
      </c>
      <c r="FV313" s="416">
        <f t="shared" ca="1" si="556"/>
        <v>1150</v>
      </c>
      <c r="FW313" s="372">
        <f t="shared" ca="1" si="602"/>
        <v>-1150</v>
      </c>
      <c r="FX313" s="242">
        <v>172</v>
      </c>
      <c r="FY313" s="29">
        <f t="shared" si="557"/>
        <v>0</v>
      </c>
      <c r="FZ313" s="29">
        <f t="shared" ca="1" si="617"/>
        <v>93926.51453305241</v>
      </c>
      <c r="GA313" s="29">
        <f t="shared" ca="1" si="510"/>
        <v>97.840119305262931</v>
      </c>
      <c r="GB313" s="29"/>
      <c r="GC313" s="24">
        <v>171</v>
      </c>
      <c r="GD313" s="243">
        <f t="shared" ca="1" si="591"/>
        <v>1150</v>
      </c>
      <c r="GE313" s="243">
        <f t="shared" ref="GE313:GE322" ca="1" si="622">IF(GC313&gt;$FU$140,0,GE312+GD313)</f>
        <v>227739.33737439368</v>
      </c>
      <c r="GF313" s="243">
        <f t="shared" ca="1" si="558"/>
        <v>237.22847643166008</v>
      </c>
      <c r="GG313" s="33"/>
      <c r="GQ313" s="242">
        <v>171</v>
      </c>
      <c r="GR313" s="331">
        <f t="shared" ca="1" si="511"/>
        <v>1150</v>
      </c>
      <c r="GS313" s="600">
        <f t="shared" ca="1" si="603"/>
        <v>106.9885</v>
      </c>
      <c r="GT313" s="331">
        <f t="shared" ca="1" si="512"/>
        <v>1043.0115000000001</v>
      </c>
      <c r="GU313" s="591">
        <f t="shared" ca="1" si="559"/>
        <v>360.72328248536593</v>
      </c>
      <c r="GV313" s="488">
        <f t="shared" ca="1" si="592"/>
        <v>682.2882175146342</v>
      </c>
      <c r="GW313" s="331">
        <f t="shared" si="593"/>
        <v>0</v>
      </c>
      <c r="GX313" s="331">
        <f t="shared" si="594"/>
        <v>0</v>
      </c>
      <c r="GY313" s="593">
        <f t="shared" ca="1" si="595"/>
        <v>122994.26577746797</v>
      </c>
      <c r="GZ313" s="420">
        <f t="shared" ca="1" si="513"/>
        <v>0</v>
      </c>
      <c r="HA313" s="416">
        <f t="shared" ca="1" si="560"/>
        <v>1150</v>
      </c>
      <c r="HB313" s="372">
        <f t="shared" ca="1" si="604"/>
        <v>-1150</v>
      </c>
      <c r="HC313" s="242">
        <v>172</v>
      </c>
      <c r="HD313" s="29">
        <f t="shared" si="561"/>
        <v>0</v>
      </c>
      <c r="HE313" s="29">
        <f t="shared" ca="1" si="618"/>
        <v>87118.232511567519</v>
      </c>
      <c r="HF313" s="29">
        <f t="shared" ca="1" si="514"/>
        <v>90.748158866216173</v>
      </c>
      <c r="HG313" s="29"/>
      <c r="HH313" s="24">
        <v>171</v>
      </c>
      <c r="HI313" s="243">
        <f t="shared" ca="1" si="605"/>
        <v>1150</v>
      </c>
      <c r="HJ313" s="243">
        <f t="shared" ref="HJ313:HJ322" ca="1" si="623">IF(HH313&gt;$GZ$140,0,HJ312+HI313)</f>
        <v>226509.10176509974</v>
      </c>
      <c r="HK313" s="243">
        <f t="shared" ca="1" si="562"/>
        <v>235.94698100531227</v>
      </c>
      <c r="HL313" s="33"/>
    </row>
    <row r="314" spans="3:220" ht="15" customHeight="1" x14ac:dyDescent="0.25">
      <c r="C314" s="242">
        <v>172</v>
      </c>
      <c r="D314" s="243">
        <f t="shared" si="486"/>
        <v>1155.6736805955547</v>
      </c>
      <c r="E314" s="865">
        <f t="shared" si="563"/>
        <v>100</v>
      </c>
      <c r="F314" s="866"/>
      <c r="G314" s="243">
        <f t="shared" si="487"/>
        <v>1055.6736805955547</v>
      </c>
      <c r="H314" s="859">
        <f t="shared" si="488"/>
        <v>368.45711248573934</v>
      </c>
      <c r="I314" s="860"/>
      <c r="J314" s="243">
        <f t="shared" si="489"/>
        <v>687.2165681098154</v>
      </c>
      <c r="K314" s="859">
        <f t="shared" si="515"/>
        <v>109849.91717761199</v>
      </c>
      <c r="L314" s="860"/>
      <c r="M314" s="860"/>
      <c r="N314" s="861"/>
      <c r="O314" s="248">
        <f t="shared" si="516"/>
        <v>109849.91717761199</v>
      </c>
      <c r="P314" s="248">
        <f t="shared" si="484"/>
        <v>0</v>
      </c>
      <c r="Q314" s="248">
        <f t="shared" si="490"/>
        <v>0</v>
      </c>
      <c r="R314" s="1015" t="str">
        <f t="shared" si="485"/>
        <v/>
      </c>
      <c r="S314" s="1015"/>
      <c r="U314">
        <v>172</v>
      </c>
      <c r="W314" s="278"/>
      <c r="X314" s="278"/>
      <c r="Y314" s="854"/>
      <c r="Z314" s="855"/>
      <c r="AA314" s="279"/>
      <c r="AR314" s="242">
        <v>172</v>
      </c>
      <c r="AS314" s="331">
        <f t="shared" ca="1" si="491"/>
        <v>1231.970682334292</v>
      </c>
      <c r="AT314" s="566">
        <f t="shared" ca="1" si="517"/>
        <v>103.62049999999999</v>
      </c>
      <c r="AU314" s="331">
        <f t="shared" ca="1" si="492"/>
        <v>1128.350182334292</v>
      </c>
      <c r="AV314" s="329">
        <f t="shared" ca="1" si="493"/>
        <v>267.90157636490136</v>
      </c>
      <c r="AW314" s="331">
        <f t="shared" ca="1" si="494"/>
        <v>860.44860596939066</v>
      </c>
      <c r="AX314" s="331">
        <f t="shared" si="518"/>
        <v>0</v>
      </c>
      <c r="AY314" s="331">
        <f t="shared" si="570"/>
        <v>0</v>
      </c>
      <c r="AZ314" s="350">
        <f t="shared" ca="1" si="495"/>
        <v>90991.520433425365</v>
      </c>
      <c r="BA314" s="420">
        <f t="shared" ca="1" si="496"/>
        <v>0</v>
      </c>
      <c r="BB314" s="416">
        <f t="shared" ca="1" si="519"/>
        <v>1231.970682334292</v>
      </c>
      <c r="BC314" s="372">
        <f t="shared" ca="1" si="596"/>
        <v>-1231.970682334292</v>
      </c>
      <c r="BD314" s="242">
        <v>173</v>
      </c>
      <c r="BE314" s="29">
        <f t="shared" si="497"/>
        <v>0</v>
      </c>
      <c r="BF314" s="29">
        <f t="shared" ca="1" si="520"/>
        <v>93926.51453305241</v>
      </c>
      <c r="BG314" s="29">
        <f t="shared" ca="1" si="498"/>
        <v>97.840119305262931</v>
      </c>
      <c r="BH314" s="29"/>
      <c r="BI314" s="24">
        <v>172</v>
      </c>
      <c r="BJ314" s="243">
        <f t="shared" ca="1" si="587"/>
        <v>1231.970682334292</v>
      </c>
      <c r="BK314" s="243">
        <f t="shared" ca="1" si="564"/>
        <v>244304.71386730144</v>
      </c>
      <c r="BL314" s="243">
        <f t="shared" ca="1" si="521"/>
        <v>254.4840769451057</v>
      </c>
      <c r="BM314" s="33"/>
      <c r="BO314" s="278"/>
      <c r="BP314" s="278"/>
      <c r="BQ314" s="278"/>
      <c r="BR314" s="278"/>
      <c r="BS314" s="278"/>
      <c r="BT314" s="278"/>
      <c r="BU314" s="278"/>
      <c r="BV314" s="278"/>
      <c r="BW314" s="679">
        <v>172</v>
      </c>
      <c r="BX314" s="489">
        <f t="shared" ca="1" si="522"/>
        <v>1445.5025028809234</v>
      </c>
      <c r="BY314" s="489">
        <f t="shared" ca="1" si="499"/>
        <v>104.1015</v>
      </c>
      <c r="BZ314" s="489">
        <f t="shared" ca="1" si="500"/>
        <v>1341.4010028809234</v>
      </c>
      <c r="CA314" s="489">
        <f t="shared" ca="1" si="523"/>
        <v>138.68430877296376</v>
      </c>
      <c r="CB314" s="489">
        <f t="shared" ca="1" si="524"/>
        <v>1202.7166941079597</v>
      </c>
      <c r="CC314" s="489">
        <f t="shared" si="525"/>
        <v>0</v>
      </c>
      <c r="CD314" s="489">
        <f t="shared" si="526"/>
        <v>0</v>
      </c>
      <c r="CE314" s="647">
        <f t="shared" ca="1" si="527"/>
        <v>46346.189170908183</v>
      </c>
      <c r="CF314" s="700">
        <f t="shared" ca="1" si="565"/>
        <v>0</v>
      </c>
      <c r="CG314" s="701">
        <f t="shared" ca="1" si="528"/>
        <v>1445.5025028809234</v>
      </c>
      <c r="CH314" s="710">
        <f t="shared" ca="1" si="597"/>
        <v>-1445.5025028809234</v>
      </c>
      <c r="CI314" s="679">
        <v>173</v>
      </c>
      <c r="CJ314" s="29">
        <f t="shared" si="501"/>
        <v>0</v>
      </c>
      <c r="CK314" s="29">
        <f t="shared" ca="1" si="615"/>
        <v>93926.51453305241</v>
      </c>
      <c r="CL314" s="29">
        <f t="shared" ca="1" si="502"/>
        <v>97.840119305262931</v>
      </c>
      <c r="CM314" s="29"/>
      <c r="CN314" s="29">
        <v>172</v>
      </c>
      <c r="CO314" s="29">
        <f t="shared" ca="1" si="588"/>
        <v>1445.5025028809234</v>
      </c>
      <c r="CP314" s="29">
        <f t="shared" ca="1" si="619"/>
        <v>284323.02554763714</v>
      </c>
      <c r="CQ314" s="29">
        <f t="shared" ca="1" si="529"/>
        <v>296.16981827878868</v>
      </c>
      <c r="CR314" s="292"/>
      <c r="DB314" s="242">
        <v>172</v>
      </c>
      <c r="DC314" s="488">
        <f t="shared" ca="1" si="530"/>
        <v>1462.4506963735107</v>
      </c>
      <c r="DD314" s="489">
        <f t="shared" ca="1" si="503"/>
        <v>106.9885</v>
      </c>
      <c r="DE314" s="488">
        <f t="shared" ca="1" si="531"/>
        <v>1355.4621963735108</v>
      </c>
      <c r="DF314" s="489">
        <f t="shared" ca="1" si="532"/>
        <v>157.05674743957709</v>
      </c>
      <c r="DG314" s="488">
        <f t="shared" ca="1" si="533"/>
        <v>1198.4054489339337</v>
      </c>
      <c r="DH314" s="488">
        <f t="shared" si="534"/>
        <v>0</v>
      </c>
      <c r="DI314" s="488">
        <f t="shared" si="535"/>
        <v>0</v>
      </c>
      <c r="DJ314" s="523">
        <f t="shared" ca="1" si="536"/>
        <v>52649.622244635357</v>
      </c>
      <c r="DK314" s="420">
        <f t="shared" ca="1" si="504"/>
        <v>0</v>
      </c>
      <c r="DL314" s="416">
        <f t="shared" ca="1" si="537"/>
        <v>1462.4506963735107</v>
      </c>
      <c r="DM314" s="372">
        <f t="shared" ca="1" si="598"/>
        <v>-1462.4506963735107</v>
      </c>
      <c r="DN314" s="242">
        <v>173</v>
      </c>
      <c r="DO314" s="29">
        <f t="shared" si="505"/>
        <v>0</v>
      </c>
      <c r="DP314" s="29">
        <f t="shared" ca="1" si="577"/>
        <v>87118.232511567519</v>
      </c>
      <c r="DQ314" s="29">
        <f t="shared" ca="1" si="506"/>
        <v>90.748158866216173</v>
      </c>
      <c r="DR314" s="29"/>
      <c r="DS314" s="24">
        <v>172</v>
      </c>
      <c r="DT314" s="243">
        <f t="shared" ca="1" si="589"/>
        <v>1462.4506963735107</v>
      </c>
      <c r="DU314" s="243">
        <f t="shared" ca="1" si="620"/>
        <v>286272.12298631418</v>
      </c>
      <c r="DV314" s="243">
        <f t="shared" ca="1" si="538"/>
        <v>298.20012811074395</v>
      </c>
      <c r="DW314" s="33"/>
      <c r="EG314" s="242">
        <v>172</v>
      </c>
      <c r="EH314" s="331">
        <f t="shared" ca="1" si="539"/>
        <v>1150</v>
      </c>
      <c r="EI314" s="599">
        <f t="shared" ca="1" si="599"/>
        <v>103.62049999999999</v>
      </c>
      <c r="EJ314" s="331">
        <f t="shared" ca="1" si="540"/>
        <v>1046.3795</v>
      </c>
      <c r="EK314" s="594">
        <f t="shared" ca="1" si="541"/>
        <v>320.81092424576565</v>
      </c>
      <c r="EL314" s="488">
        <f t="shared" ca="1" si="542"/>
        <v>725.56857575423442</v>
      </c>
      <c r="EM314" s="331">
        <f t="shared" si="543"/>
        <v>0</v>
      </c>
      <c r="EN314" s="331">
        <f t="shared" si="544"/>
        <v>0</v>
      </c>
      <c r="EO314" s="595">
        <f t="shared" ca="1" si="545"/>
        <v>109266.74830850826</v>
      </c>
      <c r="EP314" s="420">
        <f t="shared" ca="1" si="507"/>
        <v>0</v>
      </c>
      <c r="EQ314" s="416">
        <f t="shared" ca="1" si="546"/>
        <v>1150</v>
      </c>
      <c r="ER314" s="372">
        <f t="shared" ca="1" si="600"/>
        <v>-1150</v>
      </c>
      <c r="ES314" s="242">
        <v>173</v>
      </c>
      <c r="ET314" s="29">
        <f t="shared" si="547"/>
        <v>0</v>
      </c>
      <c r="EU314" s="29">
        <f t="shared" ca="1" si="616"/>
        <v>93926.51453305241</v>
      </c>
      <c r="EV314" s="29">
        <f t="shared" ca="1" si="508"/>
        <v>97.840119305262931</v>
      </c>
      <c r="EW314" s="29"/>
      <c r="EX314" s="24">
        <v>172</v>
      </c>
      <c r="EY314" s="243">
        <f t="shared" ca="1" si="590"/>
        <v>1150</v>
      </c>
      <c r="EZ314" s="243">
        <f t="shared" ca="1" si="621"/>
        <v>228927.72991769938</v>
      </c>
      <c r="FA314" s="243">
        <f t="shared" ca="1" si="548"/>
        <v>238.46638533093687</v>
      </c>
      <c r="FB314" s="33"/>
      <c r="FL314" s="242">
        <v>172</v>
      </c>
      <c r="FM314" s="331">
        <f t="shared" ca="1" si="549"/>
        <v>1150</v>
      </c>
      <c r="FN314" s="600">
        <f t="shared" ca="1" si="601"/>
        <v>104.1015</v>
      </c>
      <c r="FO314" s="331">
        <f t="shared" ca="1" si="550"/>
        <v>1045.8985</v>
      </c>
      <c r="FP314" s="597">
        <f t="shared" ca="1" si="551"/>
        <v>329.42134156757749</v>
      </c>
      <c r="FQ314" s="488">
        <f t="shared" ca="1" si="552"/>
        <v>716.47715843242258</v>
      </c>
      <c r="FR314" s="331">
        <f t="shared" si="553"/>
        <v>0</v>
      </c>
      <c r="FS314" s="331">
        <f t="shared" si="554"/>
        <v>0</v>
      </c>
      <c r="FT314" s="596">
        <f t="shared" ca="1" si="555"/>
        <v>112227.98280759415</v>
      </c>
      <c r="FU314" s="420">
        <f t="shared" ca="1" si="509"/>
        <v>0</v>
      </c>
      <c r="FV314" s="416">
        <f t="shared" ca="1" si="556"/>
        <v>1150</v>
      </c>
      <c r="FW314" s="372">
        <f t="shared" ca="1" si="602"/>
        <v>-1150</v>
      </c>
      <c r="FX314" s="242">
        <v>173</v>
      </c>
      <c r="FY314" s="29">
        <f t="shared" si="557"/>
        <v>0</v>
      </c>
      <c r="FZ314" s="29">
        <f t="shared" ca="1" si="617"/>
        <v>93926.51453305241</v>
      </c>
      <c r="GA314" s="29">
        <f t="shared" ca="1" si="510"/>
        <v>97.840119305262931</v>
      </c>
      <c r="GB314" s="29"/>
      <c r="GC314" s="24">
        <v>172</v>
      </c>
      <c r="GD314" s="243">
        <f t="shared" ca="1" si="591"/>
        <v>1150</v>
      </c>
      <c r="GE314" s="243">
        <f t="shared" ca="1" si="622"/>
        <v>228889.33737439368</v>
      </c>
      <c r="GF314" s="243">
        <f t="shared" ca="1" si="558"/>
        <v>238.42639309832677</v>
      </c>
      <c r="GG314" s="33"/>
      <c r="GQ314" s="242">
        <v>172</v>
      </c>
      <c r="GR314" s="331">
        <f t="shared" ca="1" si="511"/>
        <v>1150</v>
      </c>
      <c r="GS314" s="600">
        <f t="shared" ca="1" si="603"/>
        <v>106.9885</v>
      </c>
      <c r="GT314" s="331">
        <f t="shared" ca="1" si="512"/>
        <v>1043.0115000000001</v>
      </c>
      <c r="GU314" s="591">
        <f t="shared" ca="1" si="559"/>
        <v>358.73327518428164</v>
      </c>
      <c r="GV314" s="488">
        <f t="shared" ca="1" si="592"/>
        <v>684.27822481571843</v>
      </c>
      <c r="GW314" s="331">
        <f t="shared" si="593"/>
        <v>0</v>
      </c>
      <c r="GX314" s="331">
        <f t="shared" si="594"/>
        <v>0</v>
      </c>
      <c r="GY314" s="593">
        <f t="shared" ca="1" si="595"/>
        <v>122309.98755265225</v>
      </c>
      <c r="GZ314" s="420">
        <f t="shared" ca="1" si="513"/>
        <v>0</v>
      </c>
      <c r="HA314" s="416">
        <f t="shared" ca="1" si="560"/>
        <v>1150</v>
      </c>
      <c r="HB314" s="372">
        <f t="shared" ca="1" si="604"/>
        <v>-1150</v>
      </c>
      <c r="HC314" s="242">
        <v>173</v>
      </c>
      <c r="HD314" s="29">
        <f t="shared" si="561"/>
        <v>0</v>
      </c>
      <c r="HE314" s="29">
        <f t="shared" ca="1" si="618"/>
        <v>87118.232511567519</v>
      </c>
      <c r="HF314" s="29">
        <f t="shared" ca="1" si="514"/>
        <v>90.748158866216173</v>
      </c>
      <c r="HG314" s="29"/>
      <c r="HH314" s="24">
        <v>172</v>
      </c>
      <c r="HI314" s="243">
        <f t="shared" ca="1" si="605"/>
        <v>1150</v>
      </c>
      <c r="HJ314" s="243">
        <f t="shared" ca="1" si="623"/>
        <v>227659.10176509974</v>
      </c>
      <c r="HK314" s="243">
        <f t="shared" ca="1" si="562"/>
        <v>237.14489767197892</v>
      </c>
      <c r="HL314" s="33"/>
    </row>
    <row r="315" spans="3:220" ht="15" customHeight="1" x14ac:dyDescent="0.25">
      <c r="C315" s="242">
        <v>173</v>
      </c>
      <c r="D315" s="243">
        <f t="shared" si="486"/>
        <v>1155.6736805955547</v>
      </c>
      <c r="E315" s="865">
        <f t="shared" si="563"/>
        <v>100</v>
      </c>
      <c r="F315" s="866"/>
      <c r="G315" s="243">
        <f t="shared" si="487"/>
        <v>1055.6736805955547</v>
      </c>
      <c r="H315" s="859">
        <f t="shared" si="488"/>
        <v>366.16639059203999</v>
      </c>
      <c r="I315" s="860"/>
      <c r="J315" s="243">
        <f t="shared" si="489"/>
        <v>689.50729000351475</v>
      </c>
      <c r="K315" s="859">
        <f t="shared" si="515"/>
        <v>109160.40988760848</v>
      </c>
      <c r="L315" s="860"/>
      <c r="M315" s="860"/>
      <c r="N315" s="861"/>
      <c r="O315" s="248">
        <f t="shared" si="516"/>
        <v>109160.40988760848</v>
      </c>
      <c r="P315" s="248">
        <f t="shared" si="484"/>
        <v>0</v>
      </c>
      <c r="Q315" s="248">
        <f t="shared" si="490"/>
        <v>0</v>
      </c>
      <c r="R315" s="1015" t="str">
        <f t="shared" si="485"/>
        <v/>
      </c>
      <c r="S315" s="1015"/>
      <c r="U315">
        <v>173</v>
      </c>
      <c r="W315" s="278"/>
      <c r="X315" s="278"/>
      <c r="Y315" s="854"/>
      <c r="Z315" s="855"/>
      <c r="AA315" s="279"/>
      <c r="AR315" s="242">
        <v>173</v>
      </c>
      <c r="AS315" s="331">
        <f t="shared" ca="1" si="491"/>
        <v>1231.970682334292</v>
      </c>
      <c r="AT315" s="566">
        <f t="shared" ca="1" si="517"/>
        <v>103.62049999999999</v>
      </c>
      <c r="AU315" s="331">
        <f t="shared" ca="1" si="492"/>
        <v>1128.350182334292</v>
      </c>
      <c r="AV315" s="329">
        <f t="shared" ca="1" si="493"/>
        <v>265.39193459749066</v>
      </c>
      <c r="AW315" s="331">
        <f t="shared" ca="1" si="494"/>
        <v>862.95824773680124</v>
      </c>
      <c r="AX315" s="331">
        <f t="shared" si="518"/>
        <v>0</v>
      </c>
      <c r="AY315" s="331">
        <f t="shared" si="570"/>
        <v>0</v>
      </c>
      <c r="AZ315" s="350">
        <f t="shared" ca="1" si="495"/>
        <v>90128.56218568857</v>
      </c>
      <c r="BA315" s="420">
        <f t="shared" ca="1" si="496"/>
        <v>0</v>
      </c>
      <c r="BB315" s="416">
        <f t="shared" ca="1" si="519"/>
        <v>1231.970682334292</v>
      </c>
      <c r="BC315" s="372">
        <f t="shared" ca="1" si="596"/>
        <v>-1231.970682334292</v>
      </c>
      <c r="BD315" s="242">
        <v>174</v>
      </c>
      <c r="BE315" s="29">
        <f t="shared" si="497"/>
        <v>0</v>
      </c>
      <c r="BF315" s="29">
        <f t="shared" ca="1" si="520"/>
        <v>93926.51453305241</v>
      </c>
      <c r="BG315" s="29">
        <f t="shared" ca="1" si="498"/>
        <v>97.840119305262931</v>
      </c>
      <c r="BH315" s="29"/>
      <c r="BI315" s="24">
        <v>173</v>
      </c>
      <c r="BJ315" s="243">
        <f t="shared" ca="1" si="587"/>
        <v>1231.970682334292</v>
      </c>
      <c r="BK315" s="243">
        <f t="shared" ca="1" si="564"/>
        <v>245536.68454963574</v>
      </c>
      <c r="BL315" s="243">
        <f t="shared" ca="1" si="521"/>
        <v>255.7673797392039</v>
      </c>
      <c r="BM315" s="33"/>
      <c r="BO315" s="278"/>
      <c r="BP315" s="278"/>
      <c r="BQ315" s="278"/>
      <c r="BR315" s="278"/>
      <c r="BS315" s="278"/>
      <c r="BT315" s="278"/>
      <c r="BU315" s="278"/>
      <c r="BV315" s="278"/>
      <c r="BW315" s="679">
        <v>173</v>
      </c>
      <c r="BX315" s="489">
        <f t="shared" ca="1" si="522"/>
        <v>1445.5025028809234</v>
      </c>
      <c r="BY315" s="489">
        <f t="shared" ca="1" si="499"/>
        <v>104.1015</v>
      </c>
      <c r="BZ315" s="489">
        <f t="shared" ca="1" si="500"/>
        <v>1341.4010028809234</v>
      </c>
      <c r="CA315" s="489">
        <f t="shared" ca="1" si="523"/>
        <v>135.17638508181554</v>
      </c>
      <c r="CB315" s="489">
        <f t="shared" ca="1" si="524"/>
        <v>1206.2246177991078</v>
      </c>
      <c r="CC315" s="489">
        <f t="shared" si="525"/>
        <v>0</v>
      </c>
      <c r="CD315" s="489">
        <f t="shared" si="526"/>
        <v>0</v>
      </c>
      <c r="CE315" s="647">
        <f t="shared" ca="1" si="527"/>
        <v>45139.964553109072</v>
      </c>
      <c r="CF315" s="700">
        <f t="shared" ca="1" si="565"/>
        <v>0</v>
      </c>
      <c r="CG315" s="701">
        <f t="shared" ca="1" si="528"/>
        <v>1445.5025028809234</v>
      </c>
      <c r="CH315" s="710">
        <f t="shared" ca="1" si="597"/>
        <v>-1445.5025028809234</v>
      </c>
      <c r="CI315" s="679">
        <v>174</v>
      </c>
      <c r="CJ315" s="29">
        <f t="shared" si="501"/>
        <v>0</v>
      </c>
      <c r="CK315" s="29">
        <f t="shared" ca="1" si="615"/>
        <v>93926.51453305241</v>
      </c>
      <c r="CL315" s="29">
        <f t="shared" ca="1" si="502"/>
        <v>97.840119305262931</v>
      </c>
      <c r="CM315" s="29"/>
      <c r="CN315" s="29">
        <v>173</v>
      </c>
      <c r="CO315" s="29">
        <f t="shared" ca="1" si="588"/>
        <v>1445.5025028809234</v>
      </c>
      <c r="CP315" s="29">
        <f t="shared" ca="1" si="619"/>
        <v>285768.52805051807</v>
      </c>
      <c r="CQ315" s="29">
        <f t="shared" ca="1" si="529"/>
        <v>297.67555005262301</v>
      </c>
      <c r="CR315" s="292"/>
      <c r="DB315" s="242">
        <v>173</v>
      </c>
      <c r="DC315" s="488">
        <f t="shared" ca="1" si="530"/>
        <v>1462.4506963735107</v>
      </c>
      <c r="DD315" s="489">
        <f t="shared" ca="1" si="503"/>
        <v>106.9885</v>
      </c>
      <c r="DE315" s="488">
        <f t="shared" ca="1" si="531"/>
        <v>1355.4621963735108</v>
      </c>
      <c r="DF315" s="489">
        <f t="shared" ca="1" si="532"/>
        <v>153.56139821351982</v>
      </c>
      <c r="DG315" s="488">
        <f t="shared" ca="1" si="533"/>
        <v>1201.9007981599909</v>
      </c>
      <c r="DH315" s="488">
        <f t="shared" si="534"/>
        <v>0</v>
      </c>
      <c r="DI315" s="488">
        <f t="shared" si="535"/>
        <v>0</v>
      </c>
      <c r="DJ315" s="523">
        <f t="shared" ca="1" si="536"/>
        <v>51447.721446475363</v>
      </c>
      <c r="DK315" s="420">
        <f t="shared" ca="1" si="504"/>
        <v>0</v>
      </c>
      <c r="DL315" s="416">
        <f t="shared" ca="1" si="537"/>
        <v>1462.4506963735107</v>
      </c>
      <c r="DM315" s="372">
        <f t="shared" ca="1" si="598"/>
        <v>-1462.4506963735107</v>
      </c>
      <c r="DN315" s="242">
        <v>174</v>
      </c>
      <c r="DO315" s="29">
        <f t="shared" si="505"/>
        <v>0</v>
      </c>
      <c r="DP315" s="29">
        <f t="shared" ca="1" si="577"/>
        <v>87118.232511567519</v>
      </c>
      <c r="DQ315" s="29">
        <f t="shared" ca="1" si="506"/>
        <v>90.748158866216173</v>
      </c>
      <c r="DR315" s="29"/>
      <c r="DS315" s="24">
        <v>173</v>
      </c>
      <c r="DT315" s="243">
        <f t="shared" ca="1" si="589"/>
        <v>1462.4506963735107</v>
      </c>
      <c r="DU315" s="243">
        <f t="shared" ca="1" si="620"/>
        <v>287734.57368268771</v>
      </c>
      <c r="DV315" s="243">
        <f t="shared" ca="1" si="538"/>
        <v>299.7235142527997</v>
      </c>
      <c r="DW315" s="33"/>
      <c r="EG315" s="242">
        <v>173</v>
      </c>
      <c r="EH315" s="331">
        <f t="shared" ca="1" si="539"/>
        <v>1150</v>
      </c>
      <c r="EI315" s="599">
        <f t="shared" ca="1" si="599"/>
        <v>103.62049999999999</v>
      </c>
      <c r="EJ315" s="331">
        <f t="shared" ca="1" si="540"/>
        <v>1046.3795</v>
      </c>
      <c r="EK315" s="594">
        <f t="shared" ca="1" si="541"/>
        <v>318.69468256648247</v>
      </c>
      <c r="EL315" s="488">
        <f t="shared" ca="1" si="542"/>
        <v>727.68481743351754</v>
      </c>
      <c r="EM315" s="331">
        <f t="shared" si="543"/>
        <v>0</v>
      </c>
      <c r="EN315" s="331">
        <f t="shared" si="544"/>
        <v>0</v>
      </c>
      <c r="EO315" s="595">
        <f t="shared" ca="1" si="545"/>
        <v>108539.06349107475</v>
      </c>
      <c r="EP315" s="420">
        <f t="shared" ca="1" si="507"/>
        <v>0</v>
      </c>
      <c r="EQ315" s="416">
        <f t="shared" ca="1" si="546"/>
        <v>1150</v>
      </c>
      <c r="ER315" s="372">
        <f t="shared" ca="1" si="600"/>
        <v>-1150</v>
      </c>
      <c r="ES315" s="242">
        <v>174</v>
      </c>
      <c r="ET315" s="29">
        <f t="shared" si="547"/>
        <v>0</v>
      </c>
      <c r="EU315" s="29">
        <f t="shared" ca="1" si="616"/>
        <v>93926.51453305241</v>
      </c>
      <c r="EV315" s="29">
        <f t="shared" ca="1" si="508"/>
        <v>97.840119305262931</v>
      </c>
      <c r="EW315" s="29"/>
      <c r="EX315" s="24">
        <v>173</v>
      </c>
      <c r="EY315" s="243">
        <f t="shared" ca="1" si="590"/>
        <v>1150</v>
      </c>
      <c r="EZ315" s="243">
        <f t="shared" ca="1" si="621"/>
        <v>230077.72991769938</v>
      </c>
      <c r="FA315" s="243">
        <f t="shared" ca="1" si="548"/>
        <v>239.66430199760353</v>
      </c>
      <c r="FB315" s="33"/>
      <c r="FL315" s="242">
        <v>173</v>
      </c>
      <c r="FM315" s="331">
        <f t="shared" ca="1" si="549"/>
        <v>1150</v>
      </c>
      <c r="FN315" s="600">
        <f t="shared" ca="1" si="601"/>
        <v>104.1015</v>
      </c>
      <c r="FO315" s="331">
        <f t="shared" ca="1" si="550"/>
        <v>1045.8985</v>
      </c>
      <c r="FP315" s="597">
        <f t="shared" ca="1" si="551"/>
        <v>327.33161652214966</v>
      </c>
      <c r="FQ315" s="488">
        <f t="shared" ca="1" si="552"/>
        <v>718.5668834778503</v>
      </c>
      <c r="FR315" s="331">
        <f t="shared" si="553"/>
        <v>0</v>
      </c>
      <c r="FS315" s="331">
        <f t="shared" si="554"/>
        <v>0</v>
      </c>
      <c r="FT315" s="596">
        <f t="shared" ca="1" si="555"/>
        <v>111509.4159241163</v>
      </c>
      <c r="FU315" s="420">
        <f t="shared" ca="1" si="509"/>
        <v>0</v>
      </c>
      <c r="FV315" s="416">
        <f t="shared" ca="1" si="556"/>
        <v>1150</v>
      </c>
      <c r="FW315" s="372">
        <f t="shared" ca="1" si="602"/>
        <v>-1150</v>
      </c>
      <c r="FX315" s="242">
        <v>174</v>
      </c>
      <c r="FY315" s="29">
        <f t="shared" si="557"/>
        <v>0</v>
      </c>
      <c r="FZ315" s="29">
        <f t="shared" ca="1" si="617"/>
        <v>93926.51453305241</v>
      </c>
      <c r="GA315" s="29">
        <f t="shared" ca="1" si="510"/>
        <v>97.840119305262931</v>
      </c>
      <c r="GB315" s="29"/>
      <c r="GC315" s="24">
        <v>173</v>
      </c>
      <c r="GD315" s="243">
        <f t="shared" ca="1" si="591"/>
        <v>1150</v>
      </c>
      <c r="GE315" s="243">
        <f t="shared" ca="1" si="622"/>
        <v>230039.33737439368</v>
      </c>
      <c r="GF315" s="243">
        <f t="shared" ca="1" si="558"/>
        <v>239.62430976499343</v>
      </c>
      <c r="GG315" s="33"/>
      <c r="GQ315" s="242">
        <v>173</v>
      </c>
      <c r="GR315" s="331">
        <f t="shared" ca="1" si="511"/>
        <v>1150</v>
      </c>
      <c r="GS315" s="600">
        <f t="shared" ca="1" si="603"/>
        <v>106.9885</v>
      </c>
      <c r="GT315" s="331">
        <f t="shared" ca="1" si="512"/>
        <v>1043.0115000000001</v>
      </c>
      <c r="GU315" s="591">
        <f t="shared" ca="1" si="559"/>
        <v>356.73746369523582</v>
      </c>
      <c r="GV315" s="488">
        <f t="shared" ca="1" si="592"/>
        <v>686.27403630476419</v>
      </c>
      <c r="GW315" s="331">
        <f t="shared" si="593"/>
        <v>0</v>
      </c>
      <c r="GX315" s="331">
        <f t="shared" si="594"/>
        <v>0</v>
      </c>
      <c r="GY315" s="593">
        <f t="shared" ca="1" si="595"/>
        <v>121623.71351634749</v>
      </c>
      <c r="GZ315" s="420">
        <f t="shared" ca="1" si="513"/>
        <v>0</v>
      </c>
      <c r="HA315" s="416">
        <f t="shared" ca="1" si="560"/>
        <v>1150</v>
      </c>
      <c r="HB315" s="372">
        <f t="shared" ca="1" si="604"/>
        <v>-1150</v>
      </c>
      <c r="HC315" s="242">
        <v>174</v>
      </c>
      <c r="HD315" s="29">
        <f t="shared" si="561"/>
        <v>0</v>
      </c>
      <c r="HE315" s="29">
        <f t="shared" ca="1" si="618"/>
        <v>87118.232511567519</v>
      </c>
      <c r="HF315" s="29">
        <f t="shared" ca="1" si="514"/>
        <v>90.748158866216173</v>
      </c>
      <c r="HG315" s="29"/>
      <c r="HH315" s="24">
        <v>173</v>
      </c>
      <c r="HI315" s="243">
        <f t="shared" ca="1" si="605"/>
        <v>1150</v>
      </c>
      <c r="HJ315" s="243">
        <f t="shared" ca="1" si="623"/>
        <v>228809.10176509974</v>
      </c>
      <c r="HK315" s="243">
        <f t="shared" ca="1" si="562"/>
        <v>238.34281433864558</v>
      </c>
      <c r="HL315" s="33"/>
    </row>
    <row r="316" spans="3:220" ht="15" customHeight="1" x14ac:dyDescent="0.25">
      <c r="C316" s="242">
        <v>174</v>
      </c>
      <c r="D316" s="243">
        <f t="shared" si="486"/>
        <v>1155.6736805955547</v>
      </c>
      <c r="E316" s="865">
        <f t="shared" si="563"/>
        <v>100</v>
      </c>
      <c r="F316" s="866"/>
      <c r="G316" s="243">
        <f t="shared" si="487"/>
        <v>1055.6736805955547</v>
      </c>
      <c r="H316" s="859">
        <f t="shared" si="488"/>
        <v>363.86803295869487</v>
      </c>
      <c r="I316" s="860"/>
      <c r="J316" s="243">
        <f t="shared" si="489"/>
        <v>691.80564763685993</v>
      </c>
      <c r="K316" s="859">
        <f t="shared" si="515"/>
        <v>108468.60423997161</v>
      </c>
      <c r="L316" s="860"/>
      <c r="M316" s="860"/>
      <c r="N316" s="861"/>
      <c r="O316" s="248">
        <f t="shared" si="516"/>
        <v>108468.60423997161</v>
      </c>
      <c r="P316" s="248">
        <f t="shared" si="484"/>
        <v>0</v>
      </c>
      <c r="Q316" s="248">
        <f t="shared" si="490"/>
        <v>0</v>
      </c>
      <c r="R316" s="1015" t="str">
        <f t="shared" si="485"/>
        <v/>
      </c>
      <c r="S316" s="1015"/>
      <c r="U316">
        <v>174</v>
      </c>
      <c r="W316" s="278"/>
      <c r="X316" s="278"/>
      <c r="Y316" s="854"/>
      <c r="Z316" s="855"/>
      <c r="AA316" s="279"/>
      <c r="AR316" s="242">
        <v>174</v>
      </c>
      <c r="AS316" s="331">
        <f t="shared" ca="1" si="491"/>
        <v>1231.970682334292</v>
      </c>
      <c r="AT316" s="566">
        <f t="shared" ca="1" si="517"/>
        <v>103.62049999999999</v>
      </c>
      <c r="AU316" s="331">
        <f t="shared" ca="1" si="492"/>
        <v>1128.350182334292</v>
      </c>
      <c r="AV316" s="329">
        <f t="shared" ca="1" si="493"/>
        <v>262.87497304159166</v>
      </c>
      <c r="AW316" s="331">
        <f t="shared" ca="1" si="494"/>
        <v>865.47520929270036</v>
      </c>
      <c r="AX316" s="331">
        <f t="shared" si="518"/>
        <v>0</v>
      </c>
      <c r="AY316" s="331">
        <f t="shared" si="570"/>
        <v>0</v>
      </c>
      <c r="AZ316" s="350">
        <f t="shared" ca="1" si="495"/>
        <v>89263.086976395876</v>
      </c>
      <c r="BA316" s="420">
        <f t="shared" ca="1" si="496"/>
        <v>0</v>
      </c>
      <c r="BB316" s="416">
        <f t="shared" ca="1" si="519"/>
        <v>1231.970682334292</v>
      </c>
      <c r="BC316" s="372">
        <f t="shared" ca="1" si="596"/>
        <v>-1231.970682334292</v>
      </c>
      <c r="BD316" s="242">
        <v>175</v>
      </c>
      <c r="BE316" s="29">
        <f t="shared" si="497"/>
        <v>0</v>
      </c>
      <c r="BF316" s="29">
        <f t="shared" ca="1" si="520"/>
        <v>93926.51453305241</v>
      </c>
      <c r="BG316" s="29">
        <f t="shared" ca="1" si="498"/>
        <v>97.840119305262931</v>
      </c>
      <c r="BH316" s="29"/>
      <c r="BI316" s="24">
        <v>174</v>
      </c>
      <c r="BJ316" s="243">
        <f t="shared" ca="1" si="587"/>
        <v>1231.970682334292</v>
      </c>
      <c r="BK316" s="243">
        <f t="shared" ca="1" si="564"/>
        <v>246768.65523197004</v>
      </c>
      <c r="BL316" s="243">
        <f t="shared" ca="1" si="521"/>
        <v>257.05068253330211</v>
      </c>
      <c r="BM316" s="33"/>
      <c r="BO316" s="278"/>
      <c r="BP316" s="278"/>
      <c r="BQ316" s="278"/>
      <c r="BR316" s="278"/>
      <c r="BS316" s="278"/>
      <c r="BT316" s="278"/>
      <c r="BU316" s="278"/>
      <c r="BV316" s="278"/>
      <c r="BW316" s="679">
        <v>174</v>
      </c>
      <c r="BX316" s="489">
        <f t="shared" ca="1" si="522"/>
        <v>1445.5025028809234</v>
      </c>
      <c r="BY316" s="489">
        <f t="shared" ca="1" si="499"/>
        <v>104.1015</v>
      </c>
      <c r="BZ316" s="489">
        <f t="shared" ca="1" si="500"/>
        <v>1341.4010028809234</v>
      </c>
      <c r="CA316" s="489">
        <f t="shared" ca="1" si="523"/>
        <v>131.65822994656813</v>
      </c>
      <c r="CB316" s="489">
        <f t="shared" ca="1" si="524"/>
        <v>1209.7427729343553</v>
      </c>
      <c r="CC316" s="489">
        <f t="shared" si="525"/>
        <v>0</v>
      </c>
      <c r="CD316" s="489">
        <f t="shared" si="526"/>
        <v>0</v>
      </c>
      <c r="CE316" s="647">
        <f t="shared" ca="1" si="527"/>
        <v>43930.221780174717</v>
      </c>
      <c r="CF316" s="700">
        <f t="shared" ca="1" si="565"/>
        <v>0</v>
      </c>
      <c r="CG316" s="701">
        <f t="shared" ca="1" si="528"/>
        <v>1445.5025028809234</v>
      </c>
      <c r="CH316" s="710">
        <f t="shared" ca="1" si="597"/>
        <v>-1445.5025028809234</v>
      </c>
      <c r="CI316" s="679">
        <v>175</v>
      </c>
      <c r="CJ316" s="29">
        <f t="shared" si="501"/>
        <v>0</v>
      </c>
      <c r="CK316" s="29">
        <f t="shared" ca="1" si="615"/>
        <v>93926.51453305241</v>
      </c>
      <c r="CL316" s="29">
        <f t="shared" ca="1" si="502"/>
        <v>97.840119305262931</v>
      </c>
      <c r="CM316" s="29"/>
      <c r="CN316" s="29">
        <v>174</v>
      </c>
      <c r="CO316" s="29">
        <f t="shared" ca="1" si="588"/>
        <v>1445.5025028809234</v>
      </c>
      <c r="CP316" s="29">
        <f t="shared" ca="1" si="619"/>
        <v>287214.030553399</v>
      </c>
      <c r="CQ316" s="29">
        <f t="shared" ca="1" si="529"/>
        <v>299.18128182645734</v>
      </c>
      <c r="CR316" s="292"/>
      <c r="DB316" s="242">
        <v>174</v>
      </c>
      <c r="DC316" s="488">
        <f t="shared" ca="1" si="530"/>
        <v>1462.4506963735107</v>
      </c>
      <c r="DD316" s="489">
        <f t="shared" ca="1" si="503"/>
        <v>106.9885</v>
      </c>
      <c r="DE316" s="488">
        <f t="shared" ca="1" si="531"/>
        <v>1355.4621963735108</v>
      </c>
      <c r="DF316" s="489">
        <f t="shared" ca="1" si="532"/>
        <v>150.05585421888648</v>
      </c>
      <c r="DG316" s="488">
        <f t="shared" ca="1" si="533"/>
        <v>1205.4063421546243</v>
      </c>
      <c r="DH316" s="488">
        <f t="shared" si="534"/>
        <v>0</v>
      </c>
      <c r="DI316" s="488">
        <f t="shared" si="535"/>
        <v>0</v>
      </c>
      <c r="DJ316" s="523">
        <f t="shared" ca="1" si="536"/>
        <v>50242.31510432074</v>
      </c>
      <c r="DK316" s="420">
        <f t="shared" ca="1" si="504"/>
        <v>0</v>
      </c>
      <c r="DL316" s="416">
        <f t="shared" ca="1" si="537"/>
        <v>1462.4506963735107</v>
      </c>
      <c r="DM316" s="372">
        <f t="shared" ca="1" si="598"/>
        <v>-1462.4506963735107</v>
      </c>
      <c r="DN316" s="242">
        <v>175</v>
      </c>
      <c r="DO316" s="29">
        <f t="shared" si="505"/>
        <v>0</v>
      </c>
      <c r="DP316" s="29">
        <f t="shared" ca="1" si="577"/>
        <v>87118.232511567519</v>
      </c>
      <c r="DQ316" s="29">
        <f t="shared" ca="1" si="506"/>
        <v>90.748158866216173</v>
      </c>
      <c r="DR316" s="29"/>
      <c r="DS316" s="24">
        <v>174</v>
      </c>
      <c r="DT316" s="243">
        <f t="shared" ca="1" si="589"/>
        <v>1462.4506963735107</v>
      </c>
      <c r="DU316" s="243">
        <f t="shared" ca="1" si="620"/>
        <v>289197.02437906124</v>
      </c>
      <c r="DV316" s="243">
        <f t="shared" ca="1" si="538"/>
        <v>301.24690039485546</v>
      </c>
      <c r="DW316" s="33"/>
      <c r="EG316" s="242">
        <v>174</v>
      </c>
      <c r="EH316" s="331">
        <f t="shared" ca="1" si="539"/>
        <v>1150</v>
      </c>
      <c r="EI316" s="599">
        <f t="shared" ca="1" si="599"/>
        <v>103.62049999999999</v>
      </c>
      <c r="EJ316" s="331">
        <f t="shared" ca="1" si="540"/>
        <v>1046.3795</v>
      </c>
      <c r="EK316" s="594">
        <f t="shared" ca="1" si="541"/>
        <v>316.57226851563468</v>
      </c>
      <c r="EL316" s="488">
        <f t="shared" ca="1" si="542"/>
        <v>729.80723148436527</v>
      </c>
      <c r="EM316" s="331">
        <f t="shared" si="543"/>
        <v>0</v>
      </c>
      <c r="EN316" s="331">
        <f t="shared" si="544"/>
        <v>0</v>
      </c>
      <c r="EO316" s="595">
        <f t="shared" ca="1" si="545"/>
        <v>107809.25625959039</v>
      </c>
      <c r="EP316" s="420">
        <f t="shared" ca="1" si="507"/>
        <v>0</v>
      </c>
      <c r="EQ316" s="416">
        <f t="shared" ca="1" si="546"/>
        <v>1150</v>
      </c>
      <c r="ER316" s="372">
        <f t="shared" ca="1" si="600"/>
        <v>-1150</v>
      </c>
      <c r="ES316" s="242">
        <v>175</v>
      </c>
      <c r="ET316" s="29">
        <f t="shared" si="547"/>
        <v>0</v>
      </c>
      <c r="EU316" s="29">
        <f t="shared" ca="1" si="616"/>
        <v>93926.51453305241</v>
      </c>
      <c r="EV316" s="29">
        <f t="shared" ca="1" si="508"/>
        <v>97.840119305262931</v>
      </c>
      <c r="EW316" s="29"/>
      <c r="EX316" s="24">
        <v>174</v>
      </c>
      <c r="EY316" s="243">
        <f t="shared" ca="1" si="590"/>
        <v>1150</v>
      </c>
      <c r="EZ316" s="243">
        <f t="shared" ca="1" si="621"/>
        <v>231227.72991769938</v>
      </c>
      <c r="FA316" s="243">
        <f t="shared" ca="1" si="548"/>
        <v>240.86221866427022</v>
      </c>
      <c r="FB316" s="33"/>
      <c r="FL316" s="242">
        <v>174</v>
      </c>
      <c r="FM316" s="331">
        <f t="shared" ca="1" si="549"/>
        <v>1150</v>
      </c>
      <c r="FN316" s="600">
        <f t="shared" ca="1" si="601"/>
        <v>104.1015</v>
      </c>
      <c r="FO316" s="331">
        <f t="shared" ca="1" si="550"/>
        <v>1045.8985</v>
      </c>
      <c r="FP316" s="597">
        <f t="shared" ca="1" si="551"/>
        <v>325.23579644533925</v>
      </c>
      <c r="FQ316" s="488">
        <f t="shared" ca="1" si="552"/>
        <v>720.66270355466077</v>
      </c>
      <c r="FR316" s="331">
        <f t="shared" si="553"/>
        <v>0</v>
      </c>
      <c r="FS316" s="331">
        <f t="shared" si="554"/>
        <v>0</v>
      </c>
      <c r="FT316" s="596">
        <f t="shared" ca="1" si="555"/>
        <v>110788.75322056164</v>
      </c>
      <c r="FU316" s="420">
        <f t="shared" ca="1" si="509"/>
        <v>0</v>
      </c>
      <c r="FV316" s="416">
        <f t="shared" ca="1" si="556"/>
        <v>1150</v>
      </c>
      <c r="FW316" s="372">
        <f t="shared" ca="1" si="602"/>
        <v>-1150</v>
      </c>
      <c r="FX316" s="242">
        <v>175</v>
      </c>
      <c r="FY316" s="29">
        <f t="shared" si="557"/>
        <v>0</v>
      </c>
      <c r="FZ316" s="29">
        <f t="shared" ca="1" si="617"/>
        <v>93926.51453305241</v>
      </c>
      <c r="GA316" s="29">
        <f t="shared" ca="1" si="510"/>
        <v>97.840119305262931</v>
      </c>
      <c r="GB316" s="29"/>
      <c r="GC316" s="24">
        <v>174</v>
      </c>
      <c r="GD316" s="243">
        <f t="shared" ca="1" si="591"/>
        <v>1150</v>
      </c>
      <c r="GE316" s="243">
        <f t="shared" ca="1" si="622"/>
        <v>231189.33737439368</v>
      </c>
      <c r="GF316" s="243">
        <f t="shared" ca="1" si="558"/>
        <v>240.82222643166008</v>
      </c>
      <c r="GG316" s="33"/>
      <c r="GQ316" s="242">
        <v>174</v>
      </c>
      <c r="GR316" s="331">
        <f t="shared" ca="1" si="511"/>
        <v>1150</v>
      </c>
      <c r="GS316" s="600">
        <f t="shared" ca="1" si="603"/>
        <v>106.9885</v>
      </c>
      <c r="GT316" s="331">
        <f t="shared" ca="1" si="512"/>
        <v>1043.0115000000001</v>
      </c>
      <c r="GU316" s="591">
        <f t="shared" ca="1" si="559"/>
        <v>354.7358310893469</v>
      </c>
      <c r="GV316" s="488">
        <f t="shared" ca="1" si="592"/>
        <v>688.27566891065317</v>
      </c>
      <c r="GW316" s="331">
        <f t="shared" si="593"/>
        <v>0</v>
      </c>
      <c r="GX316" s="331">
        <f t="shared" si="594"/>
        <v>0</v>
      </c>
      <c r="GY316" s="593">
        <f t="shared" ca="1" si="595"/>
        <v>120935.43784743684</v>
      </c>
      <c r="GZ316" s="420">
        <f t="shared" ca="1" si="513"/>
        <v>0</v>
      </c>
      <c r="HA316" s="416">
        <f t="shared" ca="1" si="560"/>
        <v>1150</v>
      </c>
      <c r="HB316" s="372">
        <f t="shared" ca="1" si="604"/>
        <v>-1150</v>
      </c>
      <c r="HC316" s="242">
        <v>175</v>
      </c>
      <c r="HD316" s="29">
        <f t="shared" si="561"/>
        <v>0</v>
      </c>
      <c r="HE316" s="29">
        <f t="shared" ca="1" si="618"/>
        <v>87118.232511567519</v>
      </c>
      <c r="HF316" s="29">
        <f t="shared" ca="1" si="514"/>
        <v>90.748158866216173</v>
      </c>
      <c r="HG316" s="29"/>
      <c r="HH316" s="24">
        <v>174</v>
      </c>
      <c r="HI316" s="243">
        <f t="shared" ca="1" si="605"/>
        <v>1150</v>
      </c>
      <c r="HJ316" s="243">
        <f t="shared" ca="1" si="623"/>
        <v>229959.10176509974</v>
      </c>
      <c r="HK316" s="243">
        <f t="shared" ca="1" si="562"/>
        <v>239.54073100531227</v>
      </c>
      <c r="HL316" s="33"/>
    </row>
    <row r="317" spans="3:220" ht="15" customHeight="1" x14ac:dyDescent="0.25">
      <c r="C317" s="242">
        <v>175</v>
      </c>
      <c r="D317" s="243">
        <f t="shared" si="486"/>
        <v>1155.6736805955547</v>
      </c>
      <c r="E317" s="865">
        <f t="shared" si="563"/>
        <v>100</v>
      </c>
      <c r="F317" s="866"/>
      <c r="G317" s="243">
        <f t="shared" si="487"/>
        <v>1055.6736805955547</v>
      </c>
      <c r="H317" s="859">
        <f t="shared" si="488"/>
        <v>361.56201413323873</v>
      </c>
      <c r="I317" s="860"/>
      <c r="J317" s="243">
        <f t="shared" si="489"/>
        <v>694.11166646231595</v>
      </c>
      <c r="K317" s="859">
        <f t="shared" si="515"/>
        <v>107774.4925735093</v>
      </c>
      <c r="L317" s="860"/>
      <c r="M317" s="860"/>
      <c r="N317" s="861"/>
      <c r="O317" s="248">
        <f t="shared" si="516"/>
        <v>107774.4925735093</v>
      </c>
      <c r="P317" s="248">
        <f t="shared" si="484"/>
        <v>0</v>
      </c>
      <c r="Q317" s="248">
        <f t="shared" si="490"/>
        <v>0</v>
      </c>
      <c r="R317" s="1015" t="str">
        <f t="shared" si="485"/>
        <v/>
      </c>
      <c r="S317" s="1015"/>
      <c r="U317">
        <v>175</v>
      </c>
      <c r="W317" s="278"/>
      <c r="X317" s="278"/>
      <c r="Y317" s="854"/>
      <c r="Z317" s="855"/>
      <c r="AA317" s="279"/>
      <c r="AR317" s="242">
        <v>175</v>
      </c>
      <c r="AS317" s="331">
        <f t="shared" ca="1" si="491"/>
        <v>1231.970682334292</v>
      </c>
      <c r="AT317" s="566">
        <f t="shared" ca="1" si="517"/>
        <v>103.62049999999999</v>
      </c>
      <c r="AU317" s="331">
        <f t="shared" ca="1" si="492"/>
        <v>1128.350182334292</v>
      </c>
      <c r="AV317" s="329">
        <f t="shared" ca="1" si="493"/>
        <v>260.35067034782134</v>
      </c>
      <c r="AW317" s="331">
        <f t="shared" ca="1" si="494"/>
        <v>867.99951198647068</v>
      </c>
      <c r="AX317" s="331">
        <f t="shared" si="518"/>
        <v>0</v>
      </c>
      <c r="AY317" s="331">
        <f t="shared" si="570"/>
        <v>0</v>
      </c>
      <c r="AZ317" s="350">
        <f t="shared" ca="1" si="495"/>
        <v>88395.0874644094</v>
      </c>
      <c r="BA317" s="420">
        <f t="shared" ca="1" si="496"/>
        <v>0</v>
      </c>
      <c r="BB317" s="416">
        <f t="shared" ca="1" si="519"/>
        <v>1231.970682334292</v>
      </c>
      <c r="BC317" s="372">
        <f t="shared" ca="1" si="596"/>
        <v>-1231.970682334292</v>
      </c>
      <c r="BD317" s="242">
        <v>176</v>
      </c>
      <c r="BE317" s="29">
        <f t="shared" si="497"/>
        <v>0</v>
      </c>
      <c r="BF317" s="29">
        <f t="shared" ca="1" si="520"/>
        <v>93926.51453305241</v>
      </c>
      <c r="BG317" s="29">
        <f t="shared" ca="1" si="498"/>
        <v>97.840119305262931</v>
      </c>
      <c r="BH317" s="29"/>
      <c r="BI317" s="24">
        <v>175</v>
      </c>
      <c r="BJ317" s="243">
        <f t="shared" ca="1" si="587"/>
        <v>1231.970682334292</v>
      </c>
      <c r="BK317" s="243">
        <f t="shared" ca="1" si="564"/>
        <v>248000.62591430434</v>
      </c>
      <c r="BL317" s="243">
        <f t="shared" ca="1" si="521"/>
        <v>258.3339853274004</v>
      </c>
      <c r="BM317" s="33"/>
      <c r="BO317" s="278"/>
      <c r="BP317" s="278"/>
      <c r="BQ317" s="278"/>
      <c r="BR317" s="278"/>
      <c r="BS317" s="278"/>
      <c r="BT317" s="278"/>
      <c r="BU317" s="278"/>
      <c r="BV317" s="278"/>
      <c r="BW317" s="679">
        <v>175</v>
      </c>
      <c r="BX317" s="489">
        <f t="shared" ca="1" si="522"/>
        <v>1445.5025028809234</v>
      </c>
      <c r="BY317" s="489">
        <f t="shared" ca="1" si="499"/>
        <v>104.1015</v>
      </c>
      <c r="BZ317" s="489">
        <f t="shared" ca="1" si="500"/>
        <v>1341.4010028809234</v>
      </c>
      <c r="CA317" s="489">
        <f t="shared" ca="1" si="523"/>
        <v>128.1298135255096</v>
      </c>
      <c r="CB317" s="489">
        <f t="shared" ca="1" si="524"/>
        <v>1213.2711893554138</v>
      </c>
      <c r="CC317" s="489">
        <f t="shared" si="525"/>
        <v>0</v>
      </c>
      <c r="CD317" s="489">
        <f t="shared" si="526"/>
        <v>0</v>
      </c>
      <c r="CE317" s="647">
        <f t="shared" ca="1" si="527"/>
        <v>42716.950590819302</v>
      </c>
      <c r="CF317" s="700">
        <f t="shared" ca="1" si="565"/>
        <v>0</v>
      </c>
      <c r="CG317" s="701">
        <f t="shared" ca="1" si="528"/>
        <v>1445.5025028809234</v>
      </c>
      <c r="CH317" s="710">
        <f t="shared" ca="1" si="597"/>
        <v>-1445.5025028809234</v>
      </c>
      <c r="CI317" s="679">
        <v>176</v>
      </c>
      <c r="CJ317" s="29">
        <f t="shared" si="501"/>
        <v>0</v>
      </c>
      <c r="CK317" s="29">
        <f t="shared" ca="1" si="615"/>
        <v>93926.51453305241</v>
      </c>
      <c r="CL317" s="29">
        <f t="shared" ca="1" si="502"/>
        <v>97.840119305262931</v>
      </c>
      <c r="CM317" s="29"/>
      <c r="CN317" s="29">
        <v>175</v>
      </c>
      <c r="CO317" s="29">
        <f t="shared" ca="1" si="588"/>
        <v>1445.5025028809234</v>
      </c>
      <c r="CP317" s="649">
        <f t="shared" ca="1" si="619"/>
        <v>288659.53305627994</v>
      </c>
      <c r="CQ317" s="29">
        <f t="shared" ca="1" si="529"/>
        <v>300.68701360029161</v>
      </c>
      <c r="CR317" s="292"/>
      <c r="DB317" s="242">
        <v>175</v>
      </c>
      <c r="DC317" s="488">
        <f t="shared" ca="1" si="530"/>
        <v>1462.4506963735107</v>
      </c>
      <c r="DD317" s="489">
        <f t="shared" ca="1" si="503"/>
        <v>106.9885</v>
      </c>
      <c r="DE317" s="488">
        <f t="shared" ca="1" si="531"/>
        <v>1355.4621963735108</v>
      </c>
      <c r="DF317" s="489">
        <f t="shared" ca="1" si="532"/>
        <v>146.54008572093551</v>
      </c>
      <c r="DG317" s="488">
        <f t="shared" ca="1" si="533"/>
        <v>1208.9221106525752</v>
      </c>
      <c r="DH317" s="488">
        <f t="shared" si="534"/>
        <v>0</v>
      </c>
      <c r="DI317" s="488">
        <f t="shared" si="535"/>
        <v>0</v>
      </c>
      <c r="DJ317" s="523">
        <f t="shared" ca="1" si="536"/>
        <v>49033.392993668167</v>
      </c>
      <c r="DK317" s="420">
        <f t="shared" ca="1" si="504"/>
        <v>0</v>
      </c>
      <c r="DL317" s="416">
        <f t="shared" ca="1" si="537"/>
        <v>1462.4506963735107</v>
      </c>
      <c r="DM317" s="372">
        <f t="shared" ca="1" si="598"/>
        <v>-1462.4506963735107</v>
      </c>
      <c r="DN317" s="242">
        <v>176</v>
      </c>
      <c r="DO317" s="29">
        <f t="shared" si="505"/>
        <v>0</v>
      </c>
      <c r="DP317" s="29">
        <f t="shared" ca="1" si="577"/>
        <v>87118.232511567519</v>
      </c>
      <c r="DQ317" s="29">
        <f t="shared" ca="1" si="506"/>
        <v>90.748158866216173</v>
      </c>
      <c r="DR317" s="29"/>
      <c r="DS317" s="24">
        <v>175</v>
      </c>
      <c r="DT317" s="243">
        <f t="shared" ca="1" si="589"/>
        <v>1462.4506963735107</v>
      </c>
      <c r="DU317" s="243">
        <f t="shared" ca="1" si="620"/>
        <v>290659.47507543478</v>
      </c>
      <c r="DV317" s="243">
        <f t="shared" ca="1" si="538"/>
        <v>302.77028653691121</v>
      </c>
      <c r="DW317" s="33"/>
      <c r="EG317" s="242">
        <v>175</v>
      </c>
      <c r="EH317" s="331">
        <f t="shared" ca="1" si="539"/>
        <v>1150</v>
      </c>
      <c r="EI317" s="599">
        <f t="shared" ca="1" si="599"/>
        <v>103.62049999999999</v>
      </c>
      <c r="EJ317" s="331">
        <f t="shared" ca="1" si="540"/>
        <v>1046.3795</v>
      </c>
      <c r="EK317" s="594">
        <f t="shared" ca="1" si="541"/>
        <v>314.443664090472</v>
      </c>
      <c r="EL317" s="488">
        <f t="shared" ca="1" si="542"/>
        <v>731.93583590952801</v>
      </c>
      <c r="EM317" s="331">
        <f t="shared" si="543"/>
        <v>0</v>
      </c>
      <c r="EN317" s="331">
        <f t="shared" si="544"/>
        <v>0</v>
      </c>
      <c r="EO317" s="595">
        <f t="shared" ca="1" si="545"/>
        <v>107077.32042368085</v>
      </c>
      <c r="EP317" s="420">
        <f t="shared" ca="1" si="507"/>
        <v>0</v>
      </c>
      <c r="EQ317" s="416">
        <f t="shared" ca="1" si="546"/>
        <v>1150</v>
      </c>
      <c r="ER317" s="372">
        <f t="shared" ca="1" si="600"/>
        <v>-1150</v>
      </c>
      <c r="ES317" s="242">
        <v>176</v>
      </c>
      <c r="ET317" s="29">
        <f t="shared" si="547"/>
        <v>0</v>
      </c>
      <c r="EU317" s="583">
        <f t="shared" ca="1" si="616"/>
        <v>93926.51453305241</v>
      </c>
      <c r="EV317" s="29">
        <f t="shared" ca="1" si="508"/>
        <v>97.840119305262931</v>
      </c>
      <c r="EW317" s="29"/>
      <c r="EX317" s="24">
        <v>175</v>
      </c>
      <c r="EY317" s="243">
        <f t="shared" ca="1" si="590"/>
        <v>1150</v>
      </c>
      <c r="EZ317" s="243">
        <f t="shared" ca="1" si="621"/>
        <v>232377.72991769938</v>
      </c>
      <c r="FA317" s="243">
        <f t="shared" ca="1" si="548"/>
        <v>242.06013533093687</v>
      </c>
      <c r="FB317" s="33"/>
      <c r="FL317" s="242">
        <v>175</v>
      </c>
      <c r="FM317" s="331">
        <f t="shared" ca="1" si="549"/>
        <v>1150</v>
      </c>
      <c r="FN317" s="600">
        <f t="shared" ca="1" si="601"/>
        <v>104.1015</v>
      </c>
      <c r="FO317" s="331">
        <f t="shared" ca="1" si="550"/>
        <v>1045.8985</v>
      </c>
      <c r="FP317" s="597">
        <f t="shared" ca="1" si="551"/>
        <v>323.13386355997153</v>
      </c>
      <c r="FQ317" s="488">
        <f t="shared" ca="1" si="552"/>
        <v>722.76463644002843</v>
      </c>
      <c r="FR317" s="331">
        <f t="shared" si="553"/>
        <v>0</v>
      </c>
      <c r="FS317" s="331">
        <f t="shared" si="554"/>
        <v>0</v>
      </c>
      <c r="FT317" s="596">
        <f t="shared" ca="1" si="555"/>
        <v>110065.98858412162</v>
      </c>
      <c r="FU317" s="420">
        <f t="shared" ca="1" si="509"/>
        <v>0</v>
      </c>
      <c r="FV317" s="416">
        <f t="shared" ca="1" si="556"/>
        <v>1150</v>
      </c>
      <c r="FW317" s="372">
        <f t="shared" ca="1" si="602"/>
        <v>-1150</v>
      </c>
      <c r="FX317" s="242">
        <v>176</v>
      </c>
      <c r="FY317" s="29">
        <f t="shared" si="557"/>
        <v>0</v>
      </c>
      <c r="FZ317" s="586">
        <f t="shared" ca="1" si="617"/>
        <v>93926.51453305241</v>
      </c>
      <c r="GA317" s="29">
        <f t="shared" ca="1" si="510"/>
        <v>97.840119305262931</v>
      </c>
      <c r="GB317" s="29"/>
      <c r="GC317" s="24">
        <v>175</v>
      </c>
      <c r="GD317" s="243">
        <f t="shared" ca="1" si="591"/>
        <v>1150</v>
      </c>
      <c r="GE317" s="243">
        <f t="shared" ca="1" si="622"/>
        <v>232339.33737439368</v>
      </c>
      <c r="GF317" s="243">
        <f t="shared" ca="1" si="558"/>
        <v>242.02014309832677</v>
      </c>
      <c r="GG317" s="33"/>
      <c r="GQ317" s="242">
        <v>175</v>
      </c>
      <c r="GR317" s="331">
        <f t="shared" ca="1" si="511"/>
        <v>1150</v>
      </c>
      <c r="GS317" s="600">
        <f t="shared" ca="1" si="603"/>
        <v>106.9885</v>
      </c>
      <c r="GT317" s="331">
        <f t="shared" ca="1" si="512"/>
        <v>1043.0115000000001</v>
      </c>
      <c r="GU317" s="591">
        <f t="shared" ca="1" si="559"/>
        <v>352.72836038835749</v>
      </c>
      <c r="GV317" s="488">
        <f t="shared" ca="1" si="592"/>
        <v>690.28313961164258</v>
      </c>
      <c r="GW317" s="331">
        <f t="shared" si="593"/>
        <v>0</v>
      </c>
      <c r="GX317" s="331">
        <f t="shared" si="594"/>
        <v>0</v>
      </c>
      <c r="GY317" s="593">
        <f t="shared" ca="1" si="595"/>
        <v>120245.1547078252</v>
      </c>
      <c r="GZ317" s="420">
        <f t="shared" ca="1" si="513"/>
        <v>0</v>
      </c>
      <c r="HA317" s="416">
        <f t="shared" ca="1" si="560"/>
        <v>1150</v>
      </c>
      <c r="HB317" s="372">
        <f t="shared" ca="1" si="604"/>
        <v>-1150</v>
      </c>
      <c r="HC317" s="242">
        <v>176</v>
      </c>
      <c r="HD317" s="29">
        <f t="shared" si="561"/>
        <v>0</v>
      </c>
      <c r="HE317" s="29">
        <f t="shared" ca="1" si="618"/>
        <v>87118.232511567519</v>
      </c>
      <c r="HF317" s="29">
        <f t="shared" ca="1" si="514"/>
        <v>90.748158866216173</v>
      </c>
      <c r="HG317" s="29"/>
      <c r="HH317" s="24">
        <v>175</v>
      </c>
      <c r="HI317" s="243">
        <f t="shared" ca="1" si="605"/>
        <v>1150</v>
      </c>
      <c r="HJ317" s="243">
        <f t="shared" ca="1" si="623"/>
        <v>231109.10176509974</v>
      </c>
      <c r="HK317" s="243">
        <f t="shared" ca="1" si="562"/>
        <v>240.73864767197892</v>
      </c>
      <c r="HL317" s="33"/>
    </row>
    <row r="318" spans="3:220" ht="15" customHeight="1" x14ac:dyDescent="0.25">
      <c r="C318" s="242">
        <v>176</v>
      </c>
      <c r="D318" s="243">
        <f t="shared" si="486"/>
        <v>1155.6736805955547</v>
      </c>
      <c r="E318" s="865">
        <f t="shared" si="563"/>
        <v>100</v>
      </c>
      <c r="F318" s="866"/>
      <c r="G318" s="243">
        <f t="shared" si="487"/>
        <v>1055.6736805955547</v>
      </c>
      <c r="H318" s="859">
        <f t="shared" si="488"/>
        <v>359.24830857836429</v>
      </c>
      <c r="I318" s="860"/>
      <c r="J318" s="243">
        <f t="shared" si="489"/>
        <v>696.42537201719051</v>
      </c>
      <c r="K318" s="859">
        <f t="shared" si="515"/>
        <v>107078.06720149211</v>
      </c>
      <c r="L318" s="860"/>
      <c r="M318" s="860"/>
      <c r="N318" s="861"/>
      <c r="O318" s="248">
        <f t="shared" si="516"/>
        <v>107078.06720149211</v>
      </c>
      <c r="P318" s="248">
        <f t="shared" si="484"/>
        <v>0</v>
      </c>
      <c r="Q318" s="248">
        <f t="shared" si="490"/>
        <v>0</v>
      </c>
      <c r="R318" s="1015" t="str">
        <f t="shared" si="485"/>
        <v/>
      </c>
      <c r="S318" s="1015"/>
      <c r="U318">
        <v>176</v>
      </c>
      <c r="W318" s="278"/>
      <c r="X318" s="278"/>
      <c r="Y318" s="854"/>
      <c r="Z318" s="855"/>
      <c r="AA318" s="279"/>
      <c r="AR318" s="242">
        <v>176</v>
      </c>
      <c r="AS318" s="331">
        <f t="shared" ca="1" si="491"/>
        <v>1231.970682334292</v>
      </c>
      <c r="AT318" s="566">
        <f t="shared" ca="1" si="517"/>
        <v>103.62049999999999</v>
      </c>
      <c r="AU318" s="331">
        <f t="shared" ca="1" si="492"/>
        <v>1128.350182334292</v>
      </c>
      <c r="AV318" s="329">
        <f t="shared" ca="1" si="493"/>
        <v>257.81900510452743</v>
      </c>
      <c r="AW318" s="331">
        <f t="shared" ca="1" si="494"/>
        <v>870.53117722976458</v>
      </c>
      <c r="AX318" s="331">
        <f t="shared" si="518"/>
        <v>0</v>
      </c>
      <c r="AY318" s="331">
        <f t="shared" si="570"/>
        <v>0</v>
      </c>
      <c r="AZ318" s="350">
        <f t="shared" ca="1" si="495"/>
        <v>87524.556287179643</v>
      </c>
      <c r="BA318" s="420">
        <f t="shared" ca="1" si="496"/>
        <v>0</v>
      </c>
      <c r="BB318" s="416">
        <f t="shared" ca="1" si="519"/>
        <v>1231.970682334292</v>
      </c>
      <c r="BC318" s="372">
        <f t="shared" ca="1" si="596"/>
        <v>-1231.970682334292</v>
      </c>
      <c r="BD318" s="242">
        <v>177</v>
      </c>
      <c r="BE318" s="29">
        <f t="shared" si="497"/>
        <v>0</v>
      </c>
      <c r="BF318" s="29">
        <f t="shared" ca="1" si="520"/>
        <v>93926.51453305241</v>
      </c>
      <c r="BG318" s="29">
        <f t="shared" ca="1" si="498"/>
        <v>97.840119305262931</v>
      </c>
      <c r="BH318" s="29"/>
      <c r="BI318" s="24">
        <v>176</v>
      </c>
      <c r="BJ318" s="243">
        <f t="shared" ca="1" si="587"/>
        <v>1231.970682334292</v>
      </c>
      <c r="BK318" s="243">
        <f t="shared" ca="1" si="564"/>
        <v>249232.59659663864</v>
      </c>
      <c r="BL318" s="243">
        <f t="shared" ca="1" si="521"/>
        <v>259.61728812149858</v>
      </c>
      <c r="BM318" s="33"/>
      <c r="BO318" s="278"/>
      <c r="BP318" s="278"/>
      <c r="BQ318" s="278"/>
      <c r="BR318" s="278"/>
      <c r="BS318" s="278"/>
      <c r="BT318" s="278"/>
      <c r="BU318" s="278"/>
      <c r="BV318" s="278"/>
      <c r="BW318" s="679">
        <v>176</v>
      </c>
      <c r="BX318" s="489">
        <f t="shared" ca="1" si="522"/>
        <v>1445.5025028809234</v>
      </c>
      <c r="BY318" s="489">
        <f t="shared" ca="1" si="499"/>
        <v>104.1015</v>
      </c>
      <c r="BZ318" s="489">
        <f t="shared" ca="1" si="500"/>
        <v>1341.4010028809234</v>
      </c>
      <c r="CA318" s="489">
        <f t="shared" ca="1" si="523"/>
        <v>124.59110588988965</v>
      </c>
      <c r="CB318" s="489">
        <f t="shared" ca="1" si="524"/>
        <v>1216.8098969910338</v>
      </c>
      <c r="CC318" s="489">
        <f t="shared" si="525"/>
        <v>0</v>
      </c>
      <c r="CD318" s="489">
        <f t="shared" si="526"/>
        <v>0</v>
      </c>
      <c r="CE318" s="647">
        <f t="shared" ca="1" si="527"/>
        <v>41500.140693828267</v>
      </c>
      <c r="CF318" s="700">
        <f t="shared" ca="1" si="565"/>
        <v>0</v>
      </c>
      <c r="CG318" s="701">
        <f t="shared" ca="1" si="528"/>
        <v>1445.5025028809234</v>
      </c>
      <c r="CH318" s="710">
        <f t="shared" ca="1" si="597"/>
        <v>-1445.5025028809234</v>
      </c>
      <c r="CI318" s="679">
        <v>177</v>
      </c>
      <c r="CJ318" s="29">
        <f t="shared" si="501"/>
        <v>0</v>
      </c>
      <c r="CK318" s="29">
        <f t="shared" ca="1" si="615"/>
        <v>93926.51453305241</v>
      </c>
      <c r="CL318" s="29">
        <f t="shared" ca="1" si="502"/>
        <v>97.840119305262931</v>
      </c>
      <c r="CM318" s="29"/>
      <c r="CN318" s="29">
        <v>176</v>
      </c>
      <c r="CO318" s="29">
        <f t="shared" ca="1" si="588"/>
        <v>1445.5025028809234</v>
      </c>
      <c r="CP318" s="29">
        <f t="shared" ca="1" si="619"/>
        <v>290105.03555916087</v>
      </c>
      <c r="CQ318" s="29">
        <f t="shared" ca="1" si="529"/>
        <v>302.19274537412593</v>
      </c>
      <c r="CR318" s="292"/>
      <c r="DB318" s="242">
        <v>176</v>
      </c>
      <c r="DC318" s="488">
        <f t="shared" ca="1" si="530"/>
        <v>1462.4506963735107</v>
      </c>
      <c r="DD318" s="489">
        <f t="shared" ca="1" si="503"/>
        <v>106.9885</v>
      </c>
      <c r="DE318" s="488">
        <f t="shared" ca="1" si="531"/>
        <v>1355.4621963735108</v>
      </c>
      <c r="DF318" s="489">
        <f t="shared" ca="1" si="532"/>
        <v>143.01406289819883</v>
      </c>
      <c r="DG318" s="488">
        <f t="shared" ca="1" si="533"/>
        <v>1212.448133475312</v>
      </c>
      <c r="DH318" s="488">
        <f t="shared" si="534"/>
        <v>0</v>
      </c>
      <c r="DI318" s="488">
        <f t="shared" si="535"/>
        <v>0</v>
      </c>
      <c r="DJ318" s="523">
        <f t="shared" ca="1" si="536"/>
        <v>47820.944860192853</v>
      </c>
      <c r="DK318" s="420">
        <f t="shared" ca="1" si="504"/>
        <v>0</v>
      </c>
      <c r="DL318" s="416">
        <f t="shared" ca="1" si="537"/>
        <v>1462.4506963735107</v>
      </c>
      <c r="DM318" s="372">
        <f t="shared" ca="1" si="598"/>
        <v>-1462.4506963735107</v>
      </c>
      <c r="DN318" s="242">
        <v>177</v>
      </c>
      <c r="DO318" s="29">
        <f t="shared" si="505"/>
        <v>0</v>
      </c>
      <c r="DP318" s="29">
        <f t="shared" ca="1" si="577"/>
        <v>87118.232511567519</v>
      </c>
      <c r="DQ318" s="29">
        <f t="shared" ca="1" si="506"/>
        <v>90.748158866216173</v>
      </c>
      <c r="DR318" s="29"/>
      <c r="DS318" s="24">
        <v>176</v>
      </c>
      <c r="DT318" s="243">
        <f t="shared" ca="1" si="589"/>
        <v>1462.4506963735107</v>
      </c>
      <c r="DU318" s="243">
        <f t="shared" ca="1" si="620"/>
        <v>292121.92577180831</v>
      </c>
      <c r="DV318" s="243">
        <f t="shared" ca="1" si="538"/>
        <v>304.29367267896697</v>
      </c>
      <c r="DW318" s="33"/>
      <c r="EG318" s="242">
        <v>176</v>
      </c>
      <c r="EH318" s="331">
        <f t="shared" ca="1" si="539"/>
        <v>1150</v>
      </c>
      <c r="EI318" s="599">
        <f t="shared" ca="1" si="599"/>
        <v>103.62049999999999</v>
      </c>
      <c r="EJ318" s="331">
        <f t="shared" ca="1" si="540"/>
        <v>1046.3795</v>
      </c>
      <c r="EK318" s="594">
        <f t="shared" ca="1" si="541"/>
        <v>312.30885123573586</v>
      </c>
      <c r="EL318" s="488">
        <f t="shared" ca="1" si="542"/>
        <v>734.07064876426421</v>
      </c>
      <c r="EM318" s="331">
        <f t="shared" si="543"/>
        <v>0</v>
      </c>
      <c r="EN318" s="331">
        <f t="shared" si="544"/>
        <v>0</v>
      </c>
      <c r="EO318" s="595">
        <f t="shared" ca="1" si="545"/>
        <v>106343.24977491659</v>
      </c>
      <c r="EP318" s="420">
        <f t="shared" ca="1" si="507"/>
        <v>0</v>
      </c>
      <c r="EQ318" s="416">
        <f t="shared" ca="1" si="546"/>
        <v>1150</v>
      </c>
      <c r="ER318" s="372">
        <f t="shared" ca="1" si="600"/>
        <v>-1150</v>
      </c>
      <c r="ES318" s="242">
        <v>177</v>
      </c>
      <c r="ET318" s="29">
        <f t="shared" si="547"/>
        <v>0</v>
      </c>
      <c r="EU318" s="29">
        <f t="shared" ca="1" si="616"/>
        <v>93926.51453305241</v>
      </c>
      <c r="EV318" s="29">
        <f t="shared" ca="1" si="508"/>
        <v>97.840119305262931</v>
      </c>
      <c r="EW318" s="29"/>
      <c r="EX318" s="24">
        <v>176</v>
      </c>
      <c r="EY318" s="243">
        <f t="shared" ca="1" si="590"/>
        <v>1150</v>
      </c>
      <c r="EZ318" s="243">
        <f t="shared" ca="1" si="621"/>
        <v>233527.72991769938</v>
      </c>
      <c r="FA318" s="243">
        <f t="shared" ca="1" si="548"/>
        <v>243.25805199760353</v>
      </c>
      <c r="FB318" s="33"/>
      <c r="FL318" s="242">
        <v>176</v>
      </c>
      <c r="FM318" s="331">
        <f t="shared" ca="1" si="549"/>
        <v>1150</v>
      </c>
      <c r="FN318" s="600">
        <f t="shared" ca="1" si="601"/>
        <v>104.1015</v>
      </c>
      <c r="FO318" s="331">
        <f t="shared" ca="1" si="550"/>
        <v>1045.8985</v>
      </c>
      <c r="FP318" s="597">
        <f t="shared" ca="1" si="551"/>
        <v>321.02580003702138</v>
      </c>
      <c r="FQ318" s="488">
        <f t="shared" ca="1" si="552"/>
        <v>724.87269996297869</v>
      </c>
      <c r="FR318" s="331">
        <f t="shared" si="553"/>
        <v>0</v>
      </c>
      <c r="FS318" s="331">
        <f t="shared" si="554"/>
        <v>0</v>
      </c>
      <c r="FT318" s="596">
        <f t="shared" ca="1" si="555"/>
        <v>109341.11588415864</v>
      </c>
      <c r="FU318" s="420">
        <f t="shared" ca="1" si="509"/>
        <v>0</v>
      </c>
      <c r="FV318" s="416">
        <f t="shared" ca="1" si="556"/>
        <v>1150</v>
      </c>
      <c r="FW318" s="372">
        <f t="shared" ca="1" si="602"/>
        <v>-1150</v>
      </c>
      <c r="FX318" s="242">
        <v>177</v>
      </c>
      <c r="FY318" s="29">
        <f t="shared" si="557"/>
        <v>0</v>
      </c>
      <c r="FZ318" s="29">
        <f t="shared" ca="1" si="617"/>
        <v>93926.51453305241</v>
      </c>
      <c r="GA318" s="29">
        <f t="shared" ca="1" si="510"/>
        <v>97.840119305262931</v>
      </c>
      <c r="GB318" s="29"/>
      <c r="GC318" s="24">
        <v>176</v>
      </c>
      <c r="GD318" s="243">
        <f t="shared" ca="1" si="591"/>
        <v>1150</v>
      </c>
      <c r="GE318" s="243">
        <f t="shared" ca="1" si="622"/>
        <v>233489.33737439368</v>
      </c>
      <c r="GF318" s="243">
        <f t="shared" ca="1" si="558"/>
        <v>243.21805976499343</v>
      </c>
      <c r="GG318" s="33"/>
      <c r="GQ318" s="242">
        <v>176</v>
      </c>
      <c r="GR318" s="331">
        <f t="shared" ca="1" si="511"/>
        <v>1150</v>
      </c>
      <c r="GS318" s="600">
        <f t="shared" ca="1" si="603"/>
        <v>106.9885</v>
      </c>
      <c r="GT318" s="331">
        <f t="shared" ca="1" si="512"/>
        <v>1043.0115000000001</v>
      </c>
      <c r="GU318" s="591">
        <f t="shared" ca="1" si="559"/>
        <v>350.71503456449022</v>
      </c>
      <c r="GV318" s="488">
        <f t="shared" ca="1" si="592"/>
        <v>692.29646543550984</v>
      </c>
      <c r="GW318" s="331">
        <f t="shared" si="593"/>
        <v>0</v>
      </c>
      <c r="GX318" s="331">
        <f t="shared" si="594"/>
        <v>0</v>
      </c>
      <c r="GY318" s="593">
        <f t="shared" ca="1" si="595"/>
        <v>119552.85824238969</v>
      </c>
      <c r="GZ318" s="420">
        <f t="shared" ca="1" si="513"/>
        <v>0</v>
      </c>
      <c r="HA318" s="416">
        <f t="shared" ca="1" si="560"/>
        <v>1150</v>
      </c>
      <c r="HB318" s="372">
        <f t="shared" ca="1" si="604"/>
        <v>-1150</v>
      </c>
      <c r="HC318" s="242">
        <v>177</v>
      </c>
      <c r="HD318" s="29">
        <f t="shared" si="561"/>
        <v>0</v>
      </c>
      <c r="HE318" s="29">
        <f t="shared" ca="1" si="618"/>
        <v>87118.232511567519</v>
      </c>
      <c r="HF318" s="29">
        <f t="shared" ca="1" si="514"/>
        <v>90.748158866216173</v>
      </c>
      <c r="HG318" s="29"/>
      <c r="HH318" s="24">
        <v>176</v>
      </c>
      <c r="HI318" s="243">
        <f t="shared" ca="1" si="605"/>
        <v>1150</v>
      </c>
      <c r="HJ318" s="243">
        <f t="shared" ca="1" si="623"/>
        <v>232259.10176509974</v>
      </c>
      <c r="HK318" s="243">
        <f t="shared" ca="1" si="562"/>
        <v>241.93656433864558</v>
      </c>
      <c r="HL318" s="33"/>
    </row>
    <row r="319" spans="3:220" ht="15" customHeight="1" x14ac:dyDescent="0.25">
      <c r="C319" s="242">
        <v>177</v>
      </c>
      <c r="D319" s="243">
        <f t="shared" si="486"/>
        <v>1155.6736805955547</v>
      </c>
      <c r="E319" s="865">
        <f t="shared" si="563"/>
        <v>100</v>
      </c>
      <c r="F319" s="866"/>
      <c r="G319" s="243">
        <f t="shared" si="487"/>
        <v>1055.6736805955547</v>
      </c>
      <c r="H319" s="859">
        <f t="shared" si="488"/>
        <v>356.92689067164042</v>
      </c>
      <c r="I319" s="860"/>
      <c r="J319" s="243">
        <f t="shared" si="489"/>
        <v>698.74678992391432</v>
      </c>
      <c r="K319" s="859">
        <f t="shared" si="515"/>
        <v>106379.3204115682</v>
      </c>
      <c r="L319" s="860"/>
      <c r="M319" s="860"/>
      <c r="N319" s="861"/>
      <c r="O319" s="248">
        <f t="shared" si="516"/>
        <v>106379.3204115682</v>
      </c>
      <c r="P319" s="248">
        <f t="shared" si="484"/>
        <v>0</v>
      </c>
      <c r="Q319" s="248">
        <f t="shared" si="490"/>
        <v>0</v>
      </c>
      <c r="R319" s="1015" t="str">
        <f t="shared" si="485"/>
        <v/>
      </c>
      <c r="S319" s="1015"/>
      <c r="U319">
        <v>177</v>
      </c>
      <c r="W319" s="278"/>
      <c r="X319" s="278"/>
      <c r="Y319" s="854"/>
      <c r="Z319" s="855"/>
      <c r="AA319" s="279"/>
      <c r="AR319" s="242">
        <v>177</v>
      </c>
      <c r="AS319" s="331">
        <f t="shared" ca="1" si="491"/>
        <v>1231.970682334292</v>
      </c>
      <c r="AT319" s="566">
        <f t="shared" ca="1" si="517"/>
        <v>103.62049999999999</v>
      </c>
      <c r="AU319" s="331">
        <f t="shared" ca="1" si="492"/>
        <v>1128.350182334292</v>
      </c>
      <c r="AV319" s="329">
        <f t="shared" ca="1" si="493"/>
        <v>255.2799558376073</v>
      </c>
      <c r="AW319" s="331">
        <f t="shared" ca="1" si="494"/>
        <v>873.07022649668465</v>
      </c>
      <c r="AX319" s="331">
        <f t="shared" si="518"/>
        <v>0</v>
      </c>
      <c r="AY319" s="331">
        <f t="shared" si="570"/>
        <v>0</v>
      </c>
      <c r="AZ319" s="350">
        <f t="shared" ca="1" si="495"/>
        <v>86651.486060682961</v>
      </c>
      <c r="BA319" s="420">
        <f t="shared" ca="1" si="496"/>
        <v>0</v>
      </c>
      <c r="BB319" s="416">
        <f t="shared" ca="1" si="519"/>
        <v>1231.970682334292</v>
      </c>
      <c r="BC319" s="372">
        <f t="shared" ca="1" si="596"/>
        <v>-1231.970682334292</v>
      </c>
      <c r="BD319" s="242">
        <v>178</v>
      </c>
      <c r="BE319" s="29">
        <f t="shared" si="497"/>
        <v>0</v>
      </c>
      <c r="BF319" s="29">
        <f t="shared" ca="1" si="520"/>
        <v>93926.51453305241</v>
      </c>
      <c r="BG319" s="29">
        <f t="shared" ca="1" si="498"/>
        <v>97.840119305262931</v>
      </c>
      <c r="BH319" s="29"/>
      <c r="BI319" s="24">
        <v>177</v>
      </c>
      <c r="BJ319" s="243">
        <f t="shared" ca="1" si="587"/>
        <v>1231.970682334292</v>
      </c>
      <c r="BK319" s="243">
        <f t="shared" ca="1" si="564"/>
        <v>250464.56727897294</v>
      </c>
      <c r="BL319" s="243">
        <f t="shared" ca="1" si="521"/>
        <v>260.90059091559687</v>
      </c>
      <c r="BM319" s="33"/>
      <c r="BO319" s="278"/>
      <c r="BP319" s="278"/>
      <c r="BQ319" s="278"/>
      <c r="BR319" s="278"/>
      <c r="BS319" s="278"/>
      <c r="BT319" s="278"/>
      <c r="BU319" s="278"/>
      <c r="BV319" s="278"/>
      <c r="BW319" s="679">
        <v>177</v>
      </c>
      <c r="BX319" s="489">
        <f t="shared" ca="1" si="522"/>
        <v>1445.5025028809234</v>
      </c>
      <c r="BY319" s="489">
        <f t="shared" ca="1" si="499"/>
        <v>104.1015</v>
      </c>
      <c r="BZ319" s="489">
        <f t="shared" ca="1" si="500"/>
        <v>1341.4010028809234</v>
      </c>
      <c r="CA319" s="489">
        <f t="shared" ca="1" si="523"/>
        <v>121.0420770236658</v>
      </c>
      <c r="CB319" s="489">
        <f t="shared" ca="1" si="524"/>
        <v>1220.3589258572576</v>
      </c>
      <c r="CC319" s="489">
        <f t="shared" si="525"/>
        <v>0</v>
      </c>
      <c r="CD319" s="489">
        <f t="shared" si="526"/>
        <v>0</v>
      </c>
      <c r="CE319" s="647">
        <f t="shared" ca="1" si="527"/>
        <v>40279.781767971006</v>
      </c>
      <c r="CF319" s="700">
        <f t="shared" ca="1" si="565"/>
        <v>0</v>
      </c>
      <c r="CG319" s="701">
        <f t="shared" ca="1" si="528"/>
        <v>1445.5025028809234</v>
      </c>
      <c r="CH319" s="710">
        <f t="shared" ca="1" si="597"/>
        <v>-1445.5025028809234</v>
      </c>
      <c r="CI319" s="679">
        <v>178</v>
      </c>
      <c r="CJ319" s="29">
        <f t="shared" si="501"/>
        <v>0</v>
      </c>
      <c r="CK319" s="29">
        <f t="shared" ca="1" si="615"/>
        <v>93926.51453305241</v>
      </c>
      <c r="CL319" s="29">
        <f t="shared" ca="1" si="502"/>
        <v>97.840119305262931</v>
      </c>
      <c r="CM319" s="29"/>
      <c r="CN319" s="29">
        <v>177</v>
      </c>
      <c r="CO319" s="29">
        <f t="shared" ca="1" si="588"/>
        <v>1445.5025028809234</v>
      </c>
      <c r="CP319" s="29">
        <f t="shared" ca="1" si="619"/>
        <v>291550.5380620418</v>
      </c>
      <c r="CQ319" s="29">
        <f t="shared" ca="1" si="529"/>
        <v>303.6984771479602</v>
      </c>
      <c r="CR319" s="292"/>
      <c r="DB319" s="242">
        <v>177</v>
      </c>
      <c r="DC319" s="488">
        <f t="shared" ca="1" si="530"/>
        <v>1462.4506963735107</v>
      </c>
      <c r="DD319" s="489">
        <f t="shared" ca="1" si="503"/>
        <v>106.9885</v>
      </c>
      <c r="DE319" s="488">
        <f t="shared" ca="1" si="531"/>
        <v>1355.4621963735108</v>
      </c>
      <c r="DF319" s="489">
        <f t="shared" ca="1" si="532"/>
        <v>139.47775584222916</v>
      </c>
      <c r="DG319" s="488">
        <f t="shared" ca="1" si="533"/>
        <v>1215.9844405312815</v>
      </c>
      <c r="DH319" s="488">
        <f t="shared" si="534"/>
        <v>0</v>
      </c>
      <c r="DI319" s="488">
        <f t="shared" si="535"/>
        <v>0</v>
      </c>
      <c r="DJ319" s="523">
        <f t="shared" ca="1" si="536"/>
        <v>46604.960419661569</v>
      </c>
      <c r="DK319" s="420">
        <f t="shared" ca="1" si="504"/>
        <v>0</v>
      </c>
      <c r="DL319" s="416">
        <f t="shared" ca="1" si="537"/>
        <v>1462.4506963735107</v>
      </c>
      <c r="DM319" s="372">
        <f t="shared" ca="1" si="598"/>
        <v>-1462.4506963735107</v>
      </c>
      <c r="DN319" s="242">
        <v>178</v>
      </c>
      <c r="DO319" s="29">
        <f t="shared" si="505"/>
        <v>0</v>
      </c>
      <c r="DP319" s="29">
        <f t="shared" ca="1" si="577"/>
        <v>87118.232511567519</v>
      </c>
      <c r="DQ319" s="29">
        <f t="shared" ca="1" si="506"/>
        <v>90.748158866216173</v>
      </c>
      <c r="DR319" s="29"/>
      <c r="DS319" s="24">
        <v>177</v>
      </c>
      <c r="DT319" s="243">
        <f t="shared" ca="1" si="589"/>
        <v>1462.4506963735107</v>
      </c>
      <c r="DU319" s="243">
        <f t="shared" ca="1" si="620"/>
        <v>293584.37646818184</v>
      </c>
      <c r="DV319" s="243">
        <f t="shared" ca="1" si="538"/>
        <v>305.81705882102278</v>
      </c>
      <c r="DW319" s="33"/>
      <c r="EG319" s="242">
        <v>177</v>
      </c>
      <c r="EH319" s="331">
        <f t="shared" ca="1" si="539"/>
        <v>1150</v>
      </c>
      <c r="EI319" s="599">
        <f t="shared" ca="1" si="599"/>
        <v>103.62049999999999</v>
      </c>
      <c r="EJ319" s="331">
        <f t="shared" ca="1" si="540"/>
        <v>1046.3795</v>
      </c>
      <c r="EK319" s="594">
        <f t="shared" ca="1" si="541"/>
        <v>310.16781184350674</v>
      </c>
      <c r="EL319" s="488">
        <f t="shared" ca="1" si="542"/>
        <v>736.21168815649321</v>
      </c>
      <c r="EM319" s="331">
        <f t="shared" si="543"/>
        <v>0</v>
      </c>
      <c r="EN319" s="331">
        <f t="shared" si="544"/>
        <v>0</v>
      </c>
      <c r="EO319" s="595">
        <f t="shared" ca="1" si="545"/>
        <v>105607.03808676011</v>
      </c>
      <c r="EP319" s="420">
        <f t="shared" ca="1" si="507"/>
        <v>0</v>
      </c>
      <c r="EQ319" s="416">
        <f t="shared" ca="1" si="546"/>
        <v>1150</v>
      </c>
      <c r="ER319" s="372">
        <f t="shared" ca="1" si="600"/>
        <v>-1150</v>
      </c>
      <c r="ES319" s="242">
        <v>178</v>
      </c>
      <c r="ET319" s="29">
        <f t="shared" si="547"/>
        <v>0</v>
      </c>
      <c r="EU319" s="29">
        <f t="shared" ca="1" si="616"/>
        <v>93926.51453305241</v>
      </c>
      <c r="EV319" s="29">
        <f t="shared" ca="1" si="508"/>
        <v>97.840119305262931</v>
      </c>
      <c r="EW319" s="29"/>
      <c r="EX319" s="24">
        <v>177</v>
      </c>
      <c r="EY319" s="243">
        <f t="shared" ca="1" si="590"/>
        <v>1150</v>
      </c>
      <c r="EZ319" s="243">
        <f t="shared" ca="1" si="621"/>
        <v>234677.72991769938</v>
      </c>
      <c r="FA319" s="243">
        <f t="shared" ca="1" si="548"/>
        <v>244.45596866427022</v>
      </c>
      <c r="FB319" s="33"/>
      <c r="FL319" s="242">
        <v>177</v>
      </c>
      <c r="FM319" s="331">
        <f t="shared" ca="1" si="549"/>
        <v>1150</v>
      </c>
      <c r="FN319" s="600">
        <f t="shared" ca="1" si="601"/>
        <v>104.1015</v>
      </c>
      <c r="FO319" s="331">
        <f t="shared" ca="1" si="550"/>
        <v>1045.8985</v>
      </c>
      <c r="FP319" s="597">
        <f t="shared" ca="1" si="551"/>
        <v>318.91158799546275</v>
      </c>
      <c r="FQ319" s="488">
        <f t="shared" ca="1" si="552"/>
        <v>726.98691200453732</v>
      </c>
      <c r="FR319" s="331">
        <f t="shared" si="553"/>
        <v>0</v>
      </c>
      <c r="FS319" s="331">
        <f t="shared" si="554"/>
        <v>0</v>
      </c>
      <c r="FT319" s="596">
        <f t="shared" ca="1" si="555"/>
        <v>108614.12897215411</v>
      </c>
      <c r="FU319" s="420">
        <f t="shared" ca="1" si="509"/>
        <v>0</v>
      </c>
      <c r="FV319" s="416">
        <f t="shared" ca="1" si="556"/>
        <v>1150</v>
      </c>
      <c r="FW319" s="372">
        <f t="shared" ca="1" si="602"/>
        <v>-1150</v>
      </c>
      <c r="FX319" s="242">
        <v>178</v>
      </c>
      <c r="FY319" s="29">
        <f t="shared" si="557"/>
        <v>0</v>
      </c>
      <c r="FZ319" s="29">
        <f t="shared" ca="1" si="617"/>
        <v>93926.51453305241</v>
      </c>
      <c r="GA319" s="29">
        <f t="shared" ca="1" si="510"/>
        <v>97.840119305262931</v>
      </c>
      <c r="GB319" s="29"/>
      <c r="GC319" s="24">
        <v>177</v>
      </c>
      <c r="GD319" s="243">
        <f t="shared" ca="1" si="591"/>
        <v>1150</v>
      </c>
      <c r="GE319" s="243">
        <f t="shared" ca="1" si="622"/>
        <v>234639.33737439368</v>
      </c>
      <c r="GF319" s="243">
        <f t="shared" ca="1" si="558"/>
        <v>244.41597643166008</v>
      </c>
      <c r="GG319" s="33"/>
      <c r="GQ319" s="242">
        <v>177</v>
      </c>
      <c r="GR319" s="331">
        <f t="shared" ca="1" si="511"/>
        <v>1150</v>
      </c>
      <c r="GS319" s="600">
        <f t="shared" ca="1" si="603"/>
        <v>106.9885</v>
      </c>
      <c r="GT319" s="331">
        <f t="shared" ca="1" si="512"/>
        <v>1043.0115000000001</v>
      </c>
      <c r="GU319" s="591">
        <f t="shared" ca="1" si="559"/>
        <v>348.69583654030333</v>
      </c>
      <c r="GV319" s="488">
        <f t="shared" ca="1" si="592"/>
        <v>694.31566345969668</v>
      </c>
      <c r="GW319" s="331">
        <f t="shared" si="593"/>
        <v>0</v>
      </c>
      <c r="GX319" s="331">
        <f t="shared" si="594"/>
        <v>0</v>
      </c>
      <c r="GY319" s="593">
        <f t="shared" ca="1" si="595"/>
        <v>118858.54257892999</v>
      </c>
      <c r="GZ319" s="420">
        <f t="shared" ca="1" si="513"/>
        <v>0</v>
      </c>
      <c r="HA319" s="416">
        <f t="shared" ca="1" si="560"/>
        <v>1150</v>
      </c>
      <c r="HB319" s="372">
        <f t="shared" ca="1" si="604"/>
        <v>-1150</v>
      </c>
      <c r="HC319" s="242">
        <v>178</v>
      </c>
      <c r="HD319" s="29">
        <f t="shared" si="561"/>
        <v>0</v>
      </c>
      <c r="HE319" s="29">
        <f t="shared" ca="1" si="618"/>
        <v>87118.232511567519</v>
      </c>
      <c r="HF319" s="29">
        <f t="shared" ca="1" si="514"/>
        <v>90.748158866216173</v>
      </c>
      <c r="HG319" s="29"/>
      <c r="HH319" s="24">
        <v>177</v>
      </c>
      <c r="HI319" s="243">
        <f t="shared" ca="1" si="605"/>
        <v>1150</v>
      </c>
      <c r="HJ319" s="243">
        <f t="shared" ca="1" si="623"/>
        <v>233409.10176509974</v>
      </c>
      <c r="HK319" s="243">
        <f t="shared" ca="1" si="562"/>
        <v>243.13448100531227</v>
      </c>
      <c r="HL319" s="33"/>
    </row>
    <row r="320" spans="3:220" ht="15" customHeight="1" x14ac:dyDescent="0.25">
      <c r="C320" s="242">
        <v>178</v>
      </c>
      <c r="D320" s="243">
        <f t="shared" si="486"/>
        <v>1155.6736805955547</v>
      </c>
      <c r="E320" s="865">
        <f t="shared" si="563"/>
        <v>100</v>
      </c>
      <c r="F320" s="866"/>
      <c r="G320" s="243">
        <f t="shared" si="487"/>
        <v>1055.6736805955547</v>
      </c>
      <c r="H320" s="859">
        <f t="shared" si="488"/>
        <v>354.59773470522737</v>
      </c>
      <c r="I320" s="860"/>
      <c r="J320" s="243">
        <f t="shared" si="489"/>
        <v>701.07594589032738</v>
      </c>
      <c r="K320" s="859">
        <f t="shared" si="515"/>
        <v>105678.24446567787</v>
      </c>
      <c r="L320" s="860"/>
      <c r="M320" s="860"/>
      <c r="N320" s="861"/>
      <c r="O320" s="248">
        <f t="shared" si="516"/>
        <v>105678.24446567787</v>
      </c>
      <c r="P320" s="248">
        <f t="shared" si="484"/>
        <v>0</v>
      </c>
      <c r="Q320" s="248">
        <f t="shared" si="490"/>
        <v>0</v>
      </c>
      <c r="R320" s="1015" t="str">
        <f t="shared" si="485"/>
        <v/>
      </c>
      <c r="S320" s="1015"/>
      <c r="U320">
        <v>178</v>
      </c>
      <c r="W320" s="278"/>
      <c r="X320" s="278"/>
      <c r="Y320" s="854"/>
      <c r="Z320" s="855"/>
      <c r="AA320" s="279"/>
      <c r="AR320" s="242">
        <v>178</v>
      </c>
      <c r="AS320" s="331">
        <f t="shared" ca="1" si="491"/>
        <v>1231.970682334292</v>
      </c>
      <c r="AT320" s="566">
        <f t="shared" ca="1" si="517"/>
        <v>103.62049999999999</v>
      </c>
      <c r="AU320" s="331">
        <f t="shared" ca="1" si="492"/>
        <v>1128.350182334292</v>
      </c>
      <c r="AV320" s="329">
        <f t="shared" ca="1" si="493"/>
        <v>252.73350101032531</v>
      </c>
      <c r="AW320" s="331">
        <f t="shared" ca="1" si="494"/>
        <v>875.61668132396665</v>
      </c>
      <c r="AX320" s="331">
        <f t="shared" si="518"/>
        <v>0</v>
      </c>
      <c r="AY320" s="331">
        <f t="shared" si="570"/>
        <v>0</v>
      </c>
      <c r="AZ320" s="350">
        <f t="shared" ca="1" si="495"/>
        <v>85775.869379358992</v>
      </c>
      <c r="BA320" s="420">
        <f t="shared" ca="1" si="496"/>
        <v>0</v>
      </c>
      <c r="BB320" s="416">
        <f t="shared" ca="1" si="519"/>
        <v>1231.970682334292</v>
      </c>
      <c r="BC320" s="372">
        <f t="shared" ca="1" si="596"/>
        <v>-1231.970682334292</v>
      </c>
      <c r="BD320" s="242">
        <v>179</v>
      </c>
      <c r="BE320" s="29">
        <f t="shared" si="497"/>
        <v>0</v>
      </c>
      <c r="BF320" s="29">
        <f t="shared" ca="1" si="520"/>
        <v>93926.51453305241</v>
      </c>
      <c r="BG320" s="29">
        <f t="shared" ca="1" si="498"/>
        <v>97.840119305262931</v>
      </c>
      <c r="BH320" s="29"/>
      <c r="BI320" s="24">
        <v>178</v>
      </c>
      <c r="BJ320" s="243">
        <f t="shared" ca="1" si="587"/>
        <v>1231.970682334292</v>
      </c>
      <c r="BK320" s="243">
        <f t="shared" ca="1" si="564"/>
        <v>251696.53796130724</v>
      </c>
      <c r="BL320" s="243">
        <f t="shared" ca="1" si="521"/>
        <v>262.18389370969504</v>
      </c>
      <c r="BM320" s="33"/>
      <c r="BO320" s="278"/>
      <c r="BP320" s="278"/>
      <c r="BQ320" s="278"/>
      <c r="BR320" s="278"/>
      <c r="BS320" s="278"/>
      <c r="BT320" s="278"/>
      <c r="BU320" s="278"/>
      <c r="BV320" s="278"/>
      <c r="BW320" s="679">
        <v>178</v>
      </c>
      <c r="BX320" s="489">
        <f t="shared" ca="1" si="522"/>
        <v>1445.5025028809234</v>
      </c>
      <c r="BY320" s="489">
        <f t="shared" ca="1" si="499"/>
        <v>104.1015</v>
      </c>
      <c r="BZ320" s="489">
        <f t="shared" ca="1" si="500"/>
        <v>1341.4010028809234</v>
      </c>
      <c r="CA320" s="489">
        <f t="shared" ca="1" si="523"/>
        <v>117.48269682324877</v>
      </c>
      <c r="CB320" s="489">
        <f t="shared" ca="1" si="524"/>
        <v>1223.9183060576747</v>
      </c>
      <c r="CC320" s="489">
        <f t="shared" si="525"/>
        <v>0</v>
      </c>
      <c r="CD320" s="489">
        <f t="shared" si="526"/>
        <v>0</v>
      </c>
      <c r="CE320" s="647">
        <f t="shared" ca="1" si="527"/>
        <v>39055.86346191333</v>
      </c>
      <c r="CF320" s="700">
        <f t="shared" ca="1" si="565"/>
        <v>0</v>
      </c>
      <c r="CG320" s="701">
        <f t="shared" ca="1" si="528"/>
        <v>1445.5025028809234</v>
      </c>
      <c r="CH320" s="710">
        <f t="shared" ca="1" si="597"/>
        <v>-1445.5025028809234</v>
      </c>
      <c r="CI320" s="679">
        <v>179</v>
      </c>
      <c r="CJ320" s="29">
        <f t="shared" si="501"/>
        <v>0</v>
      </c>
      <c r="CK320" s="29">
        <f t="shared" ca="1" si="615"/>
        <v>93926.51453305241</v>
      </c>
      <c r="CL320" s="29">
        <f t="shared" ca="1" si="502"/>
        <v>97.840119305262931</v>
      </c>
      <c r="CM320" s="29"/>
      <c r="CN320" s="29">
        <v>178</v>
      </c>
      <c r="CO320" s="29">
        <f t="shared" ca="1" si="588"/>
        <v>1445.5025028809234</v>
      </c>
      <c r="CP320" s="29">
        <f t="shared" ca="1" si="619"/>
        <v>292996.04056492273</v>
      </c>
      <c r="CQ320" s="29">
        <f t="shared" ca="1" si="529"/>
        <v>305.20420892179453</v>
      </c>
      <c r="CR320" s="292"/>
      <c r="DB320" s="242">
        <v>178</v>
      </c>
      <c r="DC320" s="488">
        <f t="shared" ca="1" si="530"/>
        <v>1462.4506963735107</v>
      </c>
      <c r="DD320" s="489">
        <f t="shared" ca="1" si="503"/>
        <v>106.9885</v>
      </c>
      <c r="DE320" s="488">
        <f t="shared" ca="1" si="531"/>
        <v>1355.4621963735108</v>
      </c>
      <c r="DF320" s="489">
        <f t="shared" ca="1" si="532"/>
        <v>135.93113455734627</v>
      </c>
      <c r="DG320" s="488">
        <f t="shared" ca="1" si="533"/>
        <v>1219.5310618161645</v>
      </c>
      <c r="DH320" s="488">
        <f t="shared" si="534"/>
        <v>0</v>
      </c>
      <c r="DI320" s="488">
        <f t="shared" si="535"/>
        <v>0</v>
      </c>
      <c r="DJ320" s="523">
        <f t="shared" ca="1" si="536"/>
        <v>45385.429357845402</v>
      </c>
      <c r="DK320" s="420">
        <f t="shared" ca="1" si="504"/>
        <v>0</v>
      </c>
      <c r="DL320" s="416">
        <f t="shared" ca="1" si="537"/>
        <v>1462.4506963735107</v>
      </c>
      <c r="DM320" s="372">
        <f t="shared" ca="1" si="598"/>
        <v>-1462.4506963735107</v>
      </c>
      <c r="DN320" s="242">
        <v>179</v>
      </c>
      <c r="DO320" s="29">
        <f t="shared" si="505"/>
        <v>0</v>
      </c>
      <c r="DP320" s="29">
        <f t="shared" ca="1" si="577"/>
        <v>87118.232511567519</v>
      </c>
      <c r="DQ320" s="29">
        <f t="shared" ca="1" si="506"/>
        <v>90.748158866216173</v>
      </c>
      <c r="DR320" s="29"/>
      <c r="DS320" s="24">
        <v>178</v>
      </c>
      <c r="DT320" s="243">
        <f t="shared" ca="1" si="589"/>
        <v>1462.4506963735107</v>
      </c>
      <c r="DU320" s="243">
        <f t="shared" ca="1" si="620"/>
        <v>295046.82716455538</v>
      </c>
      <c r="DV320" s="243">
        <f t="shared" ca="1" si="538"/>
        <v>307.34044496307854</v>
      </c>
      <c r="DW320" s="33"/>
      <c r="EG320" s="242">
        <v>178</v>
      </c>
      <c r="EH320" s="331">
        <f t="shared" ca="1" si="539"/>
        <v>1150</v>
      </c>
      <c r="EI320" s="599">
        <f t="shared" ca="1" si="599"/>
        <v>103.62049999999999</v>
      </c>
      <c r="EJ320" s="331">
        <f t="shared" ca="1" si="540"/>
        <v>1046.3795</v>
      </c>
      <c r="EK320" s="594">
        <f t="shared" ca="1" si="541"/>
        <v>308.02052775305032</v>
      </c>
      <c r="EL320" s="488">
        <f t="shared" ca="1" si="542"/>
        <v>738.35897224694963</v>
      </c>
      <c r="EM320" s="331">
        <f t="shared" si="543"/>
        <v>0</v>
      </c>
      <c r="EN320" s="331">
        <f t="shared" si="544"/>
        <v>0</v>
      </c>
      <c r="EO320" s="595">
        <f t="shared" ca="1" si="545"/>
        <v>104868.67911451316</v>
      </c>
      <c r="EP320" s="420">
        <f t="shared" ca="1" si="507"/>
        <v>0</v>
      </c>
      <c r="EQ320" s="416">
        <f t="shared" ca="1" si="546"/>
        <v>1150</v>
      </c>
      <c r="ER320" s="372">
        <f t="shared" ca="1" si="600"/>
        <v>-1150</v>
      </c>
      <c r="ES320" s="242">
        <v>179</v>
      </c>
      <c r="ET320" s="29">
        <f t="shared" si="547"/>
        <v>0</v>
      </c>
      <c r="EU320" s="29">
        <f t="shared" ca="1" si="616"/>
        <v>93926.51453305241</v>
      </c>
      <c r="EV320" s="29">
        <f t="shared" ca="1" si="508"/>
        <v>97.840119305262931</v>
      </c>
      <c r="EW320" s="29"/>
      <c r="EX320" s="24">
        <v>178</v>
      </c>
      <c r="EY320" s="243">
        <f t="shared" ca="1" si="590"/>
        <v>1150</v>
      </c>
      <c r="EZ320" s="243">
        <f t="shared" ca="1" si="621"/>
        <v>235827.72991769938</v>
      </c>
      <c r="FA320" s="243">
        <f t="shared" ca="1" si="548"/>
        <v>245.65388533093687</v>
      </c>
      <c r="FB320" s="33"/>
      <c r="FL320" s="242">
        <v>178</v>
      </c>
      <c r="FM320" s="331">
        <f t="shared" ca="1" si="549"/>
        <v>1150</v>
      </c>
      <c r="FN320" s="600">
        <f t="shared" ca="1" si="601"/>
        <v>104.1015</v>
      </c>
      <c r="FO320" s="331">
        <f t="shared" ca="1" si="550"/>
        <v>1045.8985</v>
      </c>
      <c r="FP320" s="597">
        <f t="shared" ca="1" si="551"/>
        <v>316.7912095021162</v>
      </c>
      <c r="FQ320" s="488">
        <f t="shared" ca="1" si="552"/>
        <v>729.10729049788381</v>
      </c>
      <c r="FR320" s="331">
        <f t="shared" si="553"/>
        <v>0</v>
      </c>
      <c r="FS320" s="331">
        <f t="shared" si="554"/>
        <v>0</v>
      </c>
      <c r="FT320" s="596">
        <f t="shared" ca="1" si="555"/>
        <v>107885.02168165623</v>
      </c>
      <c r="FU320" s="420">
        <f t="shared" ca="1" si="509"/>
        <v>0</v>
      </c>
      <c r="FV320" s="416">
        <f t="shared" ca="1" si="556"/>
        <v>1150</v>
      </c>
      <c r="FW320" s="372">
        <f t="shared" ca="1" si="602"/>
        <v>-1150</v>
      </c>
      <c r="FX320" s="242">
        <v>179</v>
      </c>
      <c r="FY320" s="29">
        <f t="shared" si="557"/>
        <v>0</v>
      </c>
      <c r="FZ320" s="29">
        <f t="shared" ca="1" si="617"/>
        <v>93926.51453305241</v>
      </c>
      <c r="GA320" s="29">
        <f t="shared" ca="1" si="510"/>
        <v>97.840119305262931</v>
      </c>
      <c r="GB320" s="29"/>
      <c r="GC320" s="24">
        <v>178</v>
      </c>
      <c r="GD320" s="243">
        <f t="shared" ca="1" si="591"/>
        <v>1150</v>
      </c>
      <c r="GE320" s="243">
        <f t="shared" ca="1" si="622"/>
        <v>235789.33737439368</v>
      </c>
      <c r="GF320" s="243">
        <f t="shared" ca="1" si="558"/>
        <v>245.61389309832677</v>
      </c>
      <c r="GG320" s="33"/>
      <c r="GQ320" s="242">
        <v>178</v>
      </c>
      <c r="GR320" s="331">
        <f t="shared" ca="1" si="511"/>
        <v>1150</v>
      </c>
      <c r="GS320" s="600">
        <f t="shared" ca="1" si="603"/>
        <v>106.9885</v>
      </c>
      <c r="GT320" s="331">
        <f t="shared" ca="1" si="512"/>
        <v>1043.0115000000001</v>
      </c>
      <c r="GU320" s="591">
        <f t="shared" ca="1" si="559"/>
        <v>346.67074918854587</v>
      </c>
      <c r="GV320" s="488">
        <f t="shared" ca="1" si="592"/>
        <v>696.3407508114542</v>
      </c>
      <c r="GW320" s="331">
        <f t="shared" si="593"/>
        <v>0</v>
      </c>
      <c r="GX320" s="331">
        <f t="shared" si="594"/>
        <v>0</v>
      </c>
      <c r="GY320" s="593">
        <f t="shared" ca="1" si="595"/>
        <v>118162.20182811853</v>
      </c>
      <c r="GZ320" s="420">
        <f t="shared" ca="1" si="513"/>
        <v>0</v>
      </c>
      <c r="HA320" s="416">
        <f t="shared" ca="1" si="560"/>
        <v>1150</v>
      </c>
      <c r="HB320" s="372">
        <f t="shared" ca="1" si="604"/>
        <v>-1150</v>
      </c>
      <c r="HC320" s="242">
        <v>179</v>
      </c>
      <c r="HD320" s="29">
        <f t="shared" si="561"/>
        <v>0</v>
      </c>
      <c r="HE320" s="29">
        <f t="shared" ca="1" si="618"/>
        <v>87118.232511567519</v>
      </c>
      <c r="HF320" s="29">
        <f t="shared" ca="1" si="514"/>
        <v>90.748158866216173</v>
      </c>
      <c r="HG320" s="29"/>
      <c r="HH320" s="24">
        <v>178</v>
      </c>
      <c r="HI320" s="243">
        <f t="shared" ca="1" si="605"/>
        <v>1150</v>
      </c>
      <c r="HJ320" s="243">
        <f t="shared" ca="1" si="623"/>
        <v>234559.10176509974</v>
      </c>
      <c r="HK320" s="243">
        <f t="shared" ca="1" si="562"/>
        <v>244.33239767197892</v>
      </c>
      <c r="HL320" s="33"/>
    </row>
    <row r="321" spans="3:220" ht="15" customHeight="1" x14ac:dyDescent="0.25">
      <c r="C321" s="242">
        <v>179</v>
      </c>
      <c r="D321" s="243">
        <f t="shared" si="486"/>
        <v>1155.6736805955547</v>
      </c>
      <c r="E321" s="865">
        <f t="shared" si="563"/>
        <v>100</v>
      </c>
      <c r="F321" s="866"/>
      <c r="G321" s="243">
        <f t="shared" si="487"/>
        <v>1055.6736805955547</v>
      </c>
      <c r="H321" s="859">
        <f t="shared" si="488"/>
        <v>352.26081488559294</v>
      </c>
      <c r="I321" s="860"/>
      <c r="J321" s="243">
        <f t="shared" si="489"/>
        <v>703.41286570996181</v>
      </c>
      <c r="K321" s="859">
        <f t="shared" si="515"/>
        <v>104974.8315999679</v>
      </c>
      <c r="L321" s="860"/>
      <c r="M321" s="860"/>
      <c r="N321" s="861"/>
      <c r="O321" s="248">
        <f t="shared" si="516"/>
        <v>104974.8315999679</v>
      </c>
      <c r="P321" s="248">
        <f t="shared" si="484"/>
        <v>0</v>
      </c>
      <c r="Q321" s="248">
        <f t="shared" si="490"/>
        <v>0</v>
      </c>
      <c r="R321" s="1015" t="str">
        <f t="shared" si="485"/>
        <v/>
      </c>
      <c r="S321" s="1015"/>
      <c r="U321">
        <v>179</v>
      </c>
      <c r="W321" s="278"/>
      <c r="X321" s="278"/>
      <c r="Y321" s="854"/>
      <c r="Z321" s="855"/>
      <c r="AA321" s="279"/>
      <c r="AR321" s="242">
        <v>179</v>
      </c>
      <c r="AS321" s="331">
        <f t="shared" ca="1" si="491"/>
        <v>1231.970682334292</v>
      </c>
      <c r="AT321" s="566">
        <f t="shared" ca="1" si="517"/>
        <v>103.62049999999999</v>
      </c>
      <c r="AU321" s="331">
        <f t="shared" ca="1" si="492"/>
        <v>1128.350182334292</v>
      </c>
      <c r="AV321" s="329">
        <f t="shared" ca="1" si="493"/>
        <v>250.17961902313041</v>
      </c>
      <c r="AW321" s="331">
        <f t="shared" ca="1" si="494"/>
        <v>878.17056331116157</v>
      </c>
      <c r="AX321" s="331">
        <f t="shared" si="518"/>
        <v>0</v>
      </c>
      <c r="AY321" s="331">
        <f t="shared" si="570"/>
        <v>0</v>
      </c>
      <c r="AZ321" s="350">
        <f t="shared" ca="1" si="495"/>
        <v>84897.698816047836</v>
      </c>
      <c r="BA321" s="420">
        <f t="shared" ca="1" si="496"/>
        <v>0</v>
      </c>
      <c r="BB321" s="416">
        <f t="shared" ca="1" si="519"/>
        <v>1231.970682334292</v>
      </c>
      <c r="BC321" s="372">
        <f t="shared" ca="1" si="596"/>
        <v>-1231.970682334292</v>
      </c>
      <c r="BD321" s="443">
        <v>180</v>
      </c>
      <c r="BE321" s="444">
        <f t="shared" si="497"/>
        <v>0</v>
      </c>
      <c r="BF321" s="444">
        <f t="shared" ca="1" si="520"/>
        <v>93926.51453305241</v>
      </c>
      <c r="BG321" s="444">
        <f t="shared" ca="1" si="498"/>
        <v>97.840119305262931</v>
      </c>
      <c r="BH321" s="444">
        <f ca="1">IF(BD321&gt;$BE$140,0,SUM(BG310:BG321))</f>
        <v>1174.0814316631554</v>
      </c>
      <c r="BI321" s="24">
        <v>179</v>
      </c>
      <c r="BJ321" s="243">
        <f t="shared" ca="1" si="587"/>
        <v>1231.970682334292</v>
      </c>
      <c r="BK321" s="243">
        <f t="shared" ca="1" si="564"/>
        <v>252928.50864364154</v>
      </c>
      <c r="BL321" s="243">
        <f t="shared" ca="1" si="521"/>
        <v>263.46719650379328</v>
      </c>
      <c r="BM321" s="33"/>
      <c r="BO321" s="278"/>
      <c r="BP321" s="278"/>
      <c r="BQ321" s="278"/>
      <c r="BR321" s="278"/>
      <c r="BS321" s="278"/>
      <c r="BT321" s="278"/>
      <c r="BU321" s="278"/>
      <c r="BV321" s="278"/>
      <c r="BW321" s="679">
        <v>179</v>
      </c>
      <c r="BX321" s="489">
        <f t="shared" ca="1" si="522"/>
        <v>1445.5025028809234</v>
      </c>
      <c r="BY321" s="489">
        <f t="shared" ca="1" si="499"/>
        <v>104.1015</v>
      </c>
      <c r="BZ321" s="489">
        <f t="shared" ca="1" si="500"/>
        <v>1341.4010028809234</v>
      </c>
      <c r="CA321" s="489">
        <f t="shared" ca="1" si="523"/>
        <v>113.91293509724721</v>
      </c>
      <c r="CB321" s="489">
        <f t="shared" ca="1" si="524"/>
        <v>1227.4880677836763</v>
      </c>
      <c r="CC321" s="489">
        <f t="shared" si="525"/>
        <v>0</v>
      </c>
      <c r="CD321" s="489">
        <f t="shared" si="526"/>
        <v>0</v>
      </c>
      <c r="CE321" s="647">
        <f t="shared" ca="1" si="527"/>
        <v>37828.375394129653</v>
      </c>
      <c r="CF321" s="700">
        <f t="shared" ca="1" si="565"/>
        <v>0</v>
      </c>
      <c r="CG321" s="701">
        <f t="shared" ca="1" si="528"/>
        <v>1445.5025028809234</v>
      </c>
      <c r="CH321" s="710">
        <f t="shared" ca="1" si="597"/>
        <v>-1445.5025028809234</v>
      </c>
      <c r="CI321" s="703">
        <v>180</v>
      </c>
      <c r="CJ321" s="444">
        <f t="shared" si="501"/>
        <v>0</v>
      </c>
      <c r="CK321" s="444">
        <f t="shared" ca="1" si="615"/>
        <v>93926.51453305241</v>
      </c>
      <c r="CL321" s="444">
        <f t="shared" ca="1" si="502"/>
        <v>97.840119305262931</v>
      </c>
      <c r="CM321" s="444">
        <f ca="1">IF(CI321&gt;$CJ$140,0,SUM(CL310:CL321))</f>
        <v>1174.0814316631554</v>
      </c>
      <c r="CN321" s="29">
        <v>179</v>
      </c>
      <c r="CO321" s="29">
        <f t="shared" ca="1" si="588"/>
        <v>1445.5025028809234</v>
      </c>
      <c r="CP321" s="29">
        <f t="shared" ca="1" si="619"/>
        <v>294441.54306780366</v>
      </c>
      <c r="CQ321" s="29">
        <f t="shared" ca="1" si="529"/>
        <v>306.70994069562886</v>
      </c>
      <c r="CR321" s="292"/>
      <c r="DB321" s="242">
        <v>179</v>
      </c>
      <c r="DC321" s="488">
        <f t="shared" ca="1" si="530"/>
        <v>1462.4506963735107</v>
      </c>
      <c r="DD321" s="489">
        <f t="shared" ca="1" si="503"/>
        <v>106.9885</v>
      </c>
      <c r="DE321" s="488">
        <f t="shared" ca="1" si="531"/>
        <v>1355.4621963735108</v>
      </c>
      <c r="DF321" s="489">
        <f t="shared" ca="1" si="532"/>
        <v>132.37416896038243</v>
      </c>
      <c r="DG321" s="488">
        <f t="shared" ca="1" si="533"/>
        <v>1223.0880274131284</v>
      </c>
      <c r="DH321" s="488">
        <f t="shared" si="534"/>
        <v>0</v>
      </c>
      <c r="DI321" s="488">
        <f t="shared" si="535"/>
        <v>0</v>
      </c>
      <c r="DJ321" s="523">
        <f t="shared" ca="1" si="536"/>
        <v>44162.341330432275</v>
      </c>
      <c r="DK321" s="420">
        <f t="shared" ca="1" si="504"/>
        <v>0</v>
      </c>
      <c r="DL321" s="416">
        <f t="shared" ca="1" si="537"/>
        <v>1462.4506963735107</v>
      </c>
      <c r="DM321" s="372">
        <f t="shared" ca="1" si="598"/>
        <v>-1462.4506963735107</v>
      </c>
      <c r="DN321" s="443">
        <v>180</v>
      </c>
      <c r="DO321" s="444">
        <f t="shared" si="505"/>
        <v>0</v>
      </c>
      <c r="DP321" s="444">
        <f t="shared" ca="1" si="577"/>
        <v>87118.232511567519</v>
      </c>
      <c r="DQ321" s="444">
        <f t="shared" ca="1" si="506"/>
        <v>90.748158866216173</v>
      </c>
      <c r="DR321" s="444">
        <f ca="1">IF(DN321&gt;$DO$140,0,SUM(DQ310:DQ321))</f>
        <v>1088.9779063945941</v>
      </c>
      <c r="DS321" s="24">
        <v>179</v>
      </c>
      <c r="DT321" s="243">
        <f t="shared" ca="1" si="589"/>
        <v>1462.4506963735107</v>
      </c>
      <c r="DU321" s="243">
        <f t="shared" ca="1" si="620"/>
        <v>296509.27786092891</v>
      </c>
      <c r="DV321" s="243">
        <f t="shared" ca="1" si="538"/>
        <v>308.8638311051343</v>
      </c>
      <c r="DW321" s="33"/>
      <c r="EG321" s="242">
        <v>179</v>
      </c>
      <c r="EH321" s="331">
        <f t="shared" ca="1" si="539"/>
        <v>1150</v>
      </c>
      <c r="EI321" s="599">
        <f t="shared" ca="1" si="599"/>
        <v>103.62049999999999</v>
      </c>
      <c r="EJ321" s="331">
        <f t="shared" ca="1" si="540"/>
        <v>1046.3795</v>
      </c>
      <c r="EK321" s="594">
        <f t="shared" ca="1" si="541"/>
        <v>305.8669807506634</v>
      </c>
      <c r="EL321" s="488">
        <f t="shared" ca="1" si="542"/>
        <v>740.51251924933661</v>
      </c>
      <c r="EM321" s="331">
        <f t="shared" si="543"/>
        <v>0</v>
      </c>
      <c r="EN321" s="331">
        <f t="shared" si="544"/>
        <v>0</v>
      </c>
      <c r="EO321" s="595">
        <f t="shared" ca="1" si="545"/>
        <v>104128.16659526381</v>
      </c>
      <c r="EP321" s="420">
        <f t="shared" ca="1" si="507"/>
        <v>0</v>
      </c>
      <c r="EQ321" s="416">
        <f t="shared" ca="1" si="546"/>
        <v>1150</v>
      </c>
      <c r="ER321" s="372">
        <f t="shared" ca="1" si="600"/>
        <v>-1150</v>
      </c>
      <c r="ES321" s="443">
        <v>180</v>
      </c>
      <c r="ET321" s="444">
        <f t="shared" si="547"/>
        <v>0</v>
      </c>
      <c r="EU321" s="444">
        <f t="shared" ca="1" si="616"/>
        <v>93926.51453305241</v>
      </c>
      <c r="EV321" s="444">
        <f t="shared" ca="1" si="508"/>
        <v>97.840119305262931</v>
      </c>
      <c r="EW321" s="444">
        <f ca="1">IF(ES321&gt;$ET$140,0,SUM(EV310:EV321))</f>
        <v>1174.0814316631554</v>
      </c>
      <c r="EX321" s="24">
        <v>179</v>
      </c>
      <c r="EY321" s="243">
        <f t="shared" ca="1" si="590"/>
        <v>1150</v>
      </c>
      <c r="EZ321" s="243">
        <f t="shared" ca="1" si="621"/>
        <v>236977.72991769938</v>
      </c>
      <c r="FA321" s="243">
        <f t="shared" ca="1" si="548"/>
        <v>246.85180199760353</v>
      </c>
      <c r="FB321" s="33"/>
      <c r="FL321" s="242">
        <v>179</v>
      </c>
      <c r="FM321" s="331">
        <f t="shared" ca="1" si="549"/>
        <v>1150</v>
      </c>
      <c r="FN321" s="600">
        <f t="shared" ca="1" si="601"/>
        <v>104.1015</v>
      </c>
      <c r="FO321" s="331">
        <f t="shared" ca="1" si="550"/>
        <v>1045.8985</v>
      </c>
      <c r="FP321" s="597">
        <f t="shared" ca="1" si="551"/>
        <v>314.66464657149737</v>
      </c>
      <c r="FQ321" s="488">
        <f t="shared" ca="1" si="552"/>
        <v>731.2338534285027</v>
      </c>
      <c r="FR321" s="331">
        <f t="shared" si="553"/>
        <v>0</v>
      </c>
      <c r="FS321" s="331">
        <f t="shared" si="554"/>
        <v>0</v>
      </c>
      <c r="FT321" s="596">
        <f t="shared" ca="1" si="555"/>
        <v>107153.78782822772</v>
      </c>
      <c r="FU321" s="420">
        <f t="shared" ca="1" si="509"/>
        <v>0</v>
      </c>
      <c r="FV321" s="416">
        <f t="shared" ca="1" si="556"/>
        <v>1150</v>
      </c>
      <c r="FW321" s="372">
        <f t="shared" ca="1" si="602"/>
        <v>-1150</v>
      </c>
      <c r="FX321" s="443">
        <v>180</v>
      </c>
      <c r="FY321" s="444">
        <f t="shared" si="557"/>
        <v>0</v>
      </c>
      <c r="FZ321" s="444">
        <f t="shared" ca="1" si="617"/>
        <v>93926.51453305241</v>
      </c>
      <c r="GA321" s="444">
        <f t="shared" ca="1" si="510"/>
        <v>97.840119305262931</v>
      </c>
      <c r="GB321" s="444">
        <f ca="1">IF(FX321&gt;$FY$140,0,SUM(GA310:GA321))</f>
        <v>1174.0814316631554</v>
      </c>
      <c r="GC321" s="24">
        <v>179</v>
      </c>
      <c r="GD321" s="243">
        <f t="shared" ca="1" si="591"/>
        <v>1150</v>
      </c>
      <c r="GE321" s="243">
        <f t="shared" ca="1" si="622"/>
        <v>236939.33737439368</v>
      </c>
      <c r="GF321" s="243">
        <f t="shared" ca="1" si="558"/>
        <v>246.81180976499343</v>
      </c>
      <c r="GG321" s="33"/>
      <c r="GQ321" s="242">
        <v>179</v>
      </c>
      <c r="GR321" s="331">
        <f t="shared" ca="1" si="511"/>
        <v>1150</v>
      </c>
      <c r="GS321" s="600">
        <f t="shared" ca="1" si="603"/>
        <v>106.9885</v>
      </c>
      <c r="GT321" s="331">
        <f t="shared" ca="1" si="512"/>
        <v>1043.0115000000001</v>
      </c>
      <c r="GU321" s="591">
        <f t="shared" ca="1" si="559"/>
        <v>344.63975533201238</v>
      </c>
      <c r="GV321" s="488">
        <f t="shared" ca="1" si="592"/>
        <v>698.37174466798774</v>
      </c>
      <c r="GW321" s="331">
        <f t="shared" si="593"/>
        <v>0</v>
      </c>
      <c r="GX321" s="331">
        <f t="shared" si="594"/>
        <v>0</v>
      </c>
      <c r="GY321" s="593">
        <f t="shared" ca="1" si="595"/>
        <v>117463.83008345054</v>
      </c>
      <c r="GZ321" s="420">
        <f t="shared" ca="1" si="513"/>
        <v>0</v>
      </c>
      <c r="HA321" s="416">
        <f t="shared" ca="1" si="560"/>
        <v>1150</v>
      </c>
      <c r="HB321" s="372">
        <f t="shared" ca="1" si="604"/>
        <v>-1150</v>
      </c>
      <c r="HC321" s="443">
        <v>180</v>
      </c>
      <c r="HD321" s="444">
        <f t="shared" si="561"/>
        <v>0</v>
      </c>
      <c r="HE321" s="444">
        <f t="shared" ca="1" si="618"/>
        <v>87118.232511567519</v>
      </c>
      <c r="HF321" s="444">
        <f t="shared" ca="1" si="514"/>
        <v>90.748158866216173</v>
      </c>
      <c r="HG321" s="444">
        <f ca="1">IF(HC321&gt;$HD$140,0,SUM(HF310:HF321))</f>
        <v>1088.9779063945941</v>
      </c>
      <c r="HH321" s="24">
        <v>179</v>
      </c>
      <c r="HI321" s="243">
        <f t="shared" ca="1" si="605"/>
        <v>1150</v>
      </c>
      <c r="HJ321" s="243">
        <f t="shared" ca="1" si="623"/>
        <v>235709.10176509974</v>
      </c>
      <c r="HK321" s="243">
        <f t="shared" ca="1" si="562"/>
        <v>245.53031433864558</v>
      </c>
      <c r="HL321" s="33"/>
    </row>
    <row r="322" spans="3:220" ht="15" customHeight="1" x14ac:dyDescent="0.25">
      <c r="C322" s="242">
        <v>180</v>
      </c>
      <c r="D322" s="243">
        <f t="shared" si="486"/>
        <v>1155.6736805955547</v>
      </c>
      <c r="E322" s="865">
        <f t="shared" si="563"/>
        <v>100</v>
      </c>
      <c r="F322" s="866"/>
      <c r="G322" s="243">
        <f t="shared" si="487"/>
        <v>1055.6736805955547</v>
      </c>
      <c r="H322" s="859">
        <f t="shared" si="488"/>
        <v>349.91610533322637</v>
      </c>
      <c r="I322" s="860"/>
      <c r="J322" s="243">
        <f t="shared" si="489"/>
        <v>705.75757526232837</v>
      </c>
      <c r="K322" s="859">
        <f t="shared" si="515"/>
        <v>104269.07402470558</v>
      </c>
      <c r="L322" s="860"/>
      <c r="M322" s="860"/>
      <c r="N322" s="861"/>
      <c r="O322" s="248">
        <f t="shared" si="516"/>
        <v>104269.07402470558</v>
      </c>
      <c r="P322" s="248">
        <f t="shared" si="484"/>
        <v>0</v>
      </c>
      <c r="Q322" s="248">
        <f t="shared" si="490"/>
        <v>0</v>
      </c>
      <c r="R322" s="1015" t="str">
        <f t="shared" si="485"/>
        <v/>
      </c>
      <c r="S322" s="1015"/>
      <c r="U322">
        <v>180</v>
      </c>
      <c r="W322" s="278"/>
      <c r="X322" s="278"/>
      <c r="Y322" s="854"/>
      <c r="Z322" s="855"/>
      <c r="AA322" s="279"/>
      <c r="AR322" s="242">
        <v>180</v>
      </c>
      <c r="AS322" s="331">
        <f t="shared" ca="1" si="491"/>
        <v>1231.970682334292</v>
      </c>
      <c r="AT322" s="566">
        <f t="shared" ca="1" si="517"/>
        <v>103.62049999999999</v>
      </c>
      <c r="AU322" s="331">
        <f t="shared" ca="1" si="492"/>
        <v>1128.350182334292</v>
      </c>
      <c r="AV322" s="329">
        <f t="shared" ca="1" si="493"/>
        <v>247.61828821347288</v>
      </c>
      <c r="AW322" s="331">
        <f t="shared" ca="1" si="494"/>
        <v>880.73189412081911</v>
      </c>
      <c r="AX322" s="331">
        <f t="shared" si="518"/>
        <v>0</v>
      </c>
      <c r="AY322" s="331">
        <f t="shared" si="570"/>
        <v>0</v>
      </c>
      <c r="AZ322" s="350">
        <f t="shared" ca="1" si="495"/>
        <v>84016.966921927014</v>
      </c>
      <c r="BA322" s="420">
        <f t="shared" ca="1" si="496"/>
        <v>0</v>
      </c>
      <c r="BB322" s="416">
        <f t="shared" ca="1" si="519"/>
        <v>1231.970682334292</v>
      </c>
      <c r="BC322" s="372">
        <f t="shared" ca="1" si="596"/>
        <v>-1231.970682334292</v>
      </c>
      <c r="BD322" s="242">
        <v>181</v>
      </c>
      <c r="BE322" s="29">
        <f t="shared" si="497"/>
        <v>0</v>
      </c>
      <c r="BF322" s="445">
        <f ca="1">(IF(BD322&gt;$BE$140,0,BF321+BE322))+BH321</f>
        <v>95100.595964715569</v>
      </c>
      <c r="BG322" s="29">
        <f t="shared" ca="1" si="498"/>
        <v>99.06312079657873</v>
      </c>
      <c r="BH322" s="29"/>
      <c r="BI322" s="433">
        <v>180</v>
      </c>
      <c r="BJ322" s="428">
        <f t="shared" ca="1" si="587"/>
        <v>1231.970682334292</v>
      </c>
      <c r="BK322" s="428">
        <f t="shared" ca="1" si="564"/>
        <v>254160.47932597584</v>
      </c>
      <c r="BL322" s="428">
        <f t="shared" ca="1" si="521"/>
        <v>264.75049929789151</v>
      </c>
      <c r="BM322" s="446">
        <f ca="1">IF(BI322&gt;$BA$140,0,SUM(BL311:BL322))</f>
        <v>3092.3080071642148</v>
      </c>
      <c r="BO322" s="278"/>
      <c r="BP322" s="278"/>
      <c r="BQ322" s="278"/>
      <c r="BR322" s="278"/>
      <c r="BS322" s="278"/>
      <c r="BT322" s="278"/>
      <c r="BU322" s="278"/>
      <c r="BV322" s="278"/>
      <c r="BW322" s="679">
        <v>180</v>
      </c>
      <c r="BX322" s="489">
        <f t="shared" ca="1" si="522"/>
        <v>1445.5025028809234</v>
      </c>
      <c r="BY322" s="489">
        <f t="shared" ca="1" si="499"/>
        <v>104.1015</v>
      </c>
      <c r="BZ322" s="489">
        <f t="shared" ca="1" si="500"/>
        <v>1341.4010028809234</v>
      </c>
      <c r="CA322" s="489">
        <f t="shared" ca="1" si="523"/>
        <v>110.3327615662115</v>
      </c>
      <c r="CB322" s="489">
        <f t="shared" ca="1" si="524"/>
        <v>1231.0682413147119</v>
      </c>
      <c r="CC322" s="489">
        <f t="shared" si="525"/>
        <v>0</v>
      </c>
      <c r="CD322" s="489">
        <f t="shared" si="526"/>
        <v>0</v>
      </c>
      <c r="CE322" s="647">
        <f t="shared" ca="1" si="527"/>
        <v>36597.307152814938</v>
      </c>
      <c r="CF322" s="700">
        <f t="shared" ca="1" si="565"/>
        <v>0</v>
      </c>
      <c r="CG322" s="701">
        <f t="shared" ca="1" si="528"/>
        <v>1445.5025028809234</v>
      </c>
      <c r="CH322" s="710">
        <f t="shared" ca="1" si="597"/>
        <v>-1445.5025028809234</v>
      </c>
      <c r="CI322" s="679">
        <v>181</v>
      </c>
      <c r="CJ322" s="29">
        <f t="shared" si="501"/>
        <v>0</v>
      </c>
      <c r="CK322" s="445">
        <f ca="1">(IF(CI322&gt;$CJ$140,0,CK321+CJ322))+CM321</f>
        <v>95100.595964715569</v>
      </c>
      <c r="CL322" s="29">
        <f t="shared" ca="1" si="502"/>
        <v>99.06312079657873</v>
      </c>
      <c r="CM322" s="29"/>
      <c r="CN322" s="432">
        <v>180</v>
      </c>
      <c r="CO322" s="432">
        <f t="shared" ca="1" si="588"/>
        <v>1445.5025028809234</v>
      </c>
      <c r="CP322" s="432">
        <f t="shared" ca="1" si="619"/>
        <v>295887.0455706846</v>
      </c>
      <c r="CQ322" s="432">
        <f t="shared" ca="1" si="529"/>
        <v>308.21567246946313</v>
      </c>
      <c r="CR322" s="296">
        <f ca="1">IF(CN322&gt;$CF$140,0,SUM(CQ311:CQ322))</f>
        <v>3599.2097725604935</v>
      </c>
      <c r="DB322" s="242">
        <v>180</v>
      </c>
      <c r="DC322" s="488">
        <f t="shared" ca="1" si="530"/>
        <v>1462.4506963735107</v>
      </c>
      <c r="DD322" s="489">
        <f t="shared" ca="1" si="503"/>
        <v>106.9885</v>
      </c>
      <c r="DE322" s="488">
        <f t="shared" ca="1" si="531"/>
        <v>1355.4621963735108</v>
      </c>
      <c r="DF322" s="489">
        <f t="shared" ca="1" si="532"/>
        <v>128.80682888042747</v>
      </c>
      <c r="DG322" s="488">
        <f t="shared" ca="1" si="533"/>
        <v>1226.6553674930833</v>
      </c>
      <c r="DH322" s="488">
        <f t="shared" si="534"/>
        <v>0</v>
      </c>
      <c r="DI322" s="488">
        <f t="shared" si="535"/>
        <v>0</v>
      </c>
      <c r="DJ322" s="523">
        <f t="shared" ca="1" si="536"/>
        <v>42935.685962939191</v>
      </c>
      <c r="DK322" s="420">
        <f t="shared" ca="1" si="504"/>
        <v>0</v>
      </c>
      <c r="DL322" s="416">
        <f t="shared" ca="1" si="537"/>
        <v>1462.4506963735107</v>
      </c>
      <c r="DM322" s="372">
        <f t="shared" ca="1" si="598"/>
        <v>-1462.4506963735107</v>
      </c>
      <c r="DN322" s="242">
        <v>181</v>
      </c>
      <c r="DO322" s="29">
        <f t="shared" si="505"/>
        <v>0</v>
      </c>
      <c r="DP322" s="445">
        <f ca="1">(IF(DN322&gt;$DO$140,0,DP321+DO322))+DR321</f>
        <v>88207.210417962109</v>
      </c>
      <c r="DQ322" s="29">
        <f t="shared" ca="1" si="506"/>
        <v>91.882510852043865</v>
      </c>
      <c r="DR322" s="29"/>
      <c r="DS322" s="433">
        <v>180</v>
      </c>
      <c r="DT322" s="428">
        <f t="shared" ca="1" si="589"/>
        <v>1462.4506963735107</v>
      </c>
      <c r="DU322" s="428">
        <f t="shared" ca="1" si="620"/>
        <v>297971.72855730244</v>
      </c>
      <c r="DV322" s="428">
        <f t="shared" ca="1" si="538"/>
        <v>310.38721724719005</v>
      </c>
      <c r="DW322" s="446">
        <f ca="1">IF(DS322&gt;$DK$140,0,SUM(DV311:DV322))</f>
        <v>3624.1031215906005</v>
      </c>
      <c r="EG322" s="242">
        <v>180</v>
      </c>
      <c r="EH322" s="331">
        <f t="shared" ca="1" si="539"/>
        <v>1150</v>
      </c>
      <c r="EI322" s="599">
        <f t="shared" ca="1" si="599"/>
        <v>103.62049999999999</v>
      </c>
      <c r="EJ322" s="331">
        <f t="shared" ca="1" si="540"/>
        <v>1046.3795</v>
      </c>
      <c r="EK322" s="594">
        <f t="shared" ca="1" si="541"/>
        <v>303.70715256951945</v>
      </c>
      <c r="EL322" s="488">
        <f t="shared" ca="1" si="542"/>
        <v>742.67234743048061</v>
      </c>
      <c r="EM322" s="331">
        <f t="shared" si="543"/>
        <v>0</v>
      </c>
      <c r="EN322" s="331">
        <f t="shared" si="544"/>
        <v>0</v>
      </c>
      <c r="EO322" s="595">
        <f t="shared" ca="1" si="545"/>
        <v>103385.49424783334</v>
      </c>
      <c r="EP322" s="420">
        <f t="shared" ca="1" si="507"/>
        <v>0</v>
      </c>
      <c r="EQ322" s="416">
        <f t="shared" ca="1" si="546"/>
        <v>1150</v>
      </c>
      <c r="ER322" s="372">
        <f t="shared" ca="1" si="600"/>
        <v>-1150</v>
      </c>
      <c r="ES322" s="242">
        <v>181</v>
      </c>
      <c r="ET322" s="29">
        <f t="shared" si="547"/>
        <v>0</v>
      </c>
      <c r="EU322" s="445">
        <f ca="1">(IF(ES322&gt;$ET$140,0,EU321+ET322))+EW321</f>
        <v>95100.595964715569</v>
      </c>
      <c r="EV322" s="29">
        <f t="shared" ca="1" si="508"/>
        <v>99.06312079657873</v>
      </c>
      <c r="EW322" s="29"/>
      <c r="EX322" s="433">
        <v>180</v>
      </c>
      <c r="EY322" s="428">
        <f t="shared" ca="1" si="590"/>
        <v>1150</v>
      </c>
      <c r="EZ322" s="428">
        <f t="shared" ca="1" si="621"/>
        <v>238127.72991769938</v>
      </c>
      <c r="FA322" s="428">
        <f t="shared" ca="1" si="548"/>
        <v>248.04971866427022</v>
      </c>
      <c r="FB322" s="446">
        <f ca="1">IF(EX322&gt;$EP$140,0,SUM(FA311:FA322))</f>
        <v>2897.5341239712429</v>
      </c>
      <c r="FL322" s="242">
        <v>180</v>
      </c>
      <c r="FM322" s="331">
        <f t="shared" ca="1" si="549"/>
        <v>1150</v>
      </c>
      <c r="FN322" s="600">
        <f t="shared" ca="1" si="601"/>
        <v>104.1015</v>
      </c>
      <c r="FO322" s="331">
        <f t="shared" ca="1" si="550"/>
        <v>1045.8985</v>
      </c>
      <c r="FP322" s="597">
        <f t="shared" ca="1" si="551"/>
        <v>312.53188116566423</v>
      </c>
      <c r="FQ322" s="488">
        <f t="shared" ca="1" si="552"/>
        <v>733.36661883433578</v>
      </c>
      <c r="FR322" s="331">
        <f t="shared" si="553"/>
        <v>0</v>
      </c>
      <c r="FS322" s="331">
        <f t="shared" si="554"/>
        <v>0</v>
      </c>
      <c r="FT322" s="596">
        <f t="shared" ca="1" si="555"/>
        <v>106420.42120939339</v>
      </c>
      <c r="FU322" s="420">
        <f t="shared" ca="1" si="509"/>
        <v>0</v>
      </c>
      <c r="FV322" s="416">
        <f t="shared" ca="1" si="556"/>
        <v>1150</v>
      </c>
      <c r="FW322" s="372">
        <f t="shared" ca="1" si="602"/>
        <v>-1150</v>
      </c>
      <c r="FX322" s="242">
        <v>181</v>
      </c>
      <c r="FY322" s="29">
        <f t="shared" si="557"/>
        <v>0</v>
      </c>
      <c r="FZ322" s="445">
        <f ca="1">(IF(FX322&gt;$FY$140,0,FZ321+FY322))+GB321</f>
        <v>95100.595964715569</v>
      </c>
      <c r="GA322" s="29">
        <f t="shared" ca="1" si="510"/>
        <v>99.06312079657873</v>
      </c>
      <c r="GB322" s="29"/>
      <c r="GC322" s="433">
        <v>180</v>
      </c>
      <c r="GD322" s="428">
        <f t="shared" ca="1" si="591"/>
        <v>1150</v>
      </c>
      <c r="GE322" s="428">
        <f t="shared" ca="1" si="622"/>
        <v>238089.33737439368</v>
      </c>
      <c r="GF322" s="428">
        <f t="shared" ca="1" si="558"/>
        <v>248.00972643166008</v>
      </c>
      <c r="GG322" s="446">
        <f ca="1">IF(GC322&gt;$FU$140,0,SUM(GF311:GF322))</f>
        <v>2897.0542171799211</v>
      </c>
      <c r="GQ322" s="242">
        <v>180</v>
      </c>
      <c r="GR322" s="331">
        <f t="shared" ca="1" si="511"/>
        <v>1150</v>
      </c>
      <c r="GS322" s="600">
        <f t="shared" ca="1" si="603"/>
        <v>106.9885</v>
      </c>
      <c r="GT322" s="331">
        <f t="shared" ca="1" si="512"/>
        <v>1043.0115000000001</v>
      </c>
      <c r="GU322" s="591">
        <f t="shared" ca="1" si="559"/>
        <v>342.60283774339746</v>
      </c>
      <c r="GV322" s="488">
        <f t="shared" ca="1" si="592"/>
        <v>700.40866225660261</v>
      </c>
      <c r="GW322" s="331">
        <f t="shared" si="593"/>
        <v>0</v>
      </c>
      <c r="GX322" s="331">
        <f t="shared" si="594"/>
        <v>0</v>
      </c>
      <c r="GY322" s="593">
        <f t="shared" ca="1" si="595"/>
        <v>116763.42142119394</v>
      </c>
      <c r="GZ322" s="420">
        <f t="shared" ca="1" si="513"/>
        <v>0</v>
      </c>
      <c r="HA322" s="416">
        <f t="shared" ca="1" si="560"/>
        <v>1150</v>
      </c>
      <c r="HB322" s="372">
        <f t="shared" ca="1" si="604"/>
        <v>-1150</v>
      </c>
      <c r="HC322" s="242">
        <v>181</v>
      </c>
      <c r="HD322" s="29">
        <f t="shared" si="561"/>
        <v>0</v>
      </c>
      <c r="HE322" s="445">
        <f ca="1">(IF(HC322&gt;$HD$140,0,HE321+HD322))+HG321</f>
        <v>88207.210417962109</v>
      </c>
      <c r="HF322" s="29">
        <f t="shared" ca="1" si="514"/>
        <v>91.882510852043865</v>
      </c>
      <c r="HG322" s="29"/>
      <c r="HH322" s="433">
        <v>180</v>
      </c>
      <c r="HI322" s="428">
        <f t="shared" ca="1" si="605"/>
        <v>1150</v>
      </c>
      <c r="HJ322" s="428">
        <f t="shared" ca="1" si="623"/>
        <v>236859.10176509974</v>
      </c>
      <c r="HK322" s="428">
        <f t="shared" ca="1" si="562"/>
        <v>246.72823100531227</v>
      </c>
      <c r="HL322" s="446">
        <f ca="1">IF(HH322&gt;$GZ$140,0,SUM(HK311:HK322))</f>
        <v>2881.6762720637471</v>
      </c>
    </row>
    <row r="323" spans="3:220" ht="15" customHeight="1" x14ac:dyDescent="0.25">
      <c r="C323" s="242">
        <v>181</v>
      </c>
      <c r="D323" s="243">
        <f t="shared" si="486"/>
        <v>1155.6736805955547</v>
      </c>
      <c r="E323" s="865">
        <f t="shared" si="563"/>
        <v>100</v>
      </c>
      <c r="F323" s="866"/>
      <c r="G323" s="243">
        <f t="shared" si="487"/>
        <v>1055.6736805955547</v>
      </c>
      <c r="H323" s="859">
        <f t="shared" si="488"/>
        <v>347.56358008235196</v>
      </c>
      <c r="I323" s="860"/>
      <c r="J323" s="243">
        <f t="shared" si="489"/>
        <v>708.11010051320272</v>
      </c>
      <c r="K323" s="859">
        <f t="shared" si="515"/>
        <v>103560.96392419237</v>
      </c>
      <c r="L323" s="860"/>
      <c r="M323" s="860"/>
      <c r="N323" s="861"/>
      <c r="O323" s="248">
        <f t="shared" si="516"/>
        <v>103560.96392419237</v>
      </c>
      <c r="P323" s="248">
        <f t="shared" si="484"/>
        <v>0</v>
      </c>
      <c r="Q323" s="248">
        <f t="shared" si="490"/>
        <v>0</v>
      </c>
      <c r="R323" s="1015" t="str">
        <f t="shared" si="485"/>
        <v/>
      </c>
      <c r="S323" s="1015"/>
      <c r="U323">
        <v>181</v>
      </c>
      <c r="W323" s="278"/>
      <c r="X323" s="278"/>
      <c r="Y323" s="854"/>
      <c r="Z323" s="855"/>
      <c r="AA323" s="279"/>
      <c r="AR323" s="242">
        <v>181</v>
      </c>
      <c r="AS323" s="331">
        <f t="shared" ca="1" si="491"/>
        <v>1231.970682334292</v>
      </c>
      <c r="AT323" s="566">
        <f t="shared" ca="1" si="517"/>
        <v>103.62049999999999</v>
      </c>
      <c r="AU323" s="331">
        <f t="shared" ca="1" si="492"/>
        <v>1128.350182334292</v>
      </c>
      <c r="AV323" s="329">
        <f t="shared" ca="1" si="493"/>
        <v>245.04948685562047</v>
      </c>
      <c r="AW323" s="331">
        <f t="shared" ca="1" si="494"/>
        <v>883.30069547867151</v>
      </c>
      <c r="AX323" s="331">
        <f t="shared" si="518"/>
        <v>0</v>
      </c>
      <c r="AY323" s="331">
        <f t="shared" si="570"/>
        <v>0</v>
      </c>
      <c r="AZ323" s="350">
        <f t="shared" ca="1" si="495"/>
        <v>83133.666226448346</v>
      </c>
      <c r="BA323" s="420">
        <f t="shared" ca="1" si="496"/>
        <v>0</v>
      </c>
      <c r="BB323" s="416">
        <f t="shared" ca="1" si="519"/>
        <v>1231.970682334292</v>
      </c>
      <c r="BC323" s="372">
        <f t="shared" ca="1" si="596"/>
        <v>-1231.970682334292</v>
      </c>
      <c r="BD323" s="242">
        <v>182</v>
      </c>
      <c r="BE323" s="29">
        <f t="shared" si="497"/>
        <v>0</v>
      </c>
      <c r="BF323" s="29">
        <f t="shared" ca="1" si="520"/>
        <v>95100.595964715569</v>
      </c>
      <c r="BG323" s="29">
        <f t="shared" ca="1" si="498"/>
        <v>99.06312079657873</v>
      </c>
      <c r="BH323" s="29"/>
      <c r="BI323" s="24">
        <v>181</v>
      </c>
      <c r="BJ323" s="243">
        <f t="shared" ca="1" si="587"/>
        <v>1231.970682334292</v>
      </c>
      <c r="BK323" s="447">
        <f ca="1">IF(BI323&gt;$BA$140,0,BK322+BJ323)+BM322</f>
        <v>258484.75801547436</v>
      </c>
      <c r="BL323" s="243">
        <f t="shared" ca="1" si="521"/>
        <v>269.25495626611911</v>
      </c>
      <c r="BM323" s="33"/>
      <c r="BO323" s="278"/>
      <c r="BP323" s="278"/>
      <c r="BQ323" s="278"/>
      <c r="BR323" s="278"/>
      <c r="BS323" s="278"/>
      <c r="BT323" s="278"/>
      <c r="BU323" s="278"/>
      <c r="BV323" s="278"/>
      <c r="BW323" s="679">
        <v>181</v>
      </c>
      <c r="BX323" s="489">
        <f t="shared" ca="1" si="522"/>
        <v>1445.5025028809234</v>
      </c>
      <c r="BY323" s="489">
        <f t="shared" ca="1" si="499"/>
        <v>104.1015</v>
      </c>
      <c r="BZ323" s="489">
        <f t="shared" ca="1" si="500"/>
        <v>1341.4010028809234</v>
      </c>
      <c r="CA323" s="489">
        <f t="shared" ca="1" si="523"/>
        <v>106.74214586237692</v>
      </c>
      <c r="CB323" s="489">
        <f t="shared" ca="1" si="524"/>
        <v>1234.6588570185465</v>
      </c>
      <c r="CC323" s="489">
        <f t="shared" si="525"/>
        <v>0</v>
      </c>
      <c r="CD323" s="489">
        <f t="shared" si="526"/>
        <v>0</v>
      </c>
      <c r="CE323" s="647">
        <f t="shared" ca="1" si="527"/>
        <v>35362.648295796389</v>
      </c>
      <c r="CF323" s="700">
        <f t="shared" ca="1" si="565"/>
        <v>0</v>
      </c>
      <c r="CG323" s="701">
        <f t="shared" ca="1" si="528"/>
        <v>1445.5025028809234</v>
      </c>
      <c r="CH323" s="710">
        <f t="shared" ca="1" si="597"/>
        <v>-1445.5025028809234</v>
      </c>
      <c r="CI323" s="679">
        <v>182</v>
      </c>
      <c r="CJ323" s="29">
        <f t="shared" si="501"/>
        <v>0</v>
      </c>
      <c r="CK323" s="29">
        <f ca="1">IF(CI323&gt;$CJ$140,0,CK322+CJ323)</f>
        <v>95100.595964715569</v>
      </c>
      <c r="CL323" s="29">
        <f t="shared" ca="1" si="502"/>
        <v>99.06312079657873</v>
      </c>
      <c r="CM323" s="29"/>
      <c r="CN323" s="29">
        <v>181</v>
      </c>
      <c r="CO323" s="29">
        <f t="shared" ca="1" si="588"/>
        <v>1445.5025028809234</v>
      </c>
      <c r="CP323" s="704">
        <f ca="1">IF(CN323&gt;$CF$140,0,CP322+CO323)+CR322</f>
        <v>300931.75784612604</v>
      </c>
      <c r="CQ323" s="29">
        <f t="shared" ca="1" si="529"/>
        <v>313.47058108971464</v>
      </c>
      <c r="CR323" s="292"/>
      <c r="DB323" s="242">
        <v>181</v>
      </c>
      <c r="DC323" s="488">
        <f t="shared" ca="1" si="530"/>
        <v>1462.4506963735107</v>
      </c>
      <c r="DD323" s="489">
        <f t="shared" ca="1" si="503"/>
        <v>106.9885</v>
      </c>
      <c r="DE323" s="488">
        <f t="shared" ca="1" si="531"/>
        <v>1355.4621963735108</v>
      </c>
      <c r="DF323" s="489">
        <f t="shared" ca="1" si="532"/>
        <v>125.22908405857265</v>
      </c>
      <c r="DG323" s="488">
        <f t="shared" ca="1" si="533"/>
        <v>1230.2331123149381</v>
      </c>
      <c r="DH323" s="488">
        <f t="shared" si="534"/>
        <v>0</v>
      </c>
      <c r="DI323" s="488">
        <f t="shared" si="535"/>
        <v>0</v>
      </c>
      <c r="DJ323" s="523">
        <f t="shared" ca="1" si="536"/>
        <v>41705.45285062425</v>
      </c>
      <c r="DK323" s="420">
        <f t="shared" ca="1" si="504"/>
        <v>0</v>
      </c>
      <c r="DL323" s="416">
        <f t="shared" ca="1" si="537"/>
        <v>1462.4506963735107</v>
      </c>
      <c r="DM323" s="372">
        <f t="shared" ca="1" si="598"/>
        <v>-1462.4506963735107</v>
      </c>
      <c r="DN323" s="242">
        <v>182</v>
      </c>
      <c r="DO323" s="29">
        <f t="shared" si="505"/>
        <v>0</v>
      </c>
      <c r="DP323" s="29">
        <f t="shared" ca="1" si="577"/>
        <v>88207.210417962109</v>
      </c>
      <c r="DQ323" s="29">
        <f t="shared" ca="1" si="506"/>
        <v>91.882510852043865</v>
      </c>
      <c r="DR323" s="29"/>
      <c r="DS323" s="24">
        <v>181</v>
      </c>
      <c r="DT323" s="243">
        <f t="shared" ca="1" si="589"/>
        <v>1462.4506963735107</v>
      </c>
      <c r="DU323" s="447">
        <f ca="1">IF(DS323&gt;$DK$140,0,DU322+DT323)+DW322</f>
        <v>303058.2823752666</v>
      </c>
      <c r="DV323" s="243">
        <f t="shared" ca="1" si="538"/>
        <v>315.68571080756936</v>
      </c>
      <c r="DW323" s="33"/>
      <c r="EG323" s="242">
        <v>181</v>
      </c>
      <c r="EH323" s="331">
        <f t="shared" ca="1" si="539"/>
        <v>1150</v>
      </c>
      <c r="EI323" s="599">
        <f t="shared" ca="1" si="599"/>
        <v>103.62049999999999</v>
      </c>
      <c r="EJ323" s="331">
        <f t="shared" ca="1" si="540"/>
        <v>1046.3795</v>
      </c>
      <c r="EK323" s="594">
        <f t="shared" ca="1" si="541"/>
        <v>301.54102488951395</v>
      </c>
      <c r="EL323" s="488">
        <f t="shared" ca="1" si="542"/>
        <v>744.83847511048612</v>
      </c>
      <c r="EM323" s="331">
        <f t="shared" si="543"/>
        <v>0</v>
      </c>
      <c r="EN323" s="331">
        <f t="shared" si="544"/>
        <v>0</v>
      </c>
      <c r="EO323" s="595">
        <f t="shared" ca="1" si="545"/>
        <v>102640.65577272285</v>
      </c>
      <c r="EP323" s="420">
        <f t="shared" ca="1" si="507"/>
        <v>0</v>
      </c>
      <c r="EQ323" s="416">
        <f t="shared" ca="1" si="546"/>
        <v>1150</v>
      </c>
      <c r="ER323" s="372">
        <f t="shared" ca="1" si="600"/>
        <v>-1150</v>
      </c>
      <c r="ES323" s="242">
        <v>182</v>
      </c>
      <c r="ET323" s="29">
        <f t="shared" si="547"/>
        <v>0</v>
      </c>
      <c r="EU323" s="29">
        <f ca="1">IF(ES323&gt;$ET$140,0,EU322+ET323)</f>
        <v>95100.595964715569</v>
      </c>
      <c r="EV323" s="29">
        <f t="shared" ca="1" si="508"/>
        <v>99.06312079657873</v>
      </c>
      <c r="EW323" s="29"/>
      <c r="EX323" s="24">
        <v>181</v>
      </c>
      <c r="EY323" s="243">
        <f t="shared" ca="1" si="590"/>
        <v>1150</v>
      </c>
      <c r="EZ323" s="447">
        <f ca="1">IF(EX323&gt;$EP$140,0,EZ322+EY323)+FB322</f>
        <v>242175.26404167063</v>
      </c>
      <c r="FA323" s="243">
        <f t="shared" ca="1" si="548"/>
        <v>252.2659000434069</v>
      </c>
      <c r="FB323" s="33"/>
      <c r="FL323" s="242">
        <v>181</v>
      </c>
      <c r="FM323" s="331">
        <f t="shared" ca="1" si="549"/>
        <v>1150</v>
      </c>
      <c r="FN323" s="600">
        <f t="shared" ca="1" si="601"/>
        <v>104.1015</v>
      </c>
      <c r="FO323" s="331">
        <f t="shared" ca="1" si="550"/>
        <v>1045.8985</v>
      </c>
      <c r="FP323" s="597">
        <f t="shared" ca="1" si="551"/>
        <v>310.39289519406407</v>
      </c>
      <c r="FQ323" s="488">
        <f t="shared" ca="1" si="552"/>
        <v>735.50560480593595</v>
      </c>
      <c r="FR323" s="331">
        <f t="shared" si="553"/>
        <v>0</v>
      </c>
      <c r="FS323" s="331">
        <f t="shared" si="554"/>
        <v>0</v>
      </c>
      <c r="FT323" s="596">
        <f t="shared" ca="1" si="555"/>
        <v>105684.91560458746</v>
      </c>
      <c r="FU323" s="420">
        <f t="shared" ca="1" si="509"/>
        <v>0</v>
      </c>
      <c r="FV323" s="416">
        <f t="shared" ca="1" si="556"/>
        <v>1150</v>
      </c>
      <c r="FW323" s="372">
        <f t="shared" ca="1" si="602"/>
        <v>-1150</v>
      </c>
      <c r="FX323" s="242">
        <v>182</v>
      </c>
      <c r="FY323" s="29">
        <f t="shared" si="557"/>
        <v>0</v>
      </c>
      <c r="FZ323" s="29">
        <f ca="1">IF(FX323&gt;$FY$140,0,FZ322+FY323)</f>
        <v>95100.595964715569</v>
      </c>
      <c r="GA323" s="29">
        <f t="shared" ca="1" si="510"/>
        <v>99.06312079657873</v>
      </c>
      <c r="GB323" s="29"/>
      <c r="GC323" s="24">
        <v>181</v>
      </c>
      <c r="GD323" s="243">
        <f t="shared" ca="1" si="591"/>
        <v>1150</v>
      </c>
      <c r="GE323" s="447">
        <f ca="1">IF(GC323&gt;$FU$140,0,GE322+GD323)+GG322</f>
        <v>242136.3915915736</v>
      </c>
      <c r="GF323" s="243">
        <f t="shared" ca="1" si="558"/>
        <v>252.22540790788921</v>
      </c>
      <c r="GG323" s="33"/>
      <c r="GQ323" s="242">
        <v>181</v>
      </c>
      <c r="GR323" s="331">
        <f t="shared" ca="1" si="511"/>
        <v>1150</v>
      </c>
      <c r="GS323" s="600">
        <f t="shared" ca="1" si="603"/>
        <v>106.9885</v>
      </c>
      <c r="GT323" s="331">
        <f t="shared" ca="1" si="512"/>
        <v>1043.0115000000001</v>
      </c>
      <c r="GU323" s="591">
        <f t="shared" ca="1" si="559"/>
        <v>340.55997914514904</v>
      </c>
      <c r="GV323" s="488">
        <f t="shared" ca="1" si="592"/>
        <v>702.45152085485097</v>
      </c>
      <c r="GW323" s="331">
        <f t="shared" si="593"/>
        <v>0</v>
      </c>
      <c r="GX323" s="331">
        <f t="shared" si="594"/>
        <v>0</v>
      </c>
      <c r="GY323" s="593">
        <f t="shared" ca="1" si="595"/>
        <v>116060.96990033909</v>
      </c>
      <c r="GZ323" s="420">
        <f t="shared" ca="1" si="513"/>
        <v>0</v>
      </c>
      <c r="HA323" s="416">
        <f t="shared" ca="1" si="560"/>
        <v>1150</v>
      </c>
      <c r="HB323" s="372">
        <f t="shared" ca="1" si="604"/>
        <v>-1150</v>
      </c>
      <c r="HC323" s="242">
        <v>182</v>
      </c>
      <c r="HD323" s="29">
        <f t="shared" si="561"/>
        <v>0</v>
      </c>
      <c r="HE323" s="29">
        <f ca="1">IF(HC323&gt;$HD$140,0,HE322+HD323)</f>
        <v>88207.210417962109</v>
      </c>
      <c r="HF323" s="29">
        <f t="shared" ca="1" si="514"/>
        <v>91.882510852043865</v>
      </c>
      <c r="HG323" s="29"/>
      <c r="HH323" s="24">
        <v>181</v>
      </c>
      <c r="HI323" s="243">
        <f t="shared" ca="1" si="605"/>
        <v>1150</v>
      </c>
      <c r="HJ323" s="447">
        <f ca="1">IF(HH323&gt;$GZ$140,0,HJ322+HI323)+HL322</f>
        <v>240890.77803716349</v>
      </c>
      <c r="HK323" s="243">
        <f t="shared" ca="1" si="562"/>
        <v>250.927893788712</v>
      </c>
      <c r="HL323" s="33"/>
    </row>
    <row r="324" spans="3:220" ht="15" customHeight="1" x14ac:dyDescent="0.25">
      <c r="C324" s="242">
        <v>182</v>
      </c>
      <c r="D324" s="243">
        <f t="shared" si="486"/>
        <v>1155.6736805955547</v>
      </c>
      <c r="E324" s="865">
        <f t="shared" si="563"/>
        <v>100</v>
      </c>
      <c r="F324" s="866"/>
      <c r="G324" s="243">
        <f t="shared" si="487"/>
        <v>1055.6736805955547</v>
      </c>
      <c r="H324" s="859">
        <f t="shared" si="488"/>
        <v>345.20321308064126</v>
      </c>
      <c r="I324" s="860"/>
      <c r="J324" s="243">
        <f t="shared" si="489"/>
        <v>710.47046751491348</v>
      </c>
      <c r="K324" s="859">
        <f t="shared" si="515"/>
        <v>102850.49345667746</v>
      </c>
      <c r="L324" s="860"/>
      <c r="M324" s="860"/>
      <c r="N324" s="861"/>
      <c r="O324" s="248">
        <f t="shared" si="516"/>
        <v>102850.49345667746</v>
      </c>
      <c r="P324" s="248">
        <f t="shared" si="484"/>
        <v>0</v>
      </c>
      <c r="Q324" s="248">
        <f t="shared" si="490"/>
        <v>0</v>
      </c>
      <c r="R324" s="1015" t="str">
        <f t="shared" si="485"/>
        <v/>
      </c>
      <c r="S324" s="1015"/>
      <c r="U324">
        <v>182</v>
      </c>
      <c r="W324" s="278"/>
      <c r="X324" s="278"/>
      <c r="Y324" s="854"/>
      <c r="Z324" s="855"/>
      <c r="AA324" s="279"/>
      <c r="AR324" s="242">
        <v>182</v>
      </c>
      <c r="AS324" s="331">
        <f t="shared" ca="1" si="491"/>
        <v>1231.970682334292</v>
      </c>
      <c r="AT324" s="566">
        <f t="shared" ca="1" si="517"/>
        <v>103.62049999999999</v>
      </c>
      <c r="AU324" s="331">
        <f t="shared" ca="1" si="492"/>
        <v>1128.350182334292</v>
      </c>
      <c r="AV324" s="329">
        <f t="shared" ca="1" si="493"/>
        <v>242.47319316047435</v>
      </c>
      <c r="AW324" s="331">
        <f t="shared" ca="1" si="494"/>
        <v>885.87698917381761</v>
      </c>
      <c r="AX324" s="331">
        <f t="shared" si="518"/>
        <v>0</v>
      </c>
      <c r="AY324" s="331">
        <f t="shared" si="570"/>
        <v>0</v>
      </c>
      <c r="AZ324" s="350">
        <f t="shared" ca="1" si="495"/>
        <v>82247.789237274526</v>
      </c>
      <c r="BA324" s="420">
        <f t="shared" ca="1" si="496"/>
        <v>0</v>
      </c>
      <c r="BB324" s="416">
        <f t="shared" ca="1" si="519"/>
        <v>1231.970682334292</v>
      </c>
      <c r="BC324" s="372">
        <f t="shared" ca="1" si="596"/>
        <v>-1231.970682334292</v>
      </c>
      <c r="BD324" s="242">
        <v>183</v>
      </c>
      <c r="BE324" s="29">
        <f t="shared" si="497"/>
        <v>0</v>
      </c>
      <c r="BF324" s="29">
        <f t="shared" ca="1" si="520"/>
        <v>95100.595964715569</v>
      </c>
      <c r="BG324" s="29">
        <f t="shared" ca="1" si="498"/>
        <v>99.06312079657873</v>
      </c>
      <c r="BH324" s="29"/>
      <c r="BI324" s="24">
        <v>182</v>
      </c>
      <c r="BJ324" s="243">
        <f t="shared" ca="1" si="587"/>
        <v>1231.970682334292</v>
      </c>
      <c r="BK324" s="243">
        <f t="shared" ca="1" si="564"/>
        <v>259716.72869780866</v>
      </c>
      <c r="BL324" s="243">
        <f t="shared" ca="1" si="521"/>
        <v>270.5382590602174</v>
      </c>
      <c r="BM324" s="33"/>
      <c r="BO324" s="278"/>
      <c r="BP324" s="278"/>
      <c r="BQ324" s="278"/>
      <c r="BR324" s="278"/>
      <c r="BS324" s="278"/>
      <c r="BT324" s="278"/>
      <c r="BU324" s="278"/>
      <c r="BV324" s="278"/>
      <c r="BW324" s="679">
        <v>182</v>
      </c>
      <c r="BX324" s="489">
        <f t="shared" ca="1" si="522"/>
        <v>1445.5025028809234</v>
      </c>
      <c r="BY324" s="489">
        <f t="shared" ca="1" si="499"/>
        <v>104.1015</v>
      </c>
      <c r="BZ324" s="489">
        <f t="shared" ca="1" si="500"/>
        <v>1341.4010028809234</v>
      </c>
      <c r="CA324" s="489">
        <f t="shared" ca="1" si="523"/>
        <v>103.14105752940615</v>
      </c>
      <c r="CB324" s="489">
        <f t="shared" ca="1" si="524"/>
        <v>1238.2599453515172</v>
      </c>
      <c r="CC324" s="489">
        <f t="shared" si="525"/>
        <v>0</v>
      </c>
      <c r="CD324" s="489">
        <f t="shared" si="526"/>
        <v>0</v>
      </c>
      <c r="CE324" s="647">
        <f t="shared" ca="1" si="527"/>
        <v>34124.388350444875</v>
      </c>
      <c r="CF324" s="700">
        <f t="shared" ca="1" si="565"/>
        <v>0</v>
      </c>
      <c r="CG324" s="701">
        <f t="shared" ca="1" si="528"/>
        <v>1445.5025028809234</v>
      </c>
      <c r="CH324" s="710">
        <f t="shared" ca="1" si="597"/>
        <v>-1445.5025028809234</v>
      </c>
      <c r="CI324" s="679">
        <v>183</v>
      </c>
      <c r="CJ324" s="29">
        <f t="shared" si="501"/>
        <v>0</v>
      </c>
      <c r="CK324" s="29">
        <f t="shared" ref="CK324:CK333" ca="1" si="624">IF(CI324&gt;$CJ$140,0,CK323+CJ324)</f>
        <v>95100.595964715569</v>
      </c>
      <c r="CL324" s="29">
        <f t="shared" ca="1" si="502"/>
        <v>99.06312079657873</v>
      </c>
      <c r="CM324" s="29"/>
      <c r="CN324" s="29">
        <v>182</v>
      </c>
      <c r="CO324" s="29">
        <f t="shared" ca="1" si="588"/>
        <v>1445.5025028809234</v>
      </c>
      <c r="CP324" s="29">
        <f ca="1">IF(CN324&gt;$CF$140,0,CP323+CO324)</f>
        <v>302377.26034900697</v>
      </c>
      <c r="CQ324" s="29">
        <f t="shared" ca="1" si="529"/>
        <v>314.97631286354891</v>
      </c>
      <c r="CR324" s="292"/>
      <c r="DB324" s="242">
        <v>182</v>
      </c>
      <c r="DC324" s="488">
        <f t="shared" ca="1" si="530"/>
        <v>1462.4506963735107</v>
      </c>
      <c r="DD324" s="489">
        <f t="shared" ca="1" si="503"/>
        <v>106.9885</v>
      </c>
      <c r="DE324" s="488">
        <f t="shared" ca="1" si="531"/>
        <v>1355.4621963735108</v>
      </c>
      <c r="DF324" s="489">
        <f t="shared" ca="1" si="532"/>
        <v>121.64090414765407</v>
      </c>
      <c r="DG324" s="488">
        <f t="shared" ca="1" si="533"/>
        <v>1233.8212922258567</v>
      </c>
      <c r="DH324" s="488">
        <f t="shared" si="534"/>
        <v>0</v>
      </c>
      <c r="DI324" s="488">
        <f t="shared" si="535"/>
        <v>0</v>
      </c>
      <c r="DJ324" s="523">
        <f t="shared" ca="1" si="536"/>
        <v>40471.631558398396</v>
      </c>
      <c r="DK324" s="420">
        <f t="shared" ca="1" si="504"/>
        <v>0</v>
      </c>
      <c r="DL324" s="416">
        <f t="shared" ca="1" si="537"/>
        <v>1462.4506963735107</v>
      </c>
      <c r="DM324" s="372">
        <f t="shared" ca="1" si="598"/>
        <v>-1462.4506963735107</v>
      </c>
      <c r="DN324" s="242">
        <v>183</v>
      </c>
      <c r="DO324" s="29">
        <f t="shared" si="505"/>
        <v>0</v>
      </c>
      <c r="DP324" s="29">
        <f t="shared" ca="1" si="577"/>
        <v>88207.210417962109</v>
      </c>
      <c r="DQ324" s="29">
        <f t="shared" ca="1" si="506"/>
        <v>91.882510852043865</v>
      </c>
      <c r="DR324" s="29"/>
      <c r="DS324" s="24">
        <v>182</v>
      </c>
      <c r="DT324" s="243">
        <f t="shared" ca="1" si="589"/>
        <v>1462.4506963735107</v>
      </c>
      <c r="DU324" s="243">
        <f ca="1">IF(DS324&gt;$DK$140,0,DU323+DT324)</f>
        <v>304520.73307164013</v>
      </c>
      <c r="DV324" s="243">
        <f t="shared" ca="1" si="538"/>
        <v>317.20909694962512</v>
      </c>
      <c r="DW324" s="33"/>
      <c r="EG324" s="242">
        <v>182</v>
      </c>
      <c r="EH324" s="331">
        <f t="shared" ca="1" si="539"/>
        <v>1150</v>
      </c>
      <c r="EI324" s="599">
        <f t="shared" ca="1" si="599"/>
        <v>103.62049999999999</v>
      </c>
      <c r="EJ324" s="331">
        <f t="shared" ca="1" si="540"/>
        <v>1046.3795</v>
      </c>
      <c r="EK324" s="594">
        <f t="shared" ca="1" si="541"/>
        <v>299.36857933710832</v>
      </c>
      <c r="EL324" s="488">
        <f t="shared" ca="1" si="542"/>
        <v>747.01092066289175</v>
      </c>
      <c r="EM324" s="331">
        <f t="shared" si="543"/>
        <v>0</v>
      </c>
      <c r="EN324" s="331">
        <f t="shared" si="544"/>
        <v>0</v>
      </c>
      <c r="EO324" s="595">
        <f t="shared" ca="1" si="545"/>
        <v>101893.64485205995</v>
      </c>
      <c r="EP324" s="420">
        <f t="shared" ca="1" si="507"/>
        <v>0</v>
      </c>
      <c r="EQ324" s="416">
        <f t="shared" ca="1" si="546"/>
        <v>1150</v>
      </c>
      <c r="ER324" s="372">
        <f t="shared" ca="1" si="600"/>
        <v>-1150</v>
      </c>
      <c r="ES324" s="242">
        <v>183</v>
      </c>
      <c r="ET324" s="29">
        <f t="shared" si="547"/>
        <v>0</v>
      </c>
      <c r="EU324" s="29">
        <f t="shared" ref="EU324:EU333" ca="1" si="625">IF(ES324&gt;$ET$140,0,EU323+ET324)</f>
        <v>95100.595964715569</v>
      </c>
      <c r="EV324" s="29">
        <f t="shared" ca="1" si="508"/>
        <v>99.06312079657873</v>
      </c>
      <c r="EW324" s="29"/>
      <c r="EX324" s="24">
        <v>182</v>
      </c>
      <c r="EY324" s="243">
        <f t="shared" ca="1" si="590"/>
        <v>1150</v>
      </c>
      <c r="EZ324" s="243">
        <f ca="1">IF(EX324&gt;$EP$140,0,EZ323+EY324)</f>
        <v>243325.26404167063</v>
      </c>
      <c r="FA324" s="243">
        <f t="shared" ca="1" si="548"/>
        <v>253.46381671007359</v>
      </c>
      <c r="FB324" s="33"/>
      <c r="FL324" s="242">
        <v>182</v>
      </c>
      <c r="FM324" s="331">
        <f t="shared" ca="1" si="549"/>
        <v>1150</v>
      </c>
      <c r="FN324" s="600">
        <f t="shared" ca="1" si="601"/>
        <v>104.1015</v>
      </c>
      <c r="FO324" s="331">
        <f t="shared" ca="1" si="550"/>
        <v>1045.8985</v>
      </c>
      <c r="FP324" s="597">
        <f t="shared" ca="1" si="551"/>
        <v>308.24767051338011</v>
      </c>
      <c r="FQ324" s="488">
        <f t="shared" ca="1" si="552"/>
        <v>737.65082948661984</v>
      </c>
      <c r="FR324" s="331">
        <f t="shared" si="553"/>
        <v>0</v>
      </c>
      <c r="FS324" s="331">
        <f t="shared" si="554"/>
        <v>0</v>
      </c>
      <c r="FT324" s="596">
        <f t="shared" ca="1" si="555"/>
        <v>104947.26477510083</v>
      </c>
      <c r="FU324" s="420">
        <f t="shared" ca="1" si="509"/>
        <v>0</v>
      </c>
      <c r="FV324" s="416">
        <f t="shared" ca="1" si="556"/>
        <v>1150</v>
      </c>
      <c r="FW324" s="372">
        <f t="shared" ca="1" si="602"/>
        <v>-1150</v>
      </c>
      <c r="FX324" s="242">
        <v>183</v>
      </c>
      <c r="FY324" s="29">
        <f t="shared" si="557"/>
        <v>0</v>
      </c>
      <c r="FZ324" s="29">
        <f t="shared" ref="FZ324:FZ333" ca="1" si="626">IF(FX324&gt;$FY$140,0,FZ323+FY324)</f>
        <v>95100.595964715569</v>
      </c>
      <c r="GA324" s="29">
        <f t="shared" ca="1" si="510"/>
        <v>99.06312079657873</v>
      </c>
      <c r="GB324" s="29"/>
      <c r="GC324" s="24">
        <v>182</v>
      </c>
      <c r="GD324" s="243">
        <f t="shared" ca="1" si="591"/>
        <v>1150</v>
      </c>
      <c r="GE324" s="243">
        <f ca="1">IF(GC324&gt;$FU$140,0,GE323+GD324)</f>
        <v>243286.3915915736</v>
      </c>
      <c r="GF324" s="243">
        <f t="shared" ca="1" si="558"/>
        <v>253.42332457455586</v>
      </c>
      <c r="GG324" s="33"/>
      <c r="GQ324" s="242">
        <v>182</v>
      </c>
      <c r="GR324" s="331">
        <f t="shared" ca="1" si="511"/>
        <v>1150</v>
      </c>
      <c r="GS324" s="600">
        <f t="shared" ca="1" si="603"/>
        <v>106.9885</v>
      </c>
      <c r="GT324" s="331">
        <f t="shared" ca="1" si="512"/>
        <v>1043.0115000000001</v>
      </c>
      <c r="GU324" s="591">
        <f t="shared" ca="1" si="559"/>
        <v>338.51116220932238</v>
      </c>
      <c r="GV324" s="488">
        <f t="shared" ca="1" si="592"/>
        <v>704.50033779067769</v>
      </c>
      <c r="GW324" s="331">
        <f t="shared" si="593"/>
        <v>0</v>
      </c>
      <c r="GX324" s="331">
        <f t="shared" si="594"/>
        <v>0</v>
      </c>
      <c r="GY324" s="593">
        <f t="shared" ca="1" si="595"/>
        <v>115356.4695625484</v>
      </c>
      <c r="GZ324" s="420">
        <f t="shared" ca="1" si="513"/>
        <v>0</v>
      </c>
      <c r="HA324" s="416">
        <f t="shared" ca="1" si="560"/>
        <v>1150</v>
      </c>
      <c r="HB324" s="372">
        <f t="shared" ca="1" si="604"/>
        <v>-1150</v>
      </c>
      <c r="HC324" s="242">
        <v>183</v>
      </c>
      <c r="HD324" s="29">
        <f t="shared" si="561"/>
        <v>0</v>
      </c>
      <c r="HE324" s="29">
        <f t="shared" ref="HE324:HE333" ca="1" si="627">IF(HC324&gt;$HD$140,0,HE323+HD324)</f>
        <v>88207.210417962109</v>
      </c>
      <c r="HF324" s="29">
        <f t="shared" ca="1" si="514"/>
        <v>91.882510852043865</v>
      </c>
      <c r="HG324" s="29"/>
      <c r="HH324" s="24">
        <v>182</v>
      </c>
      <c r="HI324" s="243">
        <f t="shared" ca="1" si="605"/>
        <v>1150</v>
      </c>
      <c r="HJ324" s="243">
        <f ca="1">IF(HH324&gt;$GZ$140,0,HJ323+HI324)</f>
        <v>242040.77803716349</v>
      </c>
      <c r="HK324" s="243">
        <f t="shared" ca="1" si="562"/>
        <v>252.12581045537866</v>
      </c>
      <c r="HL324" s="33"/>
    </row>
    <row r="325" spans="3:220" ht="15" customHeight="1" x14ac:dyDescent="0.25">
      <c r="C325" s="242">
        <v>183</v>
      </c>
      <c r="D325" s="243">
        <f t="shared" si="486"/>
        <v>1155.6736805955547</v>
      </c>
      <c r="E325" s="865">
        <f t="shared" si="563"/>
        <v>100</v>
      </c>
      <c r="F325" s="866"/>
      <c r="G325" s="243">
        <f t="shared" si="487"/>
        <v>1055.6736805955547</v>
      </c>
      <c r="H325" s="859">
        <f t="shared" si="488"/>
        <v>342.83497818892488</v>
      </c>
      <c r="I325" s="860"/>
      <c r="J325" s="243">
        <f t="shared" si="489"/>
        <v>712.83870240662986</v>
      </c>
      <c r="K325" s="859">
        <f t="shared" si="515"/>
        <v>102137.65475427083</v>
      </c>
      <c r="L325" s="860"/>
      <c r="M325" s="860"/>
      <c r="N325" s="861"/>
      <c r="O325" s="248">
        <f t="shared" si="516"/>
        <v>102137.65475427083</v>
      </c>
      <c r="P325" s="248">
        <f t="shared" si="484"/>
        <v>0</v>
      </c>
      <c r="Q325" s="248">
        <f t="shared" si="490"/>
        <v>0</v>
      </c>
      <c r="R325" s="1015" t="str">
        <f t="shared" si="485"/>
        <v/>
      </c>
      <c r="S325" s="1015"/>
      <c r="U325">
        <v>183</v>
      </c>
      <c r="W325" s="278"/>
      <c r="X325" s="278"/>
      <c r="Y325" s="854"/>
      <c r="Z325" s="855"/>
      <c r="AA325" s="279"/>
      <c r="AR325" s="242">
        <v>183</v>
      </c>
      <c r="AS325" s="331">
        <f t="shared" ca="1" si="491"/>
        <v>1231.970682334292</v>
      </c>
      <c r="AT325" s="566">
        <f t="shared" ca="1" si="517"/>
        <v>103.62049999999999</v>
      </c>
      <c r="AU325" s="331">
        <f t="shared" ca="1" si="492"/>
        <v>1128.350182334292</v>
      </c>
      <c r="AV325" s="329">
        <f t="shared" ca="1" si="493"/>
        <v>239.88938527538406</v>
      </c>
      <c r="AW325" s="331">
        <f t="shared" ca="1" si="494"/>
        <v>888.46079705890793</v>
      </c>
      <c r="AX325" s="331">
        <f t="shared" si="518"/>
        <v>0</v>
      </c>
      <c r="AY325" s="331">
        <f t="shared" si="570"/>
        <v>0</v>
      </c>
      <c r="AZ325" s="350">
        <f t="shared" ca="1" si="495"/>
        <v>81359.328440215613</v>
      </c>
      <c r="BA325" s="420">
        <f t="shared" ca="1" si="496"/>
        <v>0</v>
      </c>
      <c r="BB325" s="416">
        <f t="shared" ca="1" si="519"/>
        <v>1231.970682334292</v>
      </c>
      <c r="BC325" s="372">
        <f t="shared" ca="1" si="596"/>
        <v>-1231.970682334292</v>
      </c>
      <c r="BD325" s="242">
        <v>184</v>
      </c>
      <c r="BE325" s="29">
        <f t="shared" si="497"/>
        <v>0</v>
      </c>
      <c r="BF325" s="29">
        <f t="shared" ca="1" si="520"/>
        <v>95100.595964715569</v>
      </c>
      <c r="BG325" s="29">
        <f t="shared" ca="1" si="498"/>
        <v>99.06312079657873</v>
      </c>
      <c r="BH325" s="29"/>
      <c r="BI325" s="24">
        <v>183</v>
      </c>
      <c r="BJ325" s="243">
        <f t="shared" ca="1" si="587"/>
        <v>1231.970682334292</v>
      </c>
      <c r="BK325" s="243">
        <f t="shared" ca="1" si="564"/>
        <v>260948.69938014296</v>
      </c>
      <c r="BL325" s="243">
        <f t="shared" ca="1" si="521"/>
        <v>271.82156185431558</v>
      </c>
      <c r="BM325" s="33"/>
      <c r="BO325" s="278"/>
      <c r="BP325" s="278"/>
      <c r="BQ325" s="278"/>
      <c r="BR325" s="278"/>
      <c r="BS325" s="278"/>
      <c r="BT325" s="278"/>
      <c r="BU325" s="278"/>
      <c r="BV325" s="278"/>
      <c r="BW325" s="679">
        <v>183</v>
      </c>
      <c r="BX325" s="489">
        <f t="shared" ca="1" si="522"/>
        <v>1445.5025028809234</v>
      </c>
      <c r="BY325" s="489">
        <f t="shared" ca="1" si="499"/>
        <v>104.1015</v>
      </c>
      <c r="BZ325" s="489">
        <f t="shared" ca="1" si="500"/>
        <v>1341.4010028809234</v>
      </c>
      <c r="CA325" s="489">
        <f t="shared" ca="1" si="523"/>
        <v>99.529466022130904</v>
      </c>
      <c r="CB325" s="489">
        <f t="shared" ca="1" si="524"/>
        <v>1241.8715368587925</v>
      </c>
      <c r="CC325" s="489">
        <f t="shared" si="525"/>
        <v>0</v>
      </c>
      <c r="CD325" s="489">
        <f t="shared" si="526"/>
        <v>0</v>
      </c>
      <c r="CE325" s="647">
        <f t="shared" ca="1" si="527"/>
        <v>32882.51681358608</v>
      </c>
      <c r="CF325" s="700">
        <f t="shared" ca="1" si="565"/>
        <v>0</v>
      </c>
      <c r="CG325" s="701">
        <f t="shared" ca="1" si="528"/>
        <v>1445.5025028809234</v>
      </c>
      <c r="CH325" s="710">
        <f t="shared" ca="1" si="597"/>
        <v>-1445.5025028809234</v>
      </c>
      <c r="CI325" s="679">
        <v>184</v>
      </c>
      <c r="CJ325" s="29">
        <f t="shared" si="501"/>
        <v>0</v>
      </c>
      <c r="CK325" s="29">
        <f t="shared" ca="1" si="624"/>
        <v>95100.595964715569</v>
      </c>
      <c r="CL325" s="29">
        <f t="shared" ca="1" si="502"/>
        <v>99.06312079657873</v>
      </c>
      <c r="CM325" s="29"/>
      <c r="CN325" s="29">
        <v>183</v>
      </c>
      <c r="CO325" s="29">
        <f t="shared" ca="1" si="588"/>
        <v>1445.5025028809234</v>
      </c>
      <c r="CP325" s="29">
        <f t="shared" ref="CP325:CP334" ca="1" si="628">IF(CN325&gt;$CF$140,0,CP324+CO325)</f>
        <v>303822.76285188791</v>
      </c>
      <c r="CQ325" s="29">
        <f t="shared" ca="1" si="529"/>
        <v>316.48204463738324</v>
      </c>
      <c r="CR325" s="292"/>
      <c r="DB325" s="242">
        <v>183</v>
      </c>
      <c r="DC325" s="488">
        <f t="shared" ca="1" si="530"/>
        <v>1462.4506963735107</v>
      </c>
      <c r="DD325" s="489">
        <f t="shared" ca="1" si="503"/>
        <v>106.9885</v>
      </c>
      <c r="DE325" s="488">
        <f t="shared" ca="1" si="531"/>
        <v>1355.4621963735108</v>
      </c>
      <c r="DF325" s="489">
        <f t="shared" ca="1" si="532"/>
        <v>118.04225871199533</v>
      </c>
      <c r="DG325" s="488">
        <f t="shared" ca="1" si="533"/>
        <v>1237.4199376615154</v>
      </c>
      <c r="DH325" s="488">
        <f t="shared" si="534"/>
        <v>0</v>
      </c>
      <c r="DI325" s="488">
        <f t="shared" si="535"/>
        <v>0</v>
      </c>
      <c r="DJ325" s="523">
        <f t="shared" ca="1" si="536"/>
        <v>39234.211620736882</v>
      </c>
      <c r="DK325" s="420">
        <f t="shared" ca="1" si="504"/>
        <v>0</v>
      </c>
      <c r="DL325" s="416">
        <f t="shared" ca="1" si="537"/>
        <v>1462.4506963735107</v>
      </c>
      <c r="DM325" s="372">
        <f t="shared" ca="1" si="598"/>
        <v>-1462.4506963735107</v>
      </c>
      <c r="DN325" s="242">
        <v>184</v>
      </c>
      <c r="DO325" s="29">
        <f t="shared" si="505"/>
        <v>0</v>
      </c>
      <c r="DP325" s="29">
        <f t="shared" ca="1" si="577"/>
        <v>88207.210417962109</v>
      </c>
      <c r="DQ325" s="29">
        <f t="shared" ca="1" si="506"/>
        <v>91.882510852043865</v>
      </c>
      <c r="DR325" s="29"/>
      <c r="DS325" s="24">
        <v>183</v>
      </c>
      <c r="DT325" s="243">
        <f t="shared" ca="1" si="589"/>
        <v>1462.4506963735107</v>
      </c>
      <c r="DU325" s="243">
        <f t="shared" ref="DU325:DU334" ca="1" si="629">IF(DS325&gt;$DK$140,0,DU324+DT325)</f>
        <v>305983.18376801367</v>
      </c>
      <c r="DV325" s="243">
        <f t="shared" ca="1" si="538"/>
        <v>318.73248309168093</v>
      </c>
      <c r="DW325" s="33"/>
      <c r="EG325" s="242">
        <v>183</v>
      </c>
      <c r="EH325" s="331">
        <f t="shared" ca="1" si="539"/>
        <v>1150</v>
      </c>
      <c r="EI325" s="599">
        <f t="shared" ca="1" si="599"/>
        <v>103.62049999999999</v>
      </c>
      <c r="EJ325" s="331">
        <f t="shared" ca="1" si="540"/>
        <v>1046.3795</v>
      </c>
      <c r="EK325" s="594">
        <f t="shared" ca="1" si="541"/>
        <v>297.18979748517489</v>
      </c>
      <c r="EL325" s="488">
        <f t="shared" ca="1" si="542"/>
        <v>749.18970251482506</v>
      </c>
      <c r="EM325" s="331">
        <f t="shared" si="543"/>
        <v>0</v>
      </c>
      <c r="EN325" s="331">
        <f t="shared" si="544"/>
        <v>0</v>
      </c>
      <c r="EO325" s="595">
        <f t="shared" ca="1" si="545"/>
        <v>101144.45514954513</v>
      </c>
      <c r="EP325" s="420">
        <f t="shared" ca="1" si="507"/>
        <v>0</v>
      </c>
      <c r="EQ325" s="416">
        <f t="shared" ca="1" si="546"/>
        <v>1150</v>
      </c>
      <c r="ER325" s="372">
        <f t="shared" ca="1" si="600"/>
        <v>-1150</v>
      </c>
      <c r="ES325" s="242">
        <v>184</v>
      </c>
      <c r="ET325" s="29">
        <f t="shared" si="547"/>
        <v>0</v>
      </c>
      <c r="EU325" s="29">
        <f t="shared" ca="1" si="625"/>
        <v>95100.595964715569</v>
      </c>
      <c r="EV325" s="29">
        <f t="shared" ca="1" si="508"/>
        <v>99.06312079657873</v>
      </c>
      <c r="EW325" s="29"/>
      <c r="EX325" s="24">
        <v>183</v>
      </c>
      <c r="EY325" s="243">
        <f t="shared" ca="1" si="590"/>
        <v>1150</v>
      </c>
      <c r="EZ325" s="243">
        <f t="shared" ref="EZ325:EZ334" ca="1" si="630">IF(EX325&gt;$EP$140,0,EZ324+EY325)</f>
        <v>244475.26404167063</v>
      </c>
      <c r="FA325" s="243">
        <f t="shared" ca="1" si="548"/>
        <v>254.66173337674024</v>
      </c>
      <c r="FB325" s="33"/>
      <c r="FL325" s="242">
        <v>183</v>
      </c>
      <c r="FM325" s="331">
        <f t="shared" ca="1" si="549"/>
        <v>1150</v>
      </c>
      <c r="FN325" s="600">
        <f t="shared" ca="1" si="601"/>
        <v>104.1015</v>
      </c>
      <c r="FO325" s="331">
        <f t="shared" ca="1" si="550"/>
        <v>1045.8985</v>
      </c>
      <c r="FP325" s="597">
        <f t="shared" ca="1" si="551"/>
        <v>306.09618892737745</v>
      </c>
      <c r="FQ325" s="488">
        <f t="shared" ca="1" si="552"/>
        <v>739.80231107262262</v>
      </c>
      <c r="FR325" s="331">
        <f t="shared" si="553"/>
        <v>0</v>
      </c>
      <c r="FS325" s="331">
        <f t="shared" si="554"/>
        <v>0</v>
      </c>
      <c r="FT325" s="596">
        <f t="shared" ca="1" si="555"/>
        <v>104207.46246402821</v>
      </c>
      <c r="FU325" s="420">
        <f t="shared" ca="1" si="509"/>
        <v>0</v>
      </c>
      <c r="FV325" s="416">
        <f t="shared" ca="1" si="556"/>
        <v>1150</v>
      </c>
      <c r="FW325" s="372">
        <f t="shared" ca="1" si="602"/>
        <v>-1150</v>
      </c>
      <c r="FX325" s="242">
        <v>184</v>
      </c>
      <c r="FY325" s="29">
        <f t="shared" si="557"/>
        <v>0</v>
      </c>
      <c r="FZ325" s="29">
        <f t="shared" ca="1" si="626"/>
        <v>95100.595964715569</v>
      </c>
      <c r="GA325" s="29">
        <f t="shared" ca="1" si="510"/>
        <v>99.06312079657873</v>
      </c>
      <c r="GB325" s="29"/>
      <c r="GC325" s="24">
        <v>183</v>
      </c>
      <c r="GD325" s="243">
        <f t="shared" ca="1" si="591"/>
        <v>1150</v>
      </c>
      <c r="GE325" s="243">
        <f t="shared" ref="GE325:GE334" ca="1" si="631">IF(GC325&gt;$FU$140,0,GE324+GD325)</f>
        <v>244436.3915915736</v>
      </c>
      <c r="GF325" s="243">
        <f t="shared" ca="1" si="558"/>
        <v>254.62124124122252</v>
      </c>
      <c r="GG325" s="33"/>
      <c r="GQ325" s="242">
        <v>183</v>
      </c>
      <c r="GR325" s="331">
        <f t="shared" ca="1" si="511"/>
        <v>1150</v>
      </c>
      <c r="GS325" s="600">
        <f t="shared" ca="1" si="603"/>
        <v>106.9885</v>
      </c>
      <c r="GT325" s="331">
        <f t="shared" ca="1" si="512"/>
        <v>1043.0115000000001</v>
      </c>
      <c r="GU325" s="591">
        <f t="shared" ca="1" si="559"/>
        <v>336.45636955743288</v>
      </c>
      <c r="GV325" s="488">
        <f t="shared" ca="1" si="592"/>
        <v>706.55513044256713</v>
      </c>
      <c r="GW325" s="331">
        <f t="shared" si="593"/>
        <v>0</v>
      </c>
      <c r="GX325" s="331">
        <f t="shared" si="594"/>
        <v>0</v>
      </c>
      <c r="GY325" s="593">
        <f t="shared" ca="1" si="595"/>
        <v>114649.91443210584</v>
      </c>
      <c r="GZ325" s="420">
        <f t="shared" ca="1" si="513"/>
        <v>0</v>
      </c>
      <c r="HA325" s="416">
        <f t="shared" ca="1" si="560"/>
        <v>1150</v>
      </c>
      <c r="HB325" s="372">
        <f t="shared" ca="1" si="604"/>
        <v>-1150</v>
      </c>
      <c r="HC325" s="242">
        <v>184</v>
      </c>
      <c r="HD325" s="29">
        <f t="shared" si="561"/>
        <v>0</v>
      </c>
      <c r="HE325" s="29">
        <f t="shared" ca="1" si="627"/>
        <v>88207.210417962109</v>
      </c>
      <c r="HF325" s="29">
        <f t="shared" ca="1" si="514"/>
        <v>91.882510852043865</v>
      </c>
      <c r="HG325" s="29"/>
      <c r="HH325" s="24">
        <v>183</v>
      </c>
      <c r="HI325" s="243">
        <f t="shared" ca="1" si="605"/>
        <v>1150</v>
      </c>
      <c r="HJ325" s="243">
        <f t="shared" ref="HJ325:HJ334" ca="1" si="632">IF(HH325&gt;$GZ$140,0,HJ324+HI325)</f>
        <v>243190.77803716349</v>
      </c>
      <c r="HK325" s="243">
        <f t="shared" ca="1" si="562"/>
        <v>253.32372712204531</v>
      </c>
      <c r="HL325" s="33"/>
    </row>
    <row r="326" spans="3:220" ht="15" customHeight="1" x14ac:dyDescent="0.25">
      <c r="C326" s="242">
        <v>184</v>
      </c>
      <c r="D326" s="243">
        <f t="shared" si="486"/>
        <v>1155.6736805955547</v>
      </c>
      <c r="E326" s="865">
        <f t="shared" si="563"/>
        <v>100</v>
      </c>
      <c r="F326" s="866"/>
      <c r="G326" s="243">
        <f t="shared" si="487"/>
        <v>1055.6736805955547</v>
      </c>
      <c r="H326" s="859">
        <f t="shared" si="488"/>
        <v>340.45884918090275</v>
      </c>
      <c r="I326" s="860"/>
      <c r="J326" s="243">
        <f t="shared" si="489"/>
        <v>715.21483141465205</v>
      </c>
      <c r="K326" s="859">
        <f t="shared" si="515"/>
        <v>101422.43992285618</v>
      </c>
      <c r="L326" s="860"/>
      <c r="M326" s="860"/>
      <c r="N326" s="861"/>
      <c r="O326" s="248">
        <f t="shared" si="516"/>
        <v>101422.43992285618</v>
      </c>
      <c r="P326" s="248">
        <f t="shared" si="484"/>
        <v>0</v>
      </c>
      <c r="Q326" s="248">
        <f t="shared" si="490"/>
        <v>0</v>
      </c>
      <c r="R326" s="1015" t="str">
        <f t="shared" si="485"/>
        <v/>
      </c>
      <c r="S326" s="1015"/>
      <c r="U326">
        <v>184</v>
      </c>
      <c r="W326" s="278"/>
      <c r="X326" s="278"/>
      <c r="Y326" s="854"/>
      <c r="Z326" s="855"/>
      <c r="AA326" s="279"/>
      <c r="AR326" s="242">
        <v>184</v>
      </c>
      <c r="AS326" s="331">
        <f t="shared" ca="1" si="491"/>
        <v>1231.970682334292</v>
      </c>
      <c r="AT326" s="566">
        <f t="shared" ca="1" si="517"/>
        <v>103.62049999999999</v>
      </c>
      <c r="AU326" s="331">
        <f t="shared" ca="1" si="492"/>
        <v>1128.350182334292</v>
      </c>
      <c r="AV326" s="329">
        <f t="shared" ca="1" si="493"/>
        <v>237.29804128396222</v>
      </c>
      <c r="AW326" s="331">
        <f t="shared" ca="1" si="494"/>
        <v>891.05214105032974</v>
      </c>
      <c r="AX326" s="331">
        <f t="shared" si="518"/>
        <v>0</v>
      </c>
      <c r="AY326" s="331">
        <f t="shared" si="570"/>
        <v>0</v>
      </c>
      <c r="AZ326" s="350">
        <f t="shared" ca="1" si="495"/>
        <v>80468.276299165285</v>
      </c>
      <c r="BA326" s="420">
        <f t="shared" ca="1" si="496"/>
        <v>0</v>
      </c>
      <c r="BB326" s="416">
        <f t="shared" ca="1" si="519"/>
        <v>1231.970682334292</v>
      </c>
      <c r="BC326" s="372">
        <f t="shared" ca="1" si="596"/>
        <v>-1231.970682334292</v>
      </c>
      <c r="BD326" s="242">
        <v>185</v>
      </c>
      <c r="BE326" s="29">
        <f t="shared" si="497"/>
        <v>0</v>
      </c>
      <c r="BF326" s="29">
        <f t="shared" ca="1" si="520"/>
        <v>95100.595964715569</v>
      </c>
      <c r="BG326" s="29">
        <f t="shared" ca="1" si="498"/>
        <v>99.06312079657873</v>
      </c>
      <c r="BH326" s="29"/>
      <c r="BI326" s="24">
        <v>184</v>
      </c>
      <c r="BJ326" s="243">
        <f t="shared" ca="1" si="587"/>
        <v>1231.970682334292</v>
      </c>
      <c r="BK326" s="243">
        <f t="shared" ca="1" si="564"/>
        <v>262180.67006247723</v>
      </c>
      <c r="BL326" s="243">
        <f t="shared" ca="1" si="521"/>
        <v>273.10486464841381</v>
      </c>
      <c r="BM326" s="33"/>
      <c r="BO326" s="278"/>
      <c r="BP326" s="278"/>
      <c r="BQ326" s="278"/>
      <c r="BR326" s="278"/>
      <c r="BS326" s="278"/>
      <c r="BT326" s="278"/>
      <c r="BU326" s="278"/>
      <c r="BV326" s="278"/>
      <c r="BW326" s="679">
        <v>184</v>
      </c>
      <c r="BX326" s="489">
        <f t="shared" ca="1" si="522"/>
        <v>1445.5025028809234</v>
      </c>
      <c r="BY326" s="489">
        <f t="shared" ca="1" si="499"/>
        <v>104.1015</v>
      </c>
      <c r="BZ326" s="489">
        <f t="shared" ca="1" si="500"/>
        <v>1341.4010028809234</v>
      </c>
      <c r="CA326" s="489">
        <f t="shared" ca="1" si="523"/>
        <v>95.907340706292743</v>
      </c>
      <c r="CB326" s="489">
        <f t="shared" ca="1" si="524"/>
        <v>1245.4936621746308</v>
      </c>
      <c r="CC326" s="489">
        <f t="shared" si="525"/>
        <v>0</v>
      </c>
      <c r="CD326" s="489">
        <f t="shared" si="526"/>
        <v>0</v>
      </c>
      <c r="CE326" s="647">
        <f t="shared" ca="1" si="527"/>
        <v>31637.023151411449</v>
      </c>
      <c r="CF326" s="700">
        <f t="shared" ca="1" si="565"/>
        <v>0</v>
      </c>
      <c r="CG326" s="701">
        <f t="shared" ca="1" si="528"/>
        <v>1445.5025028809234</v>
      </c>
      <c r="CH326" s="710">
        <f t="shared" ca="1" si="597"/>
        <v>-1445.5025028809234</v>
      </c>
      <c r="CI326" s="679">
        <v>185</v>
      </c>
      <c r="CJ326" s="29">
        <f t="shared" si="501"/>
        <v>0</v>
      </c>
      <c r="CK326" s="29">
        <f t="shared" ca="1" si="624"/>
        <v>95100.595964715569</v>
      </c>
      <c r="CL326" s="29">
        <f t="shared" ca="1" si="502"/>
        <v>99.06312079657873</v>
      </c>
      <c r="CM326" s="29"/>
      <c r="CN326" s="29">
        <v>184</v>
      </c>
      <c r="CO326" s="29">
        <f t="shared" ca="1" si="588"/>
        <v>1445.5025028809234</v>
      </c>
      <c r="CP326" s="29">
        <f t="shared" ca="1" si="628"/>
        <v>305268.26535476884</v>
      </c>
      <c r="CQ326" s="29">
        <f t="shared" ca="1" si="529"/>
        <v>317.98777641121757</v>
      </c>
      <c r="CR326" s="292"/>
      <c r="DB326" s="242">
        <v>184</v>
      </c>
      <c r="DC326" s="488">
        <f t="shared" ca="1" si="530"/>
        <v>1462.4506963735107</v>
      </c>
      <c r="DD326" s="489">
        <f t="shared" ca="1" si="503"/>
        <v>106.9885</v>
      </c>
      <c r="DE326" s="488">
        <f t="shared" ca="1" si="531"/>
        <v>1355.4621963735108</v>
      </c>
      <c r="DF326" s="489">
        <f t="shared" ca="1" si="532"/>
        <v>114.43311722714925</v>
      </c>
      <c r="DG326" s="488">
        <f t="shared" ca="1" si="533"/>
        <v>1241.0290791463615</v>
      </c>
      <c r="DH326" s="488">
        <f t="shared" si="534"/>
        <v>0</v>
      </c>
      <c r="DI326" s="488">
        <f t="shared" si="535"/>
        <v>0</v>
      </c>
      <c r="DJ326" s="523">
        <f t="shared" ca="1" si="536"/>
        <v>37993.182541590519</v>
      </c>
      <c r="DK326" s="420">
        <f t="shared" ca="1" si="504"/>
        <v>0</v>
      </c>
      <c r="DL326" s="416">
        <f t="shared" ca="1" si="537"/>
        <v>1462.4506963735107</v>
      </c>
      <c r="DM326" s="372">
        <f t="shared" ca="1" si="598"/>
        <v>-1462.4506963735107</v>
      </c>
      <c r="DN326" s="242">
        <v>185</v>
      </c>
      <c r="DO326" s="29">
        <f t="shared" si="505"/>
        <v>0</v>
      </c>
      <c r="DP326" s="29">
        <f t="shared" ca="1" si="577"/>
        <v>88207.210417962109</v>
      </c>
      <c r="DQ326" s="29">
        <f t="shared" ca="1" si="506"/>
        <v>91.882510852043865</v>
      </c>
      <c r="DR326" s="29"/>
      <c r="DS326" s="24">
        <v>184</v>
      </c>
      <c r="DT326" s="243">
        <f t="shared" ca="1" si="589"/>
        <v>1462.4506963735107</v>
      </c>
      <c r="DU326" s="243">
        <f t="shared" ca="1" si="629"/>
        <v>307445.6344643872</v>
      </c>
      <c r="DV326" s="243">
        <f t="shared" ca="1" si="538"/>
        <v>320.25586923373669</v>
      </c>
      <c r="DW326" s="33"/>
      <c r="EG326" s="242">
        <v>184</v>
      </c>
      <c r="EH326" s="331">
        <f t="shared" ca="1" si="539"/>
        <v>1150</v>
      </c>
      <c r="EI326" s="599">
        <f t="shared" ca="1" si="599"/>
        <v>103.62049999999999</v>
      </c>
      <c r="EJ326" s="331">
        <f t="shared" ca="1" si="540"/>
        <v>1046.3795</v>
      </c>
      <c r="EK326" s="594">
        <f t="shared" ca="1" si="541"/>
        <v>295.00466085284</v>
      </c>
      <c r="EL326" s="488">
        <f t="shared" ca="1" si="542"/>
        <v>751.37483914715995</v>
      </c>
      <c r="EM326" s="331">
        <f t="shared" si="543"/>
        <v>0</v>
      </c>
      <c r="EN326" s="331">
        <f t="shared" si="544"/>
        <v>0</v>
      </c>
      <c r="EO326" s="595">
        <f t="shared" ca="1" si="545"/>
        <v>100393.08031039797</v>
      </c>
      <c r="EP326" s="420">
        <f t="shared" ca="1" si="507"/>
        <v>0</v>
      </c>
      <c r="EQ326" s="416">
        <f t="shared" ca="1" si="546"/>
        <v>1150</v>
      </c>
      <c r="ER326" s="372">
        <f t="shared" ca="1" si="600"/>
        <v>-1150</v>
      </c>
      <c r="ES326" s="242">
        <v>185</v>
      </c>
      <c r="ET326" s="29">
        <f t="shared" si="547"/>
        <v>0</v>
      </c>
      <c r="EU326" s="29">
        <f t="shared" ca="1" si="625"/>
        <v>95100.595964715569</v>
      </c>
      <c r="EV326" s="29">
        <f t="shared" ca="1" si="508"/>
        <v>99.06312079657873</v>
      </c>
      <c r="EW326" s="29"/>
      <c r="EX326" s="24">
        <v>184</v>
      </c>
      <c r="EY326" s="243">
        <f t="shared" ca="1" si="590"/>
        <v>1150</v>
      </c>
      <c r="EZ326" s="243">
        <f t="shared" ca="1" si="630"/>
        <v>245625.26404167063</v>
      </c>
      <c r="FA326" s="243">
        <f t="shared" ca="1" si="548"/>
        <v>255.8596500434069</v>
      </c>
      <c r="FB326" s="33"/>
      <c r="FL326" s="242">
        <v>184</v>
      </c>
      <c r="FM326" s="331">
        <f t="shared" ca="1" si="549"/>
        <v>1150</v>
      </c>
      <c r="FN326" s="600">
        <f t="shared" ca="1" si="601"/>
        <v>104.1015</v>
      </c>
      <c r="FO326" s="331">
        <f t="shared" ca="1" si="550"/>
        <v>1045.8985</v>
      </c>
      <c r="FP326" s="597">
        <f t="shared" ca="1" si="551"/>
        <v>303.93843218674897</v>
      </c>
      <c r="FQ326" s="488">
        <f t="shared" ca="1" si="552"/>
        <v>741.96006781325104</v>
      </c>
      <c r="FR326" s="331">
        <f t="shared" si="553"/>
        <v>0</v>
      </c>
      <c r="FS326" s="331">
        <f t="shared" si="554"/>
        <v>0</v>
      </c>
      <c r="FT326" s="596">
        <f t="shared" ca="1" si="555"/>
        <v>103465.50239621496</v>
      </c>
      <c r="FU326" s="420">
        <f t="shared" ca="1" si="509"/>
        <v>0</v>
      </c>
      <c r="FV326" s="416">
        <f t="shared" ca="1" si="556"/>
        <v>1150</v>
      </c>
      <c r="FW326" s="372">
        <f t="shared" ca="1" si="602"/>
        <v>-1150</v>
      </c>
      <c r="FX326" s="242">
        <v>185</v>
      </c>
      <c r="FY326" s="29">
        <f t="shared" si="557"/>
        <v>0</v>
      </c>
      <c r="FZ326" s="29">
        <f t="shared" ca="1" si="626"/>
        <v>95100.595964715569</v>
      </c>
      <c r="GA326" s="29">
        <f t="shared" ca="1" si="510"/>
        <v>99.06312079657873</v>
      </c>
      <c r="GB326" s="29"/>
      <c r="GC326" s="24">
        <v>184</v>
      </c>
      <c r="GD326" s="243">
        <f t="shared" ca="1" si="591"/>
        <v>1150</v>
      </c>
      <c r="GE326" s="243">
        <f t="shared" ca="1" si="631"/>
        <v>245586.3915915736</v>
      </c>
      <c r="GF326" s="243">
        <f t="shared" ca="1" si="558"/>
        <v>255.81915790788921</v>
      </c>
      <c r="GG326" s="33"/>
      <c r="GQ326" s="242">
        <v>184</v>
      </c>
      <c r="GR326" s="331">
        <f t="shared" ca="1" si="511"/>
        <v>1150</v>
      </c>
      <c r="GS326" s="600">
        <f t="shared" ca="1" si="603"/>
        <v>106.9885</v>
      </c>
      <c r="GT326" s="331">
        <f t="shared" ca="1" si="512"/>
        <v>1043.0115000000001</v>
      </c>
      <c r="GU326" s="591">
        <f t="shared" ca="1" si="559"/>
        <v>334.39558376030874</v>
      </c>
      <c r="GV326" s="488">
        <f t="shared" ca="1" si="592"/>
        <v>708.61591623969139</v>
      </c>
      <c r="GW326" s="331">
        <f t="shared" si="593"/>
        <v>0</v>
      </c>
      <c r="GX326" s="331">
        <f t="shared" si="594"/>
        <v>0</v>
      </c>
      <c r="GY326" s="593">
        <f t="shared" ca="1" si="595"/>
        <v>113941.29851586615</v>
      </c>
      <c r="GZ326" s="420">
        <f t="shared" ca="1" si="513"/>
        <v>0</v>
      </c>
      <c r="HA326" s="416">
        <f t="shared" ca="1" si="560"/>
        <v>1150</v>
      </c>
      <c r="HB326" s="372">
        <f t="shared" ca="1" si="604"/>
        <v>-1150</v>
      </c>
      <c r="HC326" s="242">
        <v>185</v>
      </c>
      <c r="HD326" s="29">
        <f t="shared" si="561"/>
        <v>0</v>
      </c>
      <c r="HE326" s="29">
        <f t="shared" ca="1" si="627"/>
        <v>88207.210417962109</v>
      </c>
      <c r="HF326" s="29">
        <f t="shared" ca="1" si="514"/>
        <v>91.882510852043865</v>
      </c>
      <c r="HG326" s="29"/>
      <c r="HH326" s="24">
        <v>184</v>
      </c>
      <c r="HI326" s="243">
        <f t="shared" ca="1" si="605"/>
        <v>1150</v>
      </c>
      <c r="HJ326" s="243">
        <f t="shared" ca="1" si="632"/>
        <v>244340.77803716349</v>
      </c>
      <c r="HK326" s="243">
        <f t="shared" ca="1" si="562"/>
        <v>254.521643788712</v>
      </c>
      <c r="HL326" s="33"/>
    </row>
    <row r="327" spans="3:220" ht="15" customHeight="1" x14ac:dyDescent="0.25">
      <c r="C327" s="242">
        <v>185</v>
      </c>
      <c r="D327" s="243">
        <f t="shared" si="486"/>
        <v>1155.6736805955547</v>
      </c>
      <c r="E327" s="865">
        <f t="shared" si="563"/>
        <v>100</v>
      </c>
      <c r="F327" s="866"/>
      <c r="G327" s="243">
        <f t="shared" si="487"/>
        <v>1055.6736805955547</v>
      </c>
      <c r="H327" s="859">
        <f t="shared" si="488"/>
        <v>338.07479974285394</v>
      </c>
      <c r="I327" s="860"/>
      <c r="J327" s="243">
        <f t="shared" si="489"/>
        <v>717.59888085270086</v>
      </c>
      <c r="K327" s="859">
        <f t="shared" si="515"/>
        <v>100704.84104200348</v>
      </c>
      <c r="L327" s="860"/>
      <c r="M327" s="860"/>
      <c r="N327" s="861"/>
      <c r="O327" s="248">
        <f t="shared" si="516"/>
        <v>100704.84104200348</v>
      </c>
      <c r="P327" s="248">
        <f t="shared" si="484"/>
        <v>0</v>
      </c>
      <c r="Q327" s="248">
        <f t="shared" si="490"/>
        <v>0</v>
      </c>
      <c r="R327" s="1015" t="str">
        <f t="shared" si="485"/>
        <v/>
      </c>
      <c r="S327" s="1015"/>
      <c r="U327">
        <v>185</v>
      </c>
      <c r="W327" s="278"/>
      <c r="X327" s="278"/>
      <c r="Y327" s="854"/>
      <c r="Z327" s="855"/>
      <c r="AA327" s="279"/>
      <c r="AR327" s="242">
        <v>185</v>
      </c>
      <c r="AS327" s="331">
        <f t="shared" ca="1" si="491"/>
        <v>1231.970682334292</v>
      </c>
      <c r="AT327" s="566">
        <f t="shared" ca="1" si="517"/>
        <v>103.62049999999999</v>
      </c>
      <c r="AU327" s="331">
        <f t="shared" ca="1" si="492"/>
        <v>1128.350182334292</v>
      </c>
      <c r="AV327" s="329">
        <f t="shared" ca="1" si="493"/>
        <v>234.69913920589877</v>
      </c>
      <c r="AW327" s="331">
        <f t="shared" ca="1" si="494"/>
        <v>893.65104312839321</v>
      </c>
      <c r="AX327" s="331">
        <f t="shared" si="518"/>
        <v>0</v>
      </c>
      <c r="AY327" s="331">
        <f t="shared" si="570"/>
        <v>0</v>
      </c>
      <c r="AZ327" s="350">
        <f t="shared" ca="1" si="495"/>
        <v>79574.625256036888</v>
      </c>
      <c r="BA327" s="420">
        <f t="shared" ca="1" si="496"/>
        <v>0</v>
      </c>
      <c r="BB327" s="416">
        <f t="shared" ca="1" si="519"/>
        <v>1231.970682334292</v>
      </c>
      <c r="BC327" s="372">
        <f t="shared" ca="1" si="596"/>
        <v>-1231.970682334292</v>
      </c>
      <c r="BD327" s="242">
        <v>186</v>
      </c>
      <c r="BE327" s="29">
        <f t="shared" si="497"/>
        <v>0</v>
      </c>
      <c r="BF327" s="29">
        <f t="shared" ca="1" si="520"/>
        <v>95100.595964715569</v>
      </c>
      <c r="BG327" s="29">
        <f t="shared" ca="1" si="498"/>
        <v>99.06312079657873</v>
      </c>
      <c r="BH327" s="29"/>
      <c r="BI327" s="24">
        <v>185</v>
      </c>
      <c r="BJ327" s="243">
        <f t="shared" ca="1" si="587"/>
        <v>1231.970682334292</v>
      </c>
      <c r="BK327" s="243">
        <f t="shared" ca="1" si="564"/>
        <v>263412.64074481151</v>
      </c>
      <c r="BL327" s="243">
        <f t="shared" ca="1" si="521"/>
        <v>274.38816744251199</v>
      </c>
      <c r="BM327" s="33"/>
      <c r="BO327" s="278"/>
      <c r="BP327" s="278"/>
      <c r="BQ327" s="278"/>
      <c r="BR327" s="278"/>
      <c r="BS327" s="278"/>
      <c r="BT327" s="278"/>
      <c r="BU327" s="278"/>
      <c r="BV327" s="278"/>
      <c r="BW327" s="679">
        <v>185</v>
      </c>
      <c r="BX327" s="489">
        <f t="shared" ca="1" si="522"/>
        <v>1445.5025028809234</v>
      </c>
      <c r="BY327" s="489">
        <f t="shared" ca="1" si="499"/>
        <v>104.1015</v>
      </c>
      <c r="BZ327" s="489">
        <f t="shared" ca="1" si="500"/>
        <v>1341.4010028809234</v>
      </c>
      <c r="CA327" s="489">
        <f t="shared" ca="1" si="523"/>
        <v>92.274650858283394</v>
      </c>
      <c r="CB327" s="489">
        <f t="shared" ca="1" si="524"/>
        <v>1249.12635202264</v>
      </c>
      <c r="CC327" s="489">
        <f t="shared" si="525"/>
        <v>0</v>
      </c>
      <c r="CD327" s="489">
        <f t="shared" si="526"/>
        <v>0</v>
      </c>
      <c r="CE327" s="647">
        <f t="shared" ca="1" si="527"/>
        <v>30387.896799388811</v>
      </c>
      <c r="CF327" s="700">
        <f t="shared" ca="1" si="565"/>
        <v>0</v>
      </c>
      <c r="CG327" s="701">
        <f t="shared" ca="1" si="528"/>
        <v>1445.5025028809234</v>
      </c>
      <c r="CH327" s="710">
        <f t="shared" ca="1" si="597"/>
        <v>-1445.5025028809234</v>
      </c>
      <c r="CI327" s="679">
        <v>186</v>
      </c>
      <c r="CJ327" s="29">
        <f t="shared" si="501"/>
        <v>0</v>
      </c>
      <c r="CK327" s="29">
        <f t="shared" ca="1" si="624"/>
        <v>95100.595964715569</v>
      </c>
      <c r="CL327" s="29">
        <f t="shared" ca="1" si="502"/>
        <v>99.06312079657873</v>
      </c>
      <c r="CM327" s="29"/>
      <c r="CN327" s="29">
        <v>185</v>
      </c>
      <c r="CO327" s="29">
        <f t="shared" ca="1" si="588"/>
        <v>1445.5025028809234</v>
      </c>
      <c r="CP327" s="29">
        <f t="shared" ca="1" si="628"/>
        <v>306713.76785764977</v>
      </c>
      <c r="CQ327" s="29">
        <f t="shared" ca="1" si="529"/>
        <v>319.49350818505189</v>
      </c>
      <c r="CR327" s="292"/>
      <c r="DB327" s="242">
        <v>185</v>
      </c>
      <c r="DC327" s="488">
        <f t="shared" ca="1" si="530"/>
        <v>1462.4506963735107</v>
      </c>
      <c r="DD327" s="489">
        <f t="shared" ca="1" si="503"/>
        <v>106.9885</v>
      </c>
      <c r="DE327" s="488">
        <f t="shared" ca="1" si="531"/>
        <v>1355.4621963735108</v>
      </c>
      <c r="DF327" s="489">
        <f t="shared" ca="1" si="532"/>
        <v>110.81344907963903</v>
      </c>
      <c r="DG327" s="488">
        <f t="shared" ca="1" si="533"/>
        <v>1244.6487472938718</v>
      </c>
      <c r="DH327" s="488">
        <f t="shared" si="534"/>
        <v>0</v>
      </c>
      <c r="DI327" s="488">
        <f t="shared" si="535"/>
        <v>0</v>
      </c>
      <c r="DJ327" s="523">
        <f t="shared" ca="1" si="536"/>
        <v>36748.533794296643</v>
      </c>
      <c r="DK327" s="420">
        <f t="shared" ca="1" si="504"/>
        <v>0</v>
      </c>
      <c r="DL327" s="416">
        <f t="shared" ca="1" si="537"/>
        <v>1462.4506963735107</v>
      </c>
      <c r="DM327" s="372">
        <f t="shared" ca="1" si="598"/>
        <v>-1462.4506963735107</v>
      </c>
      <c r="DN327" s="242">
        <v>186</v>
      </c>
      <c r="DO327" s="29">
        <f t="shared" si="505"/>
        <v>0</v>
      </c>
      <c r="DP327" s="29">
        <f t="shared" ca="1" si="577"/>
        <v>88207.210417962109</v>
      </c>
      <c r="DQ327" s="29">
        <f t="shared" ca="1" si="506"/>
        <v>91.882510852043865</v>
      </c>
      <c r="DR327" s="29"/>
      <c r="DS327" s="24">
        <v>185</v>
      </c>
      <c r="DT327" s="243">
        <f t="shared" ca="1" si="589"/>
        <v>1462.4506963735107</v>
      </c>
      <c r="DU327" s="243">
        <f t="shared" ca="1" si="629"/>
        <v>308908.08516076073</v>
      </c>
      <c r="DV327" s="243">
        <f t="shared" ca="1" si="538"/>
        <v>321.77925537579245</v>
      </c>
      <c r="DW327" s="33"/>
      <c r="EG327" s="242">
        <v>185</v>
      </c>
      <c r="EH327" s="331">
        <f t="shared" ca="1" si="539"/>
        <v>1150</v>
      </c>
      <c r="EI327" s="599">
        <f t="shared" ca="1" si="599"/>
        <v>103.62049999999999</v>
      </c>
      <c r="EJ327" s="331">
        <f t="shared" ca="1" si="540"/>
        <v>1046.3795</v>
      </c>
      <c r="EK327" s="594">
        <f t="shared" ca="1" si="541"/>
        <v>292.8131509053274</v>
      </c>
      <c r="EL327" s="488">
        <f t="shared" ca="1" si="542"/>
        <v>753.56634909467266</v>
      </c>
      <c r="EM327" s="331">
        <f t="shared" si="543"/>
        <v>0</v>
      </c>
      <c r="EN327" s="331">
        <f t="shared" si="544"/>
        <v>0</v>
      </c>
      <c r="EO327" s="595">
        <f t="shared" ca="1" si="545"/>
        <v>99639.513961303295</v>
      </c>
      <c r="EP327" s="420">
        <f t="shared" ca="1" si="507"/>
        <v>0</v>
      </c>
      <c r="EQ327" s="416">
        <f t="shared" ca="1" si="546"/>
        <v>1150</v>
      </c>
      <c r="ER327" s="372">
        <f t="shared" ca="1" si="600"/>
        <v>-1150</v>
      </c>
      <c r="ES327" s="242">
        <v>186</v>
      </c>
      <c r="ET327" s="29">
        <f t="shared" si="547"/>
        <v>0</v>
      </c>
      <c r="EU327" s="29">
        <f t="shared" ca="1" si="625"/>
        <v>95100.595964715569</v>
      </c>
      <c r="EV327" s="29">
        <f t="shared" ca="1" si="508"/>
        <v>99.06312079657873</v>
      </c>
      <c r="EW327" s="29"/>
      <c r="EX327" s="24">
        <v>185</v>
      </c>
      <c r="EY327" s="243">
        <f t="shared" ca="1" si="590"/>
        <v>1150</v>
      </c>
      <c r="EZ327" s="243">
        <f t="shared" ca="1" si="630"/>
        <v>246775.26404167063</v>
      </c>
      <c r="FA327" s="243">
        <f t="shared" ca="1" si="548"/>
        <v>257.05756671007356</v>
      </c>
      <c r="FB327" s="33"/>
      <c r="FL327" s="242">
        <v>185</v>
      </c>
      <c r="FM327" s="331">
        <f t="shared" ca="1" si="549"/>
        <v>1150</v>
      </c>
      <c r="FN327" s="600">
        <f t="shared" ca="1" si="601"/>
        <v>104.1015</v>
      </c>
      <c r="FO327" s="331">
        <f t="shared" ca="1" si="550"/>
        <v>1045.8985</v>
      </c>
      <c r="FP327" s="597">
        <f t="shared" ca="1" si="551"/>
        <v>301.77438198896033</v>
      </c>
      <c r="FQ327" s="488">
        <f t="shared" ca="1" si="552"/>
        <v>744.12411801103963</v>
      </c>
      <c r="FR327" s="331">
        <f t="shared" si="553"/>
        <v>0</v>
      </c>
      <c r="FS327" s="331">
        <f t="shared" si="554"/>
        <v>0</v>
      </c>
      <c r="FT327" s="596">
        <f t="shared" ca="1" si="555"/>
        <v>102721.37827820392</v>
      </c>
      <c r="FU327" s="420">
        <f t="shared" ca="1" si="509"/>
        <v>0</v>
      </c>
      <c r="FV327" s="416">
        <f t="shared" ca="1" si="556"/>
        <v>1150</v>
      </c>
      <c r="FW327" s="372">
        <f t="shared" ca="1" si="602"/>
        <v>-1150</v>
      </c>
      <c r="FX327" s="242">
        <v>186</v>
      </c>
      <c r="FY327" s="29">
        <f t="shared" si="557"/>
        <v>0</v>
      </c>
      <c r="FZ327" s="29">
        <f t="shared" ca="1" si="626"/>
        <v>95100.595964715569</v>
      </c>
      <c r="GA327" s="29">
        <f t="shared" ca="1" si="510"/>
        <v>99.06312079657873</v>
      </c>
      <c r="GB327" s="29"/>
      <c r="GC327" s="24">
        <v>185</v>
      </c>
      <c r="GD327" s="243">
        <f t="shared" ca="1" si="591"/>
        <v>1150</v>
      </c>
      <c r="GE327" s="243">
        <f t="shared" ca="1" si="631"/>
        <v>246736.3915915736</v>
      </c>
      <c r="GF327" s="243">
        <f t="shared" ca="1" si="558"/>
        <v>257.01707457455586</v>
      </c>
      <c r="GG327" s="33"/>
      <c r="GQ327" s="242">
        <v>185</v>
      </c>
      <c r="GR327" s="331">
        <f t="shared" ca="1" si="511"/>
        <v>1150</v>
      </c>
      <c r="GS327" s="600">
        <f t="shared" ca="1" si="603"/>
        <v>106.9885</v>
      </c>
      <c r="GT327" s="331">
        <f t="shared" ca="1" si="512"/>
        <v>1043.0115000000001</v>
      </c>
      <c r="GU327" s="591">
        <f t="shared" ca="1" si="559"/>
        <v>332.32878733794297</v>
      </c>
      <c r="GV327" s="488">
        <f t="shared" ca="1" si="592"/>
        <v>710.68271266205716</v>
      </c>
      <c r="GW327" s="331">
        <f t="shared" si="593"/>
        <v>0</v>
      </c>
      <c r="GX327" s="331">
        <f t="shared" si="594"/>
        <v>0</v>
      </c>
      <c r="GY327" s="593">
        <f t="shared" ca="1" si="595"/>
        <v>113230.61580320408</v>
      </c>
      <c r="GZ327" s="420">
        <f t="shared" ca="1" si="513"/>
        <v>0</v>
      </c>
      <c r="HA327" s="416">
        <f t="shared" ca="1" si="560"/>
        <v>1150</v>
      </c>
      <c r="HB327" s="372">
        <f t="shared" ca="1" si="604"/>
        <v>-1150</v>
      </c>
      <c r="HC327" s="242">
        <v>186</v>
      </c>
      <c r="HD327" s="29">
        <f t="shared" si="561"/>
        <v>0</v>
      </c>
      <c r="HE327" s="29">
        <f t="shared" ca="1" si="627"/>
        <v>88207.210417962109</v>
      </c>
      <c r="HF327" s="29">
        <f t="shared" ca="1" si="514"/>
        <v>91.882510852043865</v>
      </c>
      <c r="HG327" s="29"/>
      <c r="HH327" s="24">
        <v>185</v>
      </c>
      <c r="HI327" s="243">
        <f t="shared" ca="1" si="605"/>
        <v>1150</v>
      </c>
      <c r="HJ327" s="243">
        <f t="shared" ca="1" si="632"/>
        <v>245490.77803716349</v>
      </c>
      <c r="HK327" s="243">
        <f t="shared" ca="1" si="562"/>
        <v>255.71956045537866</v>
      </c>
      <c r="HL327" s="33"/>
    </row>
    <row r="328" spans="3:220" ht="15" customHeight="1" x14ac:dyDescent="0.25">
      <c r="C328" s="242">
        <v>186</v>
      </c>
      <c r="D328" s="243">
        <f t="shared" si="486"/>
        <v>1155.6736805955547</v>
      </c>
      <c r="E328" s="865">
        <f t="shared" si="563"/>
        <v>100</v>
      </c>
      <c r="F328" s="866"/>
      <c r="G328" s="243">
        <f t="shared" si="487"/>
        <v>1055.6736805955547</v>
      </c>
      <c r="H328" s="859">
        <f t="shared" si="488"/>
        <v>335.6828034733449</v>
      </c>
      <c r="I328" s="860"/>
      <c r="J328" s="243">
        <f t="shared" si="489"/>
        <v>719.99087712220989</v>
      </c>
      <c r="K328" s="859">
        <f t="shared" si="515"/>
        <v>99984.850164881267</v>
      </c>
      <c r="L328" s="860"/>
      <c r="M328" s="860"/>
      <c r="N328" s="861"/>
      <c r="O328" s="248">
        <f t="shared" si="516"/>
        <v>99984.850164881267</v>
      </c>
      <c r="P328" s="248">
        <f t="shared" si="484"/>
        <v>0</v>
      </c>
      <c r="Q328" s="248">
        <f t="shared" si="490"/>
        <v>0</v>
      </c>
      <c r="R328" s="1015" t="str">
        <f t="shared" si="485"/>
        <v/>
      </c>
      <c r="S328" s="1015"/>
      <c r="U328">
        <v>186</v>
      </c>
      <c r="W328" s="278"/>
      <c r="X328" s="278"/>
      <c r="Y328" s="854"/>
      <c r="Z328" s="855"/>
      <c r="AA328" s="279"/>
      <c r="AR328" s="242">
        <v>186</v>
      </c>
      <c r="AS328" s="331">
        <f t="shared" ca="1" si="491"/>
        <v>1231.970682334292</v>
      </c>
      <c r="AT328" s="566">
        <f t="shared" ca="1" si="517"/>
        <v>103.62049999999999</v>
      </c>
      <c r="AU328" s="331">
        <f t="shared" ca="1" si="492"/>
        <v>1128.350182334292</v>
      </c>
      <c r="AV328" s="329">
        <f t="shared" ca="1" si="493"/>
        <v>232.09265699677428</v>
      </c>
      <c r="AW328" s="331">
        <f t="shared" ca="1" si="494"/>
        <v>896.25752533751768</v>
      </c>
      <c r="AX328" s="331">
        <f t="shared" si="518"/>
        <v>0</v>
      </c>
      <c r="AY328" s="331">
        <f t="shared" si="570"/>
        <v>0</v>
      </c>
      <c r="AZ328" s="350">
        <f t="shared" ca="1" si="495"/>
        <v>78678.367730699378</v>
      </c>
      <c r="BA328" s="420">
        <f t="shared" ca="1" si="496"/>
        <v>0</v>
      </c>
      <c r="BB328" s="416">
        <f t="shared" ca="1" si="519"/>
        <v>1231.970682334292</v>
      </c>
      <c r="BC328" s="372">
        <f t="shared" ca="1" si="596"/>
        <v>-1231.970682334292</v>
      </c>
      <c r="BD328" s="242">
        <v>187</v>
      </c>
      <c r="BE328" s="29">
        <f t="shared" si="497"/>
        <v>0</v>
      </c>
      <c r="BF328" s="29">
        <f t="shared" ca="1" si="520"/>
        <v>95100.595964715569</v>
      </c>
      <c r="BG328" s="29">
        <f t="shared" ca="1" si="498"/>
        <v>99.06312079657873</v>
      </c>
      <c r="BH328" s="29"/>
      <c r="BI328" s="24">
        <v>186</v>
      </c>
      <c r="BJ328" s="243">
        <f t="shared" ca="1" si="587"/>
        <v>1231.970682334292</v>
      </c>
      <c r="BK328" s="243">
        <f t="shared" ca="1" si="564"/>
        <v>264644.61142714578</v>
      </c>
      <c r="BL328" s="243">
        <f t="shared" ca="1" si="521"/>
        <v>275.67147023661022</v>
      </c>
      <c r="BM328" s="33"/>
      <c r="BO328" s="278"/>
      <c r="BP328" s="278"/>
      <c r="BQ328" s="278"/>
      <c r="BR328" s="278"/>
      <c r="BS328" s="278"/>
      <c r="BT328" s="278"/>
      <c r="BU328" s="278"/>
      <c r="BV328" s="278"/>
      <c r="BW328" s="679">
        <v>186</v>
      </c>
      <c r="BX328" s="489">
        <f t="shared" ca="1" si="522"/>
        <v>1445.5025028809234</v>
      </c>
      <c r="BY328" s="489">
        <f t="shared" ca="1" si="499"/>
        <v>104.1015</v>
      </c>
      <c r="BZ328" s="489">
        <f t="shared" ca="1" si="500"/>
        <v>1341.4010028809234</v>
      </c>
      <c r="CA328" s="489">
        <f t="shared" ca="1" si="523"/>
        <v>88.631365664884029</v>
      </c>
      <c r="CB328" s="489">
        <f t="shared" ca="1" si="524"/>
        <v>1252.7696372160394</v>
      </c>
      <c r="CC328" s="489">
        <f t="shared" si="525"/>
        <v>0</v>
      </c>
      <c r="CD328" s="489">
        <f t="shared" si="526"/>
        <v>0</v>
      </c>
      <c r="CE328" s="647">
        <f t="shared" ca="1" si="527"/>
        <v>29135.127162172772</v>
      </c>
      <c r="CF328" s="700">
        <f t="shared" ca="1" si="565"/>
        <v>0</v>
      </c>
      <c r="CG328" s="701">
        <f t="shared" ca="1" si="528"/>
        <v>1445.5025028809234</v>
      </c>
      <c r="CH328" s="710">
        <f t="shared" ca="1" si="597"/>
        <v>-1445.5025028809234</v>
      </c>
      <c r="CI328" s="679">
        <v>187</v>
      </c>
      <c r="CJ328" s="29">
        <f t="shared" si="501"/>
        <v>0</v>
      </c>
      <c r="CK328" s="29">
        <f t="shared" ca="1" si="624"/>
        <v>95100.595964715569</v>
      </c>
      <c r="CL328" s="29">
        <f t="shared" ca="1" si="502"/>
        <v>99.06312079657873</v>
      </c>
      <c r="CM328" s="29"/>
      <c r="CN328" s="29">
        <v>186</v>
      </c>
      <c r="CO328" s="29">
        <f t="shared" ca="1" si="588"/>
        <v>1445.5025028809234</v>
      </c>
      <c r="CP328" s="29">
        <f t="shared" ca="1" si="628"/>
        <v>308159.2703605307</v>
      </c>
      <c r="CQ328" s="29">
        <f t="shared" ca="1" si="529"/>
        <v>320.99923995888616</v>
      </c>
      <c r="CR328" s="292"/>
      <c r="DB328" s="242">
        <v>186</v>
      </c>
      <c r="DC328" s="488">
        <f t="shared" ca="1" si="530"/>
        <v>1462.4506963735107</v>
      </c>
      <c r="DD328" s="489">
        <f t="shared" ca="1" si="503"/>
        <v>106.9885</v>
      </c>
      <c r="DE328" s="488">
        <f t="shared" ca="1" si="531"/>
        <v>1355.4621963735108</v>
      </c>
      <c r="DF328" s="489">
        <f t="shared" ca="1" si="532"/>
        <v>107.18322356669854</v>
      </c>
      <c r="DG328" s="488">
        <f t="shared" ca="1" si="533"/>
        <v>1248.2789728068121</v>
      </c>
      <c r="DH328" s="488">
        <f t="shared" si="534"/>
        <v>0</v>
      </c>
      <c r="DI328" s="488">
        <f t="shared" si="535"/>
        <v>0</v>
      </c>
      <c r="DJ328" s="523">
        <f t="shared" ca="1" si="536"/>
        <v>35500.254821489834</v>
      </c>
      <c r="DK328" s="420">
        <f t="shared" ca="1" si="504"/>
        <v>0</v>
      </c>
      <c r="DL328" s="416">
        <f t="shared" ca="1" si="537"/>
        <v>1462.4506963735107</v>
      </c>
      <c r="DM328" s="372">
        <f t="shared" ca="1" si="598"/>
        <v>-1462.4506963735107</v>
      </c>
      <c r="DN328" s="242">
        <v>187</v>
      </c>
      <c r="DO328" s="29">
        <f t="shared" si="505"/>
        <v>0</v>
      </c>
      <c r="DP328" s="29">
        <f t="shared" ca="1" si="577"/>
        <v>88207.210417962109</v>
      </c>
      <c r="DQ328" s="29">
        <f t="shared" ca="1" si="506"/>
        <v>91.882510852043865</v>
      </c>
      <c r="DR328" s="29"/>
      <c r="DS328" s="24">
        <v>186</v>
      </c>
      <c r="DT328" s="243">
        <f t="shared" ca="1" si="589"/>
        <v>1462.4506963735107</v>
      </c>
      <c r="DU328" s="243">
        <f t="shared" ca="1" si="629"/>
        <v>310370.53585713427</v>
      </c>
      <c r="DV328" s="243">
        <f t="shared" ca="1" si="538"/>
        <v>323.3026415178482</v>
      </c>
      <c r="DW328" s="33"/>
      <c r="EG328" s="242">
        <v>186</v>
      </c>
      <c r="EH328" s="331">
        <f t="shared" ca="1" si="539"/>
        <v>1150</v>
      </c>
      <c r="EI328" s="599">
        <f t="shared" ca="1" si="599"/>
        <v>103.62049999999999</v>
      </c>
      <c r="EJ328" s="331">
        <f t="shared" ca="1" si="540"/>
        <v>1046.3795</v>
      </c>
      <c r="EK328" s="594">
        <f t="shared" ca="1" si="541"/>
        <v>290.61524905380128</v>
      </c>
      <c r="EL328" s="488">
        <f t="shared" ca="1" si="542"/>
        <v>755.76425094619867</v>
      </c>
      <c r="EM328" s="331">
        <f t="shared" si="543"/>
        <v>0</v>
      </c>
      <c r="EN328" s="331">
        <f t="shared" si="544"/>
        <v>0</v>
      </c>
      <c r="EO328" s="595">
        <f t="shared" ca="1" si="545"/>
        <v>98883.749710357093</v>
      </c>
      <c r="EP328" s="420">
        <f t="shared" ca="1" si="507"/>
        <v>0</v>
      </c>
      <c r="EQ328" s="416">
        <f t="shared" ca="1" si="546"/>
        <v>1150</v>
      </c>
      <c r="ER328" s="372">
        <f t="shared" ca="1" si="600"/>
        <v>-1150</v>
      </c>
      <c r="ES328" s="242">
        <v>187</v>
      </c>
      <c r="ET328" s="29">
        <f t="shared" si="547"/>
        <v>0</v>
      </c>
      <c r="EU328" s="29">
        <f t="shared" ca="1" si="625"/>
        <v>95100.595964715569</v>
      </c>
      <c r="EV328" s="29">
        <f t="shared" ca="1" si="508"/>
        <v>99.06312079657873</v>
      </c>
      <c r="EW328" s="29"/>
      <c r="EX328" s="24">
        <v>186</v>
      </c>
      <c r="EY328" s="243">
        <f t="shared" ca="1" si="590"/>
        <v>1150</v>
      </c>
      <c r="EZ328" s="243">
        <f t="shared" ca="1" si="630"/>
        <v>247925.26404167063</v>
      </c>
      <c r="FA328" s="243">
        <f t="shared" ca="1" si="548"/>
        <v>258.25548337674024</v>
      </c>
      <c r="FB328" s="33"/>
      <c r="FL328" s="242">
        <v>186</v>
      </c>
      <c r="FM328" s="331">
        <f t="shared" ca="1" si="549"/>
        <v>1150</v>
      </c>
      <c r="FN328" s="600">
        <f t="shared" ca="1" si="601"/>
        <v>104.1015</v>
      </c>
      <c r="FO328" s="331">
        <f t="shared" ca="1" si="550"/>
        <v>1045.8985</v>
      </c>
      <c r="FP328" s="597">
        <f t="shared" ca="1" si="551"/>
        <v>299.60401997809481</v>
      </c>
      <c r="FQ328" s="488">
        <f t="shared" ca="1" si="552"/>
        <v>746.2944800219052</v>
      </c>
      <c r="FR328" s="331">
        <f t="shared" si="553"/>
        <v>0</v>
      </c>
      <c r="FS328" s="331">
        <f t="shared" si="554"/>
        <v>0</v>
      </c>
      <c r="FT328" s="596">
        <f t="shared" ca="1" si="555"/>
        <v>101975.08379818201</v>
      </c>
      <c r="FU328" s="420">
        <f t="shared" ca="1" si="509"/>
        <v>0</v>
      </c>
      <c r="FV328" s="416">
        <f t="shared" ca="1" si="556"/>
        <v>1150</v>
      </c>
      <c r="FW328" s="372">
        <f t="shared" ca="1" si="602"/>
        <v>-1150</v>
      </c>
      <c r="FX328" s="242">
        <v>187</v>
      </c>
      <c r="FY328" s="29">
        <f t="shared" si="557"/>
        <v>0</v>
      </c>
      <c r="FZ328" s="29">
        <f t="shared" ca="1" si="626"/>
        <v>95100.595964715569</v>
      </c>
      <c r="GA328" s="29">
        <f t="shared" ca="1" si="510"/>
        <v>99.06312079657873</v>
      </c>
      <c r="GB328" s="29"/>
      <c r="GC328" s="24">
        <v>186</v>
      </c>
      <c r="GD328" s="243">
        <f t="shared" ca="1" si="591"/>
        <v>1150</v>
      </c>
      <c r="GE328" s="243">
        <f t="shared" ca="1" si="631"/>
        <v>247886.3915915736</v>
      </c>
      <c r="GF328" s="243">
        <f t="shared" ca="1" si="558"/>
        <v>258.21499124122255</v>
      </c>
      <c r="GG328" s="33"/>
      <c r="GQ328" s="242">
        <v>186</v>
      </c>
      <c r="GR328" s="331">
        <f t="shared" ca="1" si="511"/>
        <v>1150</v>
      </c>
      <c r="GS328" s="600">
        <f t="shared" ca="1" si="603"/>
        <v>106.9885</v>
      </c>
      <c r="GT328" s="331">
        <f t="shared" ca="1" si="512"/>
        <v>1043.0115000000001</v>
      </c>
      <c r="GU328" s="591">
        <f t="shared" ca="1" si="559"/>
        <v>330.25596275934527</v>
      </c>
      <c r="GV328" s="488">
        <f t="shared" ca="1" si="592"/>
        <v>712.7555372406548</v>
      </c>
      <c r="GW328" s="331">
        <f t="shared" si="593"/>
        <v>0</v>
      </c>
      <c r="GX328" s="331">
        <f t="shared" si="594"/>
        <v>0</v>
      </c>
      <c r="GY328" s="593">
        <f t="shared" ca="1" si="595"/>
        <v>112517.86026596343</v>
      </c>
      <c r="GZ328" s="420">
        <f t="shared" ca="1" si="513"/>
        <v>0</v>
      </c>
      <c r="HA328" s="416">
        <f t="shared" ca="1" si="560"/>
        <v>1150</v>
      </c>
      <c r="HB328" s="372">
        <f t="shared" ca="1" si="604"/>
        <v>-1150</v>
      </c>
      <c r="HC328" s="242">
        <v>187</v>
      </c>
      <c r="HD328" s="29">
        <f t="shared" si="561"/>
        <v>0</v>
      </c>
      <c r="HE328" s="29">
        <f t="shared" ca="1" si="627"/>
        <v>88207.210417962109</v>
      </c>
      <c r="HF328" s="29">
        <f t="shared" ca="1" si="514"/>
        <v>91.882510852043865</v>
      </c>
      <c r="HG328" s="29"/>
      <c r="HH328" s="24">
        <v>186</v>
      </c>
      <c r="HI328" s="243">
        <f t="shared" ca="1" si="605"/>
        <v>1150</v>
      </c>
      <c r="HJ328" s="243">
        <f t="shared" ca="1" si="632"/>
        <v>246640.77803716349</v>
      </c>
      <c r="HK328" s="243">
        <f t="shared" ca="1" si="562"/>
        <v>256.91747712204534</v>
      </c>
      <c r="HL328" s="33"/>
    </row>
    <row r="329" spans="3:220" ht="15" customHeight="1" x14ac:dyDescent="0.25">
      <c r="C329" s="242">
        <v>187</v>
      </c>
      <c r="D329" s="243">
        <f t="shared" si="486"/>
        <v>1155.6736805955547</v>
      </c>
      <c r="E329" s="865">
        <f t="shared" si="563"/>
        <v>100</v>
      </c>
      <c r="F329" s="866"/>
      <c r="G329" s="243">
        <f t="shared" si="487"/>
        <v>1055.6736805955547</v>
      </c>
      <c r="H329" s="859">
        <f t="shared" si="488"/>
        <v>333.28283388293755</v>
      </c>
      <c r="I329" s="860"/>
      <c r="J329" s="243">
        <f t="shared" si="489"/>
        <v>722.39084671261719</v>
      </c>
      <c r="K329" s="859">
        <f t="shared" si="515"/>
        <v>99262.45931816865</v>
      </c>
      <c r="L329" s="860"/>
      <c r="M329" s="860"/>
      <c r="N329" s="861"/>
      <c r="O329" s="248">
        <f t="shared" si="516"/>
        <v>99262.45931816865</v>
      </c>
      <c r="P329" s="248">
        <f t="shared" si="484"/>
        <v>0</v>
      </c>
      <c r="Q329" s="248">
        <f t="shared" si="490"/>
        <v>0</v>
      </c>
      <c r="R329" s="1015" t="str">
        <f t="shared" si="485"/>
        <v/>
      </c>
      <c r="S329" s="1015"/>
      <c r="U329">
        <v>187</v>
      </c>
      <c r="W329" s="278"/>
      <c r="X329" s="278"/>
      <c r="Y329" s="854"/>
      <c r="Z329" s="855"/>
      <c r="AA329" s="279"/>
      <c r="AR329" s="242">
        <v>187</v>
      </c>
      <c r="AS329" s="331">
        <f t="shared" ca="1" si="491"/>
        <v>1231.970682334292</v>
      </c>
      <c r="AT329" s="566">
        <f t="shared" ca="1" si="517"/>
        <v>103.62049999999999</v>
      </c>
      <c r="AU329" s="331">
        <f t="shared" ca="1" si="492"/>
        <v>1128.350182334292</v>
      </c>
      <c r="AV329" s="329">
        <f t="shared" ca="1" si="493"/>
        <v>229.4785725478732</v>
      </c>
      <c r="AW329" s="331">
        <f t="shared" ca="1" si="494"/>
        <v>898.87160978641873</v>
      </c>
      <c r="AX329" s="331">
        <f t="shared" si="518"/>
        <v>0</v>
      </c>
      <c r="AY329" s="331">
        <f t="shared" si="570"/>
        <v>0</v>
      </c>
      <c r="AZ329" s="350">
        <f t="shared" ca="1" si="495"/>
        <v>77779.496120912954</v>
      </c>
      <c r="BA329" s="420">
        <f t="shared" ca="1" si="496"/>
        <v>0</v>
      </c>
      <c r="BB329" s="416">
        <f t="shared" ca="1" si="519"/>
        <v>1231.970682334292</v>
      </c>
      <c r="BC329" s="372">
        <f t="shared" ca="1" si="596"/>
        <v>-1231.970682334292</v>
      </c>
      <c r="BD329" s="242">
        <v>188</v>
      </c>
      <c r="BE329" s="29">
        <f t="shared" si="497"/>
        <v>0</v>
      </c>
      <c r="BF329" s="29">
        <f t="shared" ca="1" si="520"/>
        <v>95100.595964715569</v>
      </c>
      <c r="BG329" s="29">
        <f t="shared" ca="1" si="498"/>
        <v>99.06312079657873</v>
      </c>
      <c r="BH329" s="29"/>
      <c r="BI329" s="24">
        <v>187</v>
      </c>
      <c r="BJ329" s="243">
        <f t="shared" ca="1" si="587"/>
        <v>1231.970682334292</v>
      </c>
      <c r="BK329" s="243">
        <f t="shared" ca="1" si="564"/>
        <v>265876.58210948005</v>
      </c>
      <c r="BL329" s="243">
        <f t="shared" ca="1" si="521"/>
        <v>276.9547730307084</v>
      </c>
      <c r="BM329" s="33"/>
      <c r="BO329" s="278"/>
      <c r="BP329" s="278"/>
      <c r="BQ329" s="278"/>
      <c r="BR329" s="278"/>
      <c r="BS329" s="278"/>
      <c r="BT329" s="278"/>
      <c r="BU329" s="278"/>
      <c r="BV329" s="278"/>
      <c r="BW329" s="679">
        <v>187</v>
      </c>
      <c r="BX329" s="489">
        <f t="shared" ca="1" si="522"/>
        <v>1445.5025028809234</v>
      </c>
      <c r="BY329" s="489">
        <f t="shared" ca="1" si="499"/>
        <v>104.1015</v>
      </c>
      <c r="BZ329" s="489">
        <f t="shared" ca="1" si="500"/>
        <v>1341.4010028809234</v>
      </c>
      <c r="CA329" s="489">
        <f t="shared" ca="1" si="523"/>
        <v>84.977454223003932</v>
      </c>
      <c r="CB329" s="489">
        <f t="shared" ca="1" si="524"/>
        <v>1256.4235486579196</v>
      </c>
      <c r="CC329" s="489">
        <f t="shared" si="525"/>
        <v>0</v>
      </c>
      <c r="CD329" s="489">
        <f t="shared" si="526"/>
        <v>0</v>
      </c>
      <c r="CE329" s="647">
        <f t="shared" ca="1" si="527"/>
        <v>27878.703613514852</v>
      </c>
      <c r="CF329" s="700">
        <f t="shared" ca="1" si="565"/>
        <v>0</v>
      </c>
      <c r="CG329" s="701">
        <f t="shared" ca="1" si="528"/>
        <v>1445.5025028809234</v>
      </c>
      <c r="CH329" s="710">
        <f t="shared" ca="1" si="597"/>
        <v>-1445.5025028809234</v>
      </c>
      <c r="CI329" s="679">
        <v>188</v>
      </c>
      <c r="CJ329" s="29">
        <f t="shared" si="501"/>
        <v>0</v>
      </c>
      <c r="CK329" s="29">
        <f t="shared" ca="1" si="624"/>
        <v>95100.595964715569</v>
      </c>
      <c r="CL329" s="29">
        <f t="shared" ca="1" si="502"/>
        <v>99.06312079657873</v>
      </c>
      <c r="CM329" s="29"/>
      <c r="CN329" s="29">
        <v>187</v>
      </c>
      <c r="CO329" s="29">
        <f t="shared" ca="1" si="588"/>
        <v>1445.5025028809234</v>
      </c>
      <c r="CP329" s="649">
        <f t="shared" ca="1" si="628"/>
        <v>309604.77286341164</v>
      </c>
      <c r="CQ329" s="29">
        <f t="shared" ca="1" si="529"/>
        <v>322.50497173272043</v>
      </c>
      <c r="CR329" s="292"/>
      <c r="DB329" s="242">
        <v>187</v>
      </c>
      <c r="DC329" s="488">
        <f t="shared" ca="1" si="530"/>
        <v>1462.4506963735107</v>
      </c>
      <c r="DD329" s="489">
        <f t="shared" ca="1" si="503"/>
        <v>106.9885</v>
      </c>
      <c r="DE329" s="488">
        <f t="shared" ca="1" si="531"/>
        <v>1355.4621963735108</v>
      </c>
      <c r="DF329" s="489">
        <f t="shared" ca="1" si="532"/>
        <v>103.54240989601203</v>
      </c>
      <c r="DG329" s="488">
        <f t="shared" ca="1" si="533"/>
        <v>1251.9197864774987</v>
      </c>
      <c r="DH329" s="488">
        <f t="shared" si="534"/>
        <v>0</v>
      </c>
      <c r="DI329" s="488">
        <f t="shared" si="535"/>
        <v>0</v>
      </c>
      <c r="DJ329" s="523">
        <f t="shared" ca="1" si="536"/>
        <v>34248.335035012336</v>
      </c>
      <c r="DK329" s="420">
        <f t="shared" ca="1" si="504"/>
        <v>0</v>
      </c>
      <c r="DL329" s="416">
        <f t="shared" ca="1" si="537"/>
        <v>1462.4506963735107</v>
      </c>
      <c r="DM329" s="372">
        <f t="shared" ca="1" si="598"/>
        <v>-1462.4506963735107</v>
      </c>
      <c r="DN329" s="242">
        <v>188</v>
      </c>
      <c r="DO329" s="29">
        <f t="shared" si="505"/>
        <v>0</v>
      </c>
      <c r="DP329" s="29">
        <f t="shared" ca="1" si="577"/>
        <v>88207.210417962109</v>
      </c>
      <c r="DQ329" s="29">
        <f t="shared" ca="1" si="506"/>
        <v>91.882510852043865</v>
      </c>
      <c r="DR329" s="29"/>
      <c r="DS329" s="24">
        <v>187</v>
      </c>
      <c r="DT329" s="243">
        <f t="shared" ca="1" si="589"/>
        <v>1462.4506963735107</v>
      </c>
      <c r="DU329" s="243">
        <f t="shared" ca="1" si="629"/>
        <v>311832.9865535078</v>
      </c>
      <c r="DV329" s="243">
        <f t="shared" ca="1" si="538"/>
        <v>324.82602765990396</v>
      </c>
      <c r="DW329" s="33"/>
      <c r="EG329" s="242">
        <v>187</v>
      </c>
      <c r="EH329" s="331">
        <f t="shared" ca="1" si="539"/>
        <v>1150</v>
      </c>
      <c r="EI329" s="599">
        <f t="shared" ca="1" si="599"/>
        <v>103.62049999999999</v>
      </c>
      <c r="EJ329" s="331">
        <f t="shared" ca="1" si="540"/>
        <v>1046.3795</v>
      </c>
      <c r="EK329" s="594">
        <f t="shared" ca="1" si="541"/>
        <v>288.41093665520822</v>
      </c>
      <c r="EL329" s="488">
        <f t="shared" ca="1" si="542"/>
        <v>757.96856334479185</v>
      </c>
      <c r="EM329" s="331">
        <f t="shared" si="543"/>
        <v>0</v>
      </c>
      <c r="EN329" s="331">
        <f t="shared" si="544"/>
        <v>0</v>
      </c>
      <c r="EO329" s="595">
        <f t="shared" ca="1" si="545"/>
        <v>98125.781147012298</v>
      </c>
      <c r="EP329" s="420">
        <f t="shared" ca="1" si="507"/>
        <v>0</v>
      </c>
      <c r="EQ329" s="416">
        <f t="shared" ca="1" si="546"/>
        <v>1150</v>
      </c>
      <c r="ER329" s="372">
        <f t="shared" ca="1" si="600"/>
        <v>-1150</v>
      </c>
      <c r="ES329" s="242">
        <v>188</v>
      </c>
      <c r="ET329" s="29">
        <f t="shared" si="547"/>
        <v>0</v>
      </c>
      <c r="EU329" s="583">
        <f t="shared" ca="1" si="625"/>
        <v>95100.595964715569</v>
      </c>
      <c r="EV329" s="29">
        <f t="shared" ca="1" si="508"/>
        <v>99.06312079657873</v>
      </c>
      <c r="EW329" s="29"/>
      <c r="EX329" s="24">
        <v>187</v>
      </c>
      <c r="EY329" s="243">
        <f t="shared" ca="1" si="590"/>
        <v>1150</v>
      </c>
      <c r="EZ329" s="243">
        <f t="shared" ca="1" si="630"/>
        <v>249075.26404167063</v>
      </c>
      <c r="FA329" s="243">
        <f t="shared" ca="1" si="548"/>
        <v>259.45340004340693</v>
      </c>
      <c r="FB329" s="33"/>
      <c r="FL329" s="242">
        <v>187</v>
      </c>
      <c r="FM329" s="331">
        <f t="shared" ca="1" si="549"/>
        <v>1150</v>
      </c>
      <c r="FN329" s="600">
        <f t="shared" ca="1" si="601"/>
        <v>104.1015</v>
      </c>
      <c r="FO329" s="331">
        <f t="shared" ca="1" si="550"/>
        <v>1045.8985</v>
      </c>
      <c r="FP329" s="597">
        <f t="shared" ca="1" si="551"/>
        <v>297.42732774469755</v>
      </c>
      <c r="FQ329" s="488">
        <f t="shared" ca="1" si="552"/>
        <v>748.47117225530246</v>
      </c>
      <c r="FR329" s="331">
        <f t="shared" si="553"/>
        <v>0</v>
      </c>
      <c r="FS329" s="331">
        <f t="shared" si="554"/>
        <v>0</v>
      </c>
      <c r="FT329" s="596">
        <f t="shared" ca="1" si="555"/>
        <v>101226.6126259267</v>
      </c>
      <c r="FU329" s="420">
        <f t="shared" ca="1" si="509"/>
        <v>0</v>
      </c>
      <c r="FV329" s="416">
        <f t="shared" ca="1" si="556"/>
        <v>1150</v>
      </c>
      <c r="FW329" s="372">
        <f t="shared" ca="1" si="602"/>
        <v>-1150</v>
      </c>
      <c r="FX329" s="242">
        <v>188</v>
      </c>
      <c r="FY329" s="29">
        <f t="shared" si="557"/>
        <v>0</v>
      </c>
      <c r="FZ329" s="586">
        <f t="shared" ca="1" si="626"/>
        <v>95100.595964715569</v>
      </c>
      <c r="GA329" s="29">
        <f t="shared" ca="1" si="510"/>
        <v>99.06312079657873</v>
      </c>
      <c r="GB329" s="29"/>
      <c r="GC329" s="24">
        <v>187</v>
      </c>
      <c r="GD329" s="243">
        <f t="shared" ca="1" si="591"/>
        <v>1150</v>
      </c>
      <c r="GE329" s="243">
        <f t="shared" ca="1" si="631"/>
        <v>249036.3915915736</v>
      </c>
      <c r="GF329" s="243">
        <f t="shared" ca="1" si="558"/>
        <v>259.41290790788918</v>
      </c>
      <c r="GG329" s="33"/>
      <c r="GQ329" s="242">
        <v>187</v>
      </c>
      <c r="GR329" s="331">
        <f t="shared" ca="1" si="511"/>
        <v>1150</v>
      </c>
      <c r="GS329" s="600">
        <f t="shared" ca="1" si="603"/>
        <v>106.9885</v>
      </c>
      <c r="GT329" s="331">
        <f t="shared" ca="1" si="512"/>
        <v>1043.0115000000001</v>
      </c>
      <c r="GU329" s="591">
        <f t="shared" ca="1" si="559"/>
        <v>328.17709244239342</v>
      </c>
      <c r="GV329" s="488">
        <f t="shared" ca="1" si="592"/>
        <v>714.83440755760671</v>
      </c>
      <c r="GW329" s="331">
        <f t="shared" si="593"/>
        <v>0</v>
      </c>
      <c r="GX329" s="331">
        <f t="shared" si="594"/>
        <v>0</v>
      </c>
      <c r="GY329" s="593">
        <f t="shared" ca="1" si="595"/>
        <v>111803.02585840583</v>
      </c>
      <c r="GZ329" s="420">
        <f t="shared" ca="1" si="513"/>
        <v>0</v>
      </c>
      <c r="HA329" s="416">
        <f t="shared" ca="1" si="560"/>
        <v>1150</v>
      </c>
      <c r="HB329" s="372">
        <f t="shared" ca="1" si="604"/>
        <v>-1150</v>
      </c>
      <c r="HC329" s="242">
        <v>188</v>
      </c>
      <c r="HD329" s="29">
        <f t="shared" si="561"/>
        <v>0</v>
      </c>
      <c r="HE329" s="29">
        <f t="shared" ca="1" si="627"/>
        <v>88207.210417962109</v>
      </c>
      <c r="HF329" s="29">
        <f t="shared" ca="1" si="514"/>
        <v>91.882510852043865</v>
      </c>
      <c r="HG329" s="29"/>
      <c r="HH329" s="24">
        <v>187</v>
      </c>
      <c r="HI329" s="243">
        <f t="shared" ca="1" si="605"/>
        <v>1150</v>
      </c>
      <c r="HJ329" s="243">
        <f t="shared" ca="1" si="632"/>
        <v>247790.77803716349</v>
      </c>
      <c r="HK329" s="243">
        <f t="shared" ca="1" si="562"/>
        <v>258.11539378871197</v>
      </c>
      <c r="HL329" s="33"/>
    </row>
    <row r="330" spans="3:220" ht="15" customHeight="1" x14ac:dyDescent="0.25">
      <c r="C330" s="242">
        <v>188</v>
      </c>
      <c r="D330" s="243">
        <f t="shared" si="486"/>
        <v>1155.6736805955547</v>
      </c>
      <c r="E330" s="865">
        <f t="shared" si="563"/>
        <v>100</v>
      </c>
      <c r="F330" s="866"/>
      <c r="G330" s="243">
        <f t="shared" si="487"/>
        <v>1055.6736805955547</v>
      </c>
      <c r="H330" s="859">
        <f t="shared" si="488"/>
        <v>330.87486439389551</v>
      </c>
      <c r="I330" s="860"/>
      <c r="J330" s="243">
        <f t="shared" si="489"/>
        <v>724.79881620165929</v>
      </c>
      <c r="K330" s="859">
        <f t="shared" si="515"/>
        <v>98537.660501966995</v>
      </c>
      <c r="L330" s="860"/>
      <c r="M330" s="860"/>
      <c r="N330" s="861"/>
      <c r="O330" s="248">
        <f t="shared" si="516"/>
        <v>98537.660501966995</v>
      </c>
      <c r="P330" s="248">
        <f t="shared" si="484"/>
        <v>0</v>
      </c>
      <c r="Q330" s="248">
        <f t="shared" si="490"/>
        <v>0</v>
      </c>
      <c r="R330" s="1015" t="str">
        <f t="shared" si="485"/>
        <v/>
      </c>
      <c r="S330" s="1015"/>
      <c r="U330">
        <v>188</v>
      </c>
      <c r="W330" s="278"/>
      <c r="X330" s="278"/>
      <c r="Y330" s="854"/>
      <c r="Z330" s="855"/>
      <c r="AA330" s="279"/>
      <c r="AR330" s="242">
        <v>188</v>
      </c>
      <c r="AS330" s="331">
        <f t="shared" ca="1" si="491"/>
        <v>1231.970682334292</v>
      </c>
      <c r="AT330" s="566">
        <f t="shared" ca="1" si="517"/>
        <v>103.62049999999999</v>
      </c>
      <c r="AU330" s="331">
        <f t="shared" ca="1" si="492"/>
        <v>1128.350182334292</v>
      </c>
      <c r="AV330" s="329">
        <f t="shared" ca="1" si="493"/>
        <v>226.85686368599613</v>
      </c>
      <c r="AW330" s="331">
        <f t="shared" ca="1" si="494"/>
        <v>901.49331864829583</v>
      </c>
      <c r="AX330" s="331">
        <f t="shared" si="518"/>
        <v>0</v>
      </c>
      <c r="AY330" s="331">
        <f t="shared" si="570"/>
        <v>0</v>
      </c>
      <c r="AZ330" s="350">
        <f t="shared" ca="1" si="495"/>
        <v>76878.002802264658</v>
      </c>
      <c r="BA330" s="420">
        <f t="shared" ca="1" si="496"/>
        <v>0</v>
      </c>
      <c r="BB330" s="416">
        <f t="shared" ca="1" si="519"/>
        <v>1231.970682334292</v>
      </c>
      <c r="BC330" s="372">
        <f t="shared" ca="1" si="596"/>
        <v>-1231.970682334292</v>
      </c>
      <c r="BD330" s="242">
        <v>189</v>
      </c>
      <c r="BE330" s="29">
        <f t="shared" si="497"/>
        <v>0</v>
      </c>
      <c r="BF330" s="29">
        <f t="shared" ca="1" si="520"/>
        <v>95100.595964715569</v>
      </c>
      <c r="BG330" s="29">
        <f t="shared" ca="1" si="498"/>
        <v>99.06312079657873</v>
      </c>
      <c r="BH330" s="29"/>
      <c r="BI330" s="24">
        <v>188</v>
      </c>
      <c r="BJ330" s="243">
        <f t="shared" ca="1" si="587"/>
        <v>1231.970682334292</v>
      </c>
      <c r="BK330" s="243">
        <f t="shared" ca="1" si="564"/>
        <v>267108.55279181432</v>
      </c>
      <c r="BL330" s="243">
        <f t="shared" ca="1" si="521"/>
        <v>278.23807582480657</v>
      </c>
      <c r="BM330" s="33"/>
      <c r="BO330" s="278"/>
      <c r="BP330" s="278"/>
      <c r="BQ330" s="278"/>
      <c r="BR330" s="278"/>
      <c r="BS330" s="278"/>
      <c r="BT330" s="278"/>
      <c r="BU330" s="278"/>
      <c r="BV330" s="278"/>
      <c r="BW330" s="679">
        <v>188</v>
      </c>
      <c r="BX330" s="489">
        <f t="shared" ca="1" si="522"/>
        <v>1445.5025028809234</v>
      </c>
      <c r="BY330" s="489">
        <f t="shared" ca="1" si="499"/>
        <v>104.1015</v>
      </c>
      <c r="BZ330" s="489">
        <f t="shared" ca="1" si="500"/>
        <v>1341.4010028809234</v>
      </c>
      <c r="CA330" s="489">
        <f t="shared" ca="1" si="523"/>
        <v>81.312885539418332</v>
      </c>
      <c r="CB330" s="489">
        <f t="shared" ca="1" si="524"/>
        <v>1260.088117341505</v>
      </c>
      <c r="CC330" s="489">
        <f t="shared" si="525"/>
        <v>0</v>
      </c>
      <c r="CD330" s="489">
        <f t="shared" si="526"/>
        <v>0</v>
      </c>
      <c r="CE330" s="647">
        <f t="shared" ca="1" si="527"/>
        <v>26618.615496173348</v>
      </c>
      <c r="CF330" s="700">
        <f t="shared" ca="1" si="565"/>
        <v>0</v>
      </c>
      <c r="CG330" s="701">
        <f t="shared" ca="1" si="528"/>
        <v>1445.5025028809234</v>
      </c>
      <c r="CH330" s="710">
        <f t="shared" ca="1" si="597"/>
        <v>-1445.5025028809234</v>
      </c>
      <c r="CI330" s="679">
        <v>189</v>
      </c>
      <c r="CJ330" s="29">
        <f t="shared" si="501"/>
        <v>0</v>
      </c>
      <c r="CK330" s="29">
        <f t="shared" ca="1" si="624"/>
        <v>95100.595964715569</v>
      </c>
      <c r="CL330" s="29">
        <f t="shared" ca="1" si="502"/>
        <v>99.06312079657873</v>
      </c>
      <c r="CM330" s="29"/>
      <c r="CN330" s="29">
        <v>188</v>
      </c>
      <c r="CO330" s="29">
        <f t="shared" ca="1" si="588"/>
        <v>1445.5025028809234</v>
      </c>
      <c r="CP330" s="29">
        <f t="shared" ca="1" si="628"/>
        <v>311050.27536629257</v>
      </c>
      <c r="CQ330" s="29">
        <f t="shared" ca="1" si="529"/>
        <v>324.01070350655476</v>
      </c>
      <c r="CR330" s="292"/>
      <c r="DB330" s="242">
        <v>188</v>
      </c>
      <c r="DC330" s="488">
        <f t="shared" ca="1" si="530"/>
        <v>1462.4506963735107</v>
      </c>
      <c r="DD330" s="489">
        <f t="shared" ca="1" si="503"/>
        <v>106.9885</v>
      </c>
      <c r="DE330" s="488">
        <f t="shared" ca="1" si="531"/>
        <v>1355.4621963735108</v>
      </c>
      <c r="DF330" s="489">
        <f t="shared" ca="1" si="532"/>
        <v>99.890977185452655</v>
      </c>
      <c r="DG330" s="488">
        <f t="shared" ca="1" si="533"/>
        <v>1255.5712191880582</v>
      </c>
      <c r="DH330" s="488">
        <f t="shared" si="534"/>
        <v>0</v>
      </c>
      <c r="DI330" s="488">
        <f t="shared" si="535"/>
        <v>0</v>
      </c>
      <c r="DJ330" s="523">
        <f t="shared" ca="1" si="536"/>
        <v>32992.763815824277</v>
      </c>
      <c r="DK330" s="420">
        <f t="shared" ca="1" si="504"/>
        <v>0</v>
      </c>
      <c r="DL330" s="416">
        <f t="shared" ca="1" si="537"/>
        <v>1462.4506963735107</v>
      </c>
      <c r="DM330" s="372">
        <f t="shared" ca="1" si="598"/>
        <v>-1462.4506963735107</v>
      </c>
      <c r="DN330" s="242">
        <v>189</v>
      </c>
      <c r="DO330" s="29">
        <f t="shared" si="505"/>
        <v>0</v>
      </c>
      <c r="DP330" s="29">
        <f t="shared" ca="1" si="577"/>
        <v>88207.210417962109</v>
      </c>
      <c r="DQ330" s="29">
        <f t="shared" ca="1" si="506"/>
        <v>91.882510852043865</v>
      </c>
      <c r="DR330" s="29"/>
      <c r="DS330" s="24">
        <v>188</v>
      </c>
      <c r="DT330" s="243">
        <f t="shared" ca="1" si="589"/>
        <v>1462.4506963735107</v>
      </c>
      <c r="DU330" s="243">
        <f t="shared" ca="1" si="629"/>
        <v>313295.43724988133</v>
      </c>
      <c r="DV330" s="243">
        <f t="shared" ca="1" si="538"/>
        <v>326.34941380195977</v>
      </c>
      <c r="DW330" s="33"/>
      <c r="EG330" s="242">
        <v>188</v>
      </c>
      <c r="EH330" s="331">
        <f t="shared" ca="1" si="539"/>
        <v>1150</v>
      </c>
      <c r="EI330" s="599">
        <f t="shared" ca="1" si="599"/>
        <v>103.62049999999999</v>
      </c>
      <c r="EJ330" s="331">
        <f t="shared" ca="1" si="540"/>
        <v>1046.3795</v>
      </c>
      <c r="EK330" s="594">
        <f t="shared" ca="1" si="541"/>
        <v>286.2001950121192</v>
      </c>
      <c r="EL330" s="488">
        <f t="shared" ca="1" si="542"/>
        <v>760.17930498788087</v>
      </c>
      <c r="EM330" s="331">
        <f t="shared" si="543"/>
        <v>0</v>
      </c>
      <c r="EN330" s="331">
        <f t="shared" si="544"/>
        <v>0</v>
      </c>
      <c r="EO330" s="595">
        <f t="shared" ca="1" si="545"/>
        <v>97365.601842024422</v>
      </c>
      <c r="EP330" s="420">
        <f t="shared" ca="1" si="507"/>
        <v>0</v>
      </c>
      <c r="EQ330" s="416">
        <f t="shared" ca="1" si="546"/>
        <v>1150</v>
      </c>
      <c r="ER330" s="372">
        <f t="shared" ca="1" si="600"/>
        <v>-1150</v>
      </c>
      <c r="ES330" s="242">
        <v>189</v>
      </c>
      <c r="ET330" s="29">
        <f t="shared" si="547"/>
        <v>0</v>
      </c>
      <c r="EU330" s="29">
        <f t="shared" ca="1" si="625"/>
        <v>95100.595964715569</v>
      </c>
      <c r="EV330" s="29">
        <f t="shared" ca="1" si="508"/>
        <v>99.06312079657873</v>
      </c>
      <c r="EW330" s="29"/>
      <c r="EX330" s="24">
        <v>188</v>
      </c>
      <c r="EY330" s="243">
        <f t="shared" ca="1" si="590"/>
        <v>1150</v>
      </c>
      <c r="EZ330" s="243">
        <f t="shared" ca="1" si="630"/>
        <v>250225.26404167063</v>
      </c>
      <c r="FA330" s="243">
        <f t="shared" ca="1" si="548"/>
        <v>260.65131671007356</v>
      </c>
      <c r="FB330" s="33"/>
      <c r="FL330" s="242">
        <v>188</v>
      </c>
      <c r="FM330" s="331">
        <f t="shared" ca="1" si="549"/>
        <v>1150</v>
      </c>
      <c r="FN330" s="600">
        <f t="shared" ca="1" si="601"/>
        <v>104.1015</v>
      </c>
      <c r="FO330" s="331">
        <f t="shared" ca="1" si="550"/>
        <v>1045.8985</v>
      </c>
      <c r="FP330" s="597">
        <f t="shared" ca="1" si="551"/>
        <v>295.24428682561955</v>
      </c>
      <c r="FQ330" s="488">
        <f t="shared" ca="1" si="552"/>
        <v>750.6542131743804</v>
      </c>
      <c r="FR330" s="331">
        <f t="shared" si="553"/>
        <v>0</v>
      </c>
      <c r="FS330" s="331">
        <f t="shared" si="554"/>
        <v>0</v>
      </c>
      <c r="FT330" s="596">
        <f t="shared" ca="1" si="555"/>
        <v>100475.95841275233</v>
      </c>
      <c r="FU330" s="420">
        <f t="shared" ca="1" si="509"/>
        <v>0</v>
      </c>
      <c r="FV330" s="416">
        <f t="shared" ca="1" si="556"/>
        <v>1150</v>
      </c>
      <c r="FW330" s="372">
        <f t="shared" ca="1" si="602"/>
        <v>-1150</v>
      </c>
      <c r="FX330" s="242">
        <v>189</v>
      </c>
      <c r="FY330" s="29">
        <f t="shared" si="557"/>
        <v>0</v>
      </c>
      <c r="FZ330" s="29">
        <f t="shared" ca="1" si="626"/>
        <v>95100.595964715569</v>
      </c>
      <c r="GA330" s="29">
        <f t="shared" ca="1" si="510"/>
        <v>99.06312079657873</v>
      </c>
      <c r="GB330" s="29"/>
      <c r="GC330" s="24">
        <v>188</v>
      </c>
      <c r="GD330" s="243">
        <f t="shared" ca="1" si="591"/>
        <v>1150</v>
      </c>
      <c r="GE330" s="243">
        <f t="shared" ca="1" si="631"/>
        <v>250186.3915915736</v>
      </c>
      <c r="GF330" s="243">
        <f t="shared" ca="1" si="558"/>
        <v>260.61082457455586</v>
      </c>
      <c r="GG330" s="33"/>
      <c r="GQ330" s="242">
        <v>188</v>
      </c>
      <c r="GR330" s="331">
        <f t="shared" ca="1" si="511"/>
        <v>1150</v>
      </c>
      <c r="GS330" s="600">
        <f t="shared" ca="1" si="603"/>
        <v>106.9885</v>
      </c>
      <c r="GT330" s="331">
        <f t="shared" ca="1" si="512"/>
        <v>1043.0115000000001</v>
      </c>
      <c r="GU330" s="591">
        <f t="shared" ca="1" si="559"/>
        <v>326.09215875368369</v>
      </c>
      <c r="GV330" s="488">
        <f t="shared" ca="1" si="592"/>
        <v>716.91934124631643</v>
      </c>
      <c r="GW330" s="331">
        <f t="shared" si="593"/>
        <v>0</v>
      </c>
      <c r="GX330" s="331">
        <f t="shared" si="594"/>
        <v>0</v>
      </c>
      <c r="GY330" s="593">
        <f t="shared" ca="1" si="595"/>
        <v>111086.10651715951</v>
      </c>
      <c r="GZ330" s="420">
        <f t="shared" ca="1" si="513"/>
        <v>0</v>
      </c>
      <c r="HA330" s="416">
        <f t="shared" ca="1" si="560"/>
        <v>1150</v>
      </c>
      <c r="HB330" s="372">
        <f t="shared" ca="1" si="604"/>
        <v>-1150</v>
      </c>
      <c r="HC330" s="242">
        <v>189</v>
      </c>
      <c r="HD330" s="29">
        <f t="shared" si="561"/>
        <v>0</v>
      </c>
      <c r="HE330" s="29">
        <f t="shared" ca="1" si="627"/>
        <v>88207.210417962109</v>
      </c>
      <c r="HF330" s="29">
        <f t="shared" ca="1" si="514"/>
        <v>91.882510852043865</v>
      </c>
      <c r="HG330" s="29"/>
      <c r="HH330" s="24">
        <v>188</v>
      </c>
      <c r="HI330" s="243">
        <f t="shared" ca="1" si="605"/>
        <v>1150</v>
      </c>
      <c r="HJ330" s="243">
        <f t="shared" ca="1" si="632"/>
        <v>248940.77803716349</v>
      </c>
      <c r="HK330" s="243">
        <f t="shared" ca="1" si="562"/>
        <v>259.31331045537866</v>
      </c>
      <c r="HL330" s="33"/>
    </row>
    <row r="331" spans="3:220" ht="15" customHeight="1" x14ac:dyDescent="0.25">
      <c r="C331" s="242">
        <v>189</v>
      </c>
      <c r="D331" s="243">
        <f t="shared" si="486"/>
        <v>1155.6736805955547</v>
      </c>
      <c r="E331" s="865">
        <f t="shared" si="563"/>
        <v>100</v>
      </c>
      <c r="F331" s="866"/>
      <c r="G331" s="243">
        <f t="shared" si="487"/>
        <v>1055.6736805955547</v>
      </c>
      <c r="H331" s="859">
        <f t="shared" si="488"/>
        <v>328.45886833988999</v>
      </c>
      <c r="I331" s="860"/>
      <c r="J331" s="243">
        <f t="shared" si="489"/>
        <v>727.21481225566481</v>
      </c>
      <c r="K331" s="859">
        <f t="shared" si="515"/>
        <v>97810.445689711327</v>
      </c>
      <c r="L331" s="860"/>
      <c r="M331" s="860"/>
      <c r="N331" s="861"/>
      <c r="O331" s="248">
        <f t="shared" si="516"/>
        <v>97810.445689711327</v>
      </c>
      <c r="P331" s="248">
        <f t="shared" si="484"/>
        <v>0</v>
      </c>
      <c r="Q331" s="248">
        <f t="shared" si="490"/>
        <v>0</v>
      </c>
      <c r="R331" s="1015" t="str">
        <f t="shared" si="485"/>
        <v/>
      </c>
      <c r="S331" s="1015"/>
      <c r="U331">
        <v>189</v>
      </c>
      <c r="W331" s="278"/>
      <c r="X331" s="278"/>
      <c r="Y331" s="854"/>
      <c r="Z331" s="855"/>
      <c r="AA331" s="279"/>
      <c r="AR331" s="242">
        <v>189</v>
      </c>
      <c r="AS331" s="331">
        <f t="shared" ca="1" si="491"/>
        <v>1231.970682334292</v>
      </c>
      <c r="AT331" s="566">
        <f t="shared" ca="1" si="517"/>
        <v>103.62049999999999</v>
      </c>
      <c r="AU331" s="331">
        <f t="shared" ca="1" si="492"/>
        <v>1128.350182334292</v>
      </c>
      <c r="AV331" s="329">
        <f t="shared" ca="1" si="493"/>
        <v>224.22750817327196</v>
      </c>
      <c r="AW331" s="331">
        <f t="shared" ca="1" si="494"/>
        <v>904.12267416101997</v>
      </c>
      <c r="AX331" s="331">
        <f t="shared" si="518"/>
        <v>0</v>
      </c>
      <c r="AY331" s="331">
        <f t="shared" si="570"/>
        <v>0</v>
      </c>
      <c r="AZ331" s="350">
        <f t="shared" ca="1" si="495"/>
        <v>75973.880128103643</v>
      </c>
      <c r="BA331" s="420">
        <f t="shared" ca="1" si="496"/>
        <v>0</v>
      </c>
      <c r="BB331" s="416">
        <f t="shared" ca="1" si="519"/>
        <v>1231.970682334292</v>
      </c>
      <c r="BC331" s="372">
        <f t="shared" ca="1" si="596"/>
        <v>-1231.970682334292</v>
      </c>
      <c r="BD331" s="242">
        <v>190</v>
      </c>
      <c r="BE331" s="29">
        <f t="shared" si="497"/>
        <v>0</v>
      </c>
      <c r="BF331" s="29">
        <f t="shared" ca="1" si="520"/>
        <v>95100.595964715569</v>
      </c>
      <c r="BG331" s="29">
        <f t="shared" ca="1" si="498"/>
        <v>99.06312079657873</v>
      </c>
      <c r="BH331" s="29"/>
      <c r="BI331" s="24">
        <v>189</v>
      </c>
      <c r="BJ331" s="243">
        <f t="shared" ca="1" si="587"/>
        <v>1231.970682334292</v>
      </c>
      <c r="BK331" s="243">
        <f t="shared" ca="1" si="564"/>
        <v>268340.52347414859</v>
      </c>
      <c r="BL331" s="243">
        <f t="shared" ca="1" si="521"/>
        <v>279.52137861890481</v>
      </c>
      <c r="BM331" s="33"/>
      <c r="BO331" s="278"/>
      <c r="BP331" s="278"/>
      <c r="BQ331" s="278"/>
      <c r="BR331" s="278"/>
      <c r="BS331" s="278"/>
      <c r="BT331" s="278"/>
      <c r="BU331" s="278"/>
      <c r="BV331" s="278"/>
      <c r="BW331" s="679">
        <v>189</v>
      </c>
      <c r="BX331" s="489">
        <f t="shared" ca="1" si="522"/>
        <v>1445.5025028809234</v>
      </c>
      <c r="BY331" s="489">
        <f t="shared" ca="1" si="499"/>
        <v>104.1015</v>
      </c>
      <c r="BZ331" s="489">
        <f t="shared" ca="1" si="500"/>
        <v>1341.4010028809234</v>
      </c>
      <c r="CA331" s="489">
        <f t="shared" ca="1" si="523"/>
        <v>77.637628530505609</v>
      </c>
      <c r="CB331" s="489">
        <f t="shared" ca="1" si="524"/>
        <v>1263.7633743504177</v>
      </c>
      <c r="CC331" s="489">
        <f t="shared" si="525"/>
        <v>0</v>
      </c>
      <c r="CD331" s="489">
        <f t="shared" si="526"/>
        <v>0</v>
      </c>
      <c r="CE331" s="647">
        <f t="shared" ca="1" si="527"/>
        <v>25354.852121822929</v>
      </c>
      <c r="CF331" s="700">
        <f t="shared" ca="1" si="565"/>
        <v>0</v>
      </c>
      <c r="CG331" s="701">
        <f t="shared" ca="1" si="528"/>
        <v>1445.5025028809234</v>
      </c>
      <c r="CH331" s="710">
        <f t="shared" ca="1" si="597"/>
        <v>-1445.5025028809234</v>
      </c>
      <c r="CI331" s="679">
        <v>190</v>
      </c>
      <c r="CJ331" s="29">
        <f t="shared" si="501"/>
        <v>0</v>
      </c>
      <c r="CK331" s="29">
        <f t="shared" ca="1" si="624"/>
        <v>95100.595964715569</v>
      </c>
      <c r="CL331" s="29">
        <f t="shared" ca="1" si="502"/>
        <v>99.06312079657873</v>
      </c>
      <c r="CM331" s="29"/>
      <c r="CN331" s="29">
        <v>189</v>
      </c>
      <c r="CO331" s="29">
        <f t="shared" ca="1" si="588"/>
        <v>1445.5025028809234</v>
      </c>
      <c r="CP331" s="29">
        <f t="shared" ca="1" si="628"/>
        <v>312495.7778691735</v>
      </c>
      <c r="CQ331" s="29">
        <f t="shared" ca="1" si="529"/>
        <v>325.51643528038909</v>
      </c>
      <c r="CR331" s="292"/>
      <c r="DB331" s="242">
        <v>189</v>
      </c>
      <c r="DC331" s="488">
        <f t="shared" ca="1" si="530"/>
        <v>1462.4506963735107</v>
      </c>
      <c r="DD331" s="489">
        <f t="shared" ca="1" si="503"/>
        <v>106.9885</v>
      </c>
      <c r="DE331" s="488">
        <f t="shared" ca="1" si="531"/>
        <v>1355.4621963735108</v>
      </c>
      <c r="DF331" s="489">
        <f t="shared" ca="1" si="532"/>
        <v>96.228894462820804</v>
      </c>
      <c r="DG331" s="488">
        <f t="shared" ca="1" si="533"/>
        <v>1259.23330191069</v>
      </c>
      <c r="DH331" s="488">
        <f t="shared" si="534"/>
        <v>0</v>
      </c>
      <c r="DI331" s="488">
        <f t="shared" si="535"/>
        <v>0</v>
      </c>
      <c r="DJ331" s="523">
        <f t="shared" ca="1" si="536"/>
        <v>31733.530513913589</v>
      </c>
      <c r="DK331" s="420">
        <f t="shared" ca="1" si="504"/>
        <v>0</v>
      </c>
      <c r="DL331" s="416">
        <f t="shared" ca="1" si="537"/>
        <v>1462.4506963735107</v>
      </c>
      <c r="DM331" s="372">
        <f t="shared" ca="1" si="598"/>
        <v>-1462.4506963735107</v>
      </c>
      <c r="DN331" s="242">
        <v>190</v>
      </c>
      <c r="DO331" s="29">
        <f t="shared" si="505"/>
        <v>0</v>
      </c>
      <c r="DP331" s="29">
        <f t="shared" ca="1" si="577"/>
        <v>88207.210417962109</v>
      </c>
      <c r="DQ331" s="29">
        <f t="shared" ca="1" si="506"/>
        <v>91.882510852043865</v>
      </c>
      <c r="DR331" s="29"/>
      <c r="DS331" s="24">
        <v>189</v>
      </c>
      <c r="DT331" s="243">
        <f t="shared" ca="1" si="589"/>
        <v>1462.4506963735107</v>
      </c>
      <c r="DU331" s="243">
        <f t="shared" ca="1" si="629"/>
        <v>314757.88794625486</v>
      </c>
      <c r="DV331" s="243">
        <f t="shared" ca="1" si="538"/>
        <v>327.87279994401553</v>
      </c>
      <c r="DW331" s="33"/>
      <c r="EG331" s="242">
        <v>189</v>
      </c>
      <c r="EH331" s="331">
        <f t="shared" ca="1" si="539"/>
        <v>1150</v>
      </c>
      <c r="EI331" s="599">
        <f t="shared" ca="1" si="599"/>
        <v>103.62049999999999</v>
      </c>
      <c r="EJ331" s="331">
        <f t="shared" ca="1" si="540"/>
        <v>1046.3795</v>
      </c>
      <c r="EK331" s="594">
        <f t="shared" ca="1" si="541"/>
        <v>283.98300537257126</v>
      </c>
      <c r="EL331" s="488">
        <f t="shared" ca="1" si="542"/>
        <v>762.39649462742875</v>
      </c>
      <c r="EM331" s="331">
        <f t="shared" si="543"/>
        <v>0</v>
      </c>
      <c r="EN331" s="331">
        <f t="shared" si="544"/>
        <v>0</v>
      </c>
      <c r="EO331" s="595">
        <f t="shared" ca="1" si="545"/>
        <v>96603.205347396986</v>
      </c>
      <c r="EP331" s="420">
        <f t="shared" ca="1" si="507"/>
        <v>0</v>
      </c>
      <c r="EQ331" s="416">
        <f t="shared" ca="1" si="546"/>
        <v>1150</v>
      </c>
      <c r="ER331" s="372">
        <f t="shared" ca="1" si="600"/>
        <v>-1150</v>
      </c>
      <c r="ES331" s="242">
        <v>190</v>
      </c>
      <c r="ET331" s="29">
        <f t="shared" si="547"/>
        <v>0</v>
      </c>
      <c r="EU331" s="29">
        <f t="shared" ca="1" si="625"/>
        <v>95100.595964715569</v>
      </c>
      <c r="EV331" s="29">
        <f t="shared" ca="1" si="508"/>
        <v>99.06312079657873</v>
      </c>
      <c r="EW331" s="29"/>
      <c r="EX331" s="24">
        <v>189</v>
      </c>
      <c r="EY331" s="243">
        <f t="shared" ca="1" si="590"/>
        <v>1150</v>
      </c>
      <c r="EZ331" s="243">
        <f t="shared" ca="1" si="630"/>
        <v>251375.26404167063</v>
      </c>
      <c r="FA331" s="243">
        <f t="shared" ca="1" si="548"/>
        <v>261.84923337674024</v>
      </c>
      <c r="FB331" s="33"/>
      <c r="FL331" s="242">
        <v>189</v>
      </c>
      <c r="FM331" s="331">
        <f t="shared" ca="1" si="549"/>
        <v>1150</v>
      </c>
      <c r="FN331" s="600">
        <f t="shared" ca="1" si="601"/>
        <v>104.1015</v>
      </c>
      <c r="FO331" s="331">
        <f t="shared" ca="1" si="550"/>
        <v>1045.8985</v>
      </c>
      <c r="FP331" s="597">
        <f t="shared" ca="1" si="551"/>
        <v>293.05487870386099</v>
      </c>
      <c r="FQ331" s="488">
        <f t="shared" ca="1" si="552"/>
        <v>752.84362129613896</v>
      </c>
      <c r="FR331" s="331">
        <f t="shared" si="553"/>
        <v>0</v>
      </c>
      <c r="FS331" s="331">
        <f t="shared" si="554"/>
        <v>0</v>
      </c>
      <c r="FT331" s="596">
        <f t="shared" ca="1" si="555"/>
        <v>99723.114791456188</v>
      </c>
      <c r="FU331" s="420">
        <f t="shared" ca="1" si="509"/>
        <v>0</v>
      </c>
      <c r="FV331" s="416">
        <f t="shared" ca="1" si="556"/>
        <v>1150</v>
      </c>
      <c r="FW331" s="372">
        <f t="shared" ca="1" si="602"/>
        <v>-1150</v>
      </c>
      <c r="FX331" s="242">
        <v>190</v>
      </c>
      <c r="FY331" s="29">
        <f t="shared" si="557"/>
        <v>0</v>
      </c>
      <c r="FZ331" s="29">
        <f t="shared" ca="1" si="626"/>
        <v>95100.595964715569</v>
      </c>
      <c r="GA331" s="29">
        <f t="shared" ca="1" si="510"/>
        <v>99.06312079657873</v>
      </c>
      <c r="GB331" s="29"/>
      <c r="GC331" s="24">
        <v>189</v>
      </c>
      <c r="GD331" s="243">
        <f t="shared" ca="1" si="591"/>
        <v>1150</v>
      </c>
      <c r="GE331" s="243">
        <f t="shared" ca="1" si="631"/>
        <v>251336.3915915736</v>
      </c>
      <c r="GF331" s="243">
        <f t="shared" ca="1" si="558"/>
        <v>261.80874124122255</v>
      </c>
      <c r="GG331" s="33"/>
      <c r="GQ331" s="242">
        <v>189</v>
      </c>
      <c r="GR331" s="331">
        <f t="shared" ca="1" si="511"/>
        <v>1150</v>
      </c>
      <c r="GS331" s="600">
        <f t="shared" ca="1" si="603"/>
        <v>106.9885</v>
      </c>
      <c r="GT331" s="331">
        <f t="shared" ca="1" si="512"/>
        <v>1043.0115000000001</v>
      </c>
      <c r="GU331" s="591">
        <f t="shared" ca="1" si="559"/>
        <v>324.00114400838191</v>
      </c>
      <c r="GV331" s="488">
        <f t="shared" ca="1" si="592"/>
        <v>719.0103559916181</v>
      </c>
      <c r="GW331" s="331">
        <f t="shared" si="593"/>
        <v>0</v>
      </c>
      <c r="GX331" s="331">
        <f t="shared" si="594"/>
        <v>0</v>
      </c>
      <c r="GY331" s="593">
        <f t="shared" ca="1" si="595"/>
        <v>110367.09616116789</v>
      </c>
      <c r="GZ331" s="420">
        <f t="shared" ca="1" si="513"/>
        <v>0</v>
      </c>
      <c r="HA331" s="416">
        <f t="shared" ca="1" si="560"/>
        <v>1150</v>
      </c>
      <c r="HB331" s="372">
        <f t="shared" ca="1" si="604"/>
        <v>-1150</v>
      </c>
      <c r="HC331" s="242">
        <v>190</v>
      </c>
      <c r="HD331" s="29">
        <f t="shared" si="561"/>
        <v>0</v>
      </c>
      <c r="HE331" s="29">
        <f t="shared" ca="1" si="627"/>
        <v>88207.210417962109</v>
      </c>
      <c r="HF331" s="29">
        <f t="shared" ca="1" si="514"/>
        <v>91.882510852043865</v>
      </c>
      <c r="HG331" s="29"/>
      <c r="HH331" s="24">
        <v>189</v>
      </c>
      <c r="HI331" s="243">
        <f t="shared" ca="1" si="605"/>
        <v>1150</v>
      </c>
      <c r="HJ331" s="243">
        <f t="shared" ca="1" si="632"/>
        <v>250090.77803716349</v>
      </c>
      <c r="HK331" s="243">
        <f t="shared" ca="1" si="562"/>
        <v>260.51122712204534</v>
      </c>
      <c r="HL331" s="33"/>
    </row>
    <row r="332" spans="3:220" ht="15" customHeight="1" x14ac:dyDescent="0.25">
      <c r="C332" s="242">
        <v>190</v>
      </c>
      <c r="D332" s="243">
        <f t="shared" si="486"/>
        <v>1155.6736805955547</v>
      </c>
      <c r="E332" s="865">
        <f t="shared" si="563"/>
        <v>100</v>
      </c>
      <c r="F332" s="866"/>
      <c r="G332" s="243">
        <f t="shared" si="487"/>
        <v>1055.6736805955547</v>
      </c>
      <c r="H332" s="859">
        <f t="shared" si="488"/>
        <v>326.03481896570446</v>
      </c>
      <c r="I332" s="860"/>
      <c r="J332" s="243">
        <f t="shared" si="489"/>
        <v>729.63886162985023</v>
      </c>
      <c r="K332" s="859">
        <f t="shared" si="515"/>
        <v>97080.806828081477</v>
      </c>
      <c r="L332" s="860"/>
      <c r="M332" s="860"/>
      <c r="N332" s="861"/>
      <c r="O332" s="248">
        <f t="shared" si="516"/>
        <v>97080.806828081477</v>
      </c>
      <c r="P332" s="248">
        <f t="shared" si="484"/>
        <v>0</v>
      </c>
      <c r="Q332" s="248">
        <f t="shared" si="490"/>
        <v>0</v>
      </c>
      <c r="R332" s="1015" t="str">
        <f t="shared" si="485"/>
        <v/>
      </c>
      <c r="S332" s="1015"/>
      <c r="U332">
        <v>190</v>
      </c>
      <c r="W332" s="278"/>
      <c r="X332" s="278"/>
      <c r="Y332" s="854"/>
      <c r="Z332" s="855"/>
      <c r="AA332" s="279"/>
      <c r="AR332" s="242">
        <v>190</v>
      </c>
      <c r="AS332" s="331">
        <f t="shared" ca="1" si="491"/>
        <v>1231.970682334292</v>
      </c>
      <c r="AT332" s="566">
        <f t="shared" ca="1" si="517"/>
        <v>103.62049999999999</v>
      </c>
      <c r="AU332" s="331">
        <f t="shared" ca="1" si="492"/>
        <v>1128.350182334292</v>
      </c>
      <c r="AV332" s="329">
        <f t="shared" ca="1" si="493"/>
        <v>221.59048370696897</v>
      </c>
      <c r="AW332" s="331">
        <f t="shared" ca="1" si="494"/>
        <v>906.75969862732302</v>
      </c>
      <c r="AX332" s="331">
        <f t="shared" si="518"/>
        <v>0</v>
      </c>
      <c r="AY332" s="331">
        <f t="shared" si="570"/>
        <v>0</v>
      </c>
      <c r="AZ332" s="350">
        <f t="shared" ca="1" si="495"/>
        <v>75067.120429476316</v>
      </c>
      <c r="BA332" s="420">
        <f t="shared" ca="1" si="496"/>
        <v>0</v>
      </c>
      <c r="BB332" s="416">
        <f t="shared" ca="1" si="519"/>
        <v>1231.970682334292</v>
      </c>
      <c r="BC332" s="372">
        <f t="shared" ca="1" si="596"/>
        <v>-1231.970682334292</v>
      </c>
      <c r="BD332" s="242">
        <v>191</v>
      </c>
      <c r="BE332" s="29">
        <f t="shared" si="497"/>
        <v>0</v>
      </c>
      <c r="BF332" s="29">
        <f t="shared" ca="1" si="520"/>
        <v>95100.595964715569</v>
      </c>
      <c r="BG332" s="29">
        <f t="shared" ca="1" si="498"/>
        <v>99.06312079657873</v>
      </c>
      <c r="BH332" s="29"/>
      <c r="BI332" s="24">
        <v>190</v>
      </c>
      <c r="BJ332" s="243">
        <f t="shared" ca="1" si="587"/>
        <v>1231.970682334292</v>
      </c>
      <c r="BK332" s="243">
        <f t="shared" ca="1" si="564"/>
        <v>269572.49415648286</v>
      </c>
      <c r="BL332" s="243">
        <f t="shared" ca="1" si="521"/>
        <v>280.80468141300298</v>
      </c>
      <c r="BM332" s="33"/>
      <c r="BO332" s="278"/>
      <c r="BP332" s="278"/>
      <c r="BQ332" s="278"/>
      <c r="BR332" s="278"/>
      <c r="BS332" s="278"/>
      <c r="BT332" s="278"/>
      <c r="BU332" s="278"/>
      <c r="BV332" s="278"/>
      <c r="BW332" s="679">
        <v>190</v>
      </c>
      <c r="BX332" s="489">
        <f t="shared" ca="1" si="522"/>
        <v>1445.5025028809234</v>
      </c>
      <c r="BY332" s="489">
        <f t="shared" ca="1" si="499"/>
        <v>104.1015</v>
      </c>
      <c r="BZ332" s="489">
        <f t="shared" ca="1" si="500"/>
        <v>1341.4010028809234</v>
      </c>
      <c r="CA332" s="489">
        <f t="shared" ca="1" si="523"/>
        <v>73.951652021983548</v>
      </c>
      <c r="CB332" s="489">
        <f t="shared" ca="1" si="524"/>
        <v>1267.4493508589399</v>
      </c>
      <c r="CC332" s="489">
        <f t="shared" si="525"/>
        <v>0</v>
      </c>
      <c r="CD332" s="489">
        <f t="shared" si="526"/>
        <v>0</v>
      </c>
      <c r="CE332" s="647">
        <f t="shared" ca="1" si="527"/>
        <v>24087.402770963989</v>
      </c>
      <c r="CF332" s="700">
        <f t="shared" ca="1" si="565"/>
        <v>0</v>
      </c>
      <c r="CG332" s="701">
        <f t="shared" ca="1" si="528"/>
        <v>1445.5025028809234</v>
      </c>
      <c r="CH332" s="710">
        <f t="shared" ca="1" si="597"/>
        <v>-1445.5025028809234</v>
      </c>
      <c r="CI332" s="679">
        <v>191</v>
      </c>
      <c r="CJ332" s="29">
        <f t="shared" si="501"/>
        <v>0</v>
      </c>
      <c r="CK332" s="29">
        <f t="shared" ca="1" si="624"/>
        <v>95100.595964715569</v>
      </c>
      <c r="CL332" s="29">
        <f t="shared" ca="1" si="502"/>
        <v>99.06312079657873</v>
      </c>
      <c r="CM332" s="29"/>
      <c r="CN332" s="29">
        <v>190</v>
      </c>
      <c r="CO332" s="29">
        <f t="shared" ca="1" si="588"/>
        <v>1445.5025028809234</v>
      </c>
      <c r="CP332" s="29">
        <f t="shared" ca="1" si="628"/>
        <v>313941.28037205443</v>
      </c>
      <c r="CQ332" s="29">
        <f t="shared" ca="1" si="529"/>
        <v>327.02216705422342</v>
      </c>
      <c r="CR332" s="292"/>
      <c r="DB332" s="242">
        <v>190</v>
      </c>
      <c r="DC332" s="488">
        <f t="shared" ca="1" si="530"/>
        <v>1462.4506963735107</v>
      </c>
      <c r="DD332" s="489">
        <f t="shared" ca="1" si="503"/>
        <v>106.9885</v>
      </c>
      <c r="DE332" s="488">
        <f t="shared" ca="1" si="531"/>
        <v>1355.4621963735108</v>
      </c>
      <c r="DF332" s="489">
        <f t="shared" ca="1" si="532"/>
        <v>92.556130665581307</v>
      </c>
      <c r="DG332" s="488">
        <f t="shared" ca="1" si="533"/>
        <v>1262.9060657079294</v>
      </c>
      <c r="DH332" s="488">
        <f t="shared" si="534"/>
        <v>0</v>
      </c>
      <c r="DI332" s="488">
        <f t="shared" si="535"/>
        <v>0</v>
      </c>
      <c r="DJ332" s="523">
        <f t="shared" ca="1" si="536"/>
        <v>30470.624448205661</v>
      </c>
      <c r="DK332" s="420">
        <f t="shared" ca="1" si="504"/>
        <v>0</v>
      </c>
      <c r="DL332" s="416">
        <f t="shared" ca="1" si="537"/>
        <v>1462.4506963735107</v>
      </c>
      <c r="DM332" s="372">
        <f t="shared" ca="1" si="598"/>
        <v>-1462.4506963735107</v>
      </c>
      <c r="DN332" s="242">
        <v>191</v>
      </c>
      <c r="DO332" s="29">
        <f t="shared" si="505"/>
        <v>0</v>
      </c>
      <c r="DP332" s="29">
        <f t="shared" ca="1" si="577"/>
        <v>88207.210417962109</v>
      </c>
      <c r="DQ332" s="29">
        <f t="shared" ca="1" si="506"/>
        <v>91.882510852043865</v>
      </c>
      <c r="DR332" s="29"/>
      <c r="DS332" s="24">
        <v>190</v>
      </c>
      <c r="DT332" s="243">
        <f t="shared" ca="1" si="589"/>
        <v>1462.4506963735107</v>
      </c>
      <c r="DU332" s="243">
        <f t="shared" ca="1" si="629"/>
        <v>316220.3386426284</v>
      </c>
      <c r="DV332" s="243">
        <f t="shared" ca="1" si="538"/>
        <v>329.39618608607128</v>
      </c>
      <c r="DW332" s="33"/>
      <c r="EG332" s="242">
        <v>190</v>
      </c>
      <c r="EH332" s="331">
        <f t="shared" ca="1" si="539"/>
        <v>1150</v>
      </c>
      <c r="EI332" s="599">
        <f t="shared" ca="1" si="599"/>
        <v>103.62049999999999</v>
      </c>
      <c r="EJ332" s="331">
        <f t="shared" ca="1" si="540"/>
        <v>1046.3795</v>
      </c>
      <c r="EK332" s="594">
        <f t="shared" ca="1" si="541"/>
        <v>281.7593489299079</v>
      </c>
      <c r="EL332" s="488">
        <f t="shared" ca="1" si="542"/>
        <v>764.62015107009211</v>
      </c>
      <c r="EM332" s="331">
        <f t="shared" si="543"/>
        <v>0</v>
      </c>
      <c r="EN332" s="331">
        <f t="shared" si="544"/>
        <v>0</v>
      </c>
      <c r="EO332" s="595">
        <f t="shared" ca="1" si="545"/>
        <v>95838.585196326894</v>
      </c>
      <c r="EP332" s="420">
        <f t="shared" ca="1" si="507"/>
        <v>0</v>
      </c>
      <c r="EQ332" s="416">
        <f t="shared" ca="1" si="546"/>
        <v>1150</v>
      </c>
      <c r="ER332" s="372">
        <f t="shared" ca="1" si="600"/>
        <v>-1150</v>
      </c>
      <c r="ES332" s="242">
        <v>191</v>
      </c>
      <c r="ET332" s="29">
        <f t="shared" si="547"/>
        <v>0</v>
      </c>
      <c r="EU332" s="29">
        <f t="shared" ca="1" si="625"/>
        <v>95100.595964715569</v>
      </c>
      <c r="EV332" s="29">
        <f t="shared" ca="1" si="508"/>
        <v>99.06312079657873</v>
      </c>
      <c r="EW332" s="29"/>
      <c r="EX332" s="24">
        <v>190</v>
      </c>
      <c r="EY332" s="243">
        <f t="shared" ca="1" si="590"/>
        <v>1150</v>
      </c>
      <c r="EZ332" s="243">
        <f t="shared" ca="1" si="630"/>
        <v>252525.26404167063</v>
      </c>
      <c r="FA332" s="243">
        <f t="shared" ca="1" si="548"/>
        <v>263.04715004340693</v>
      </c>
      <c r="FB332" s="33"/>
      <c r="FL332" s="242">
        <v>190</v>
      </c>
      <c r="FM332" s="331">
        <f t="shared" ca="1" si="549"/>
        <v>1150</v>
      </c>
      <c r="FN332" s="600">
        <f t="shared" ca="1" si="601"/>
        <v>104.1015</v>
      </c>
      <c r="FO332" s="331">
        <f t="shared" ca="1" si="550"/>
        <v>1045.8985</v>
      </c>
      <c r="FP332" s="597">
        <f t="shared" ca="1" si="551"/>
        <v>290.85908480841391</v>
      </c>
      <c r="FQ332" s="488">
        <f t="shared" ca="1" si="552"/>
        <v>755.03941519158616</v>
      </c>
      <c r="FR332" s="331">
        <f t="shared" si="553"/>
        <v>0</v>
      </c>
      <c r="FS332" s="331">
        <f t="shared" si="554"/>
        <v>0</v>
      </c>
      <c r="FT332" s="596">
        <f t="shared" ca="1" si="555"/>
        <v>98968.075376264605</v>
      </c>
      <c r="FU332" s="420">
        <f t="shared" ca="1" si="509"/>
        <v>0</v>
      </c>
      <c r="FV332" s="416">
        <f t="shared" ca="1" si="556"/>
        <v>1150</v>
      </c>
      <c r="FW332" s="372">
        <f t="shared" ca="1" si="602"/>
        <v>-1150</v>
      </c>
      <c r="FX332" s="242">
        <v>191</v>
      </c>
      <c r="FY332" s="29">
        <f t="shared" si="557"/>
        <v>0</v>
      </c>
      <c r="FZ332" s="29">
        <f t="shared" ca="1" si="626"/>
        <v>95100.595964715569</v>
      </c>
      <c r="GA332" s="29">
        <f t="shared" ca="1" si="510"/>
        <v>99.06312079657873</v>
      </c>
      <c r="GB332" s="29"/>
      <c r="GC332" s="24">
        <v>190</v>
      </c>
      <c r="GD332" s="243">
        <f t="shared" ca="1" si="591"/>
        <v>1150</v>
      </c>
      <c r="GE332" s="243">
        <f t="shared" ca="1" si="631"/>
        <v>252486.3915915736</v>
      </c>
      <c r="GF332" s="243">
        <f t="shared" ca="1" si="558"/>
        <v>263.00665790788918</v>
      </c>
      <c r="GG332" s="33"/>
      <c r="GQ332" s="242">
        <v>190</v>
      </c>
      <c r="GR332" s="331">
        <f t="shared" ca="1" si="511"/>
        <v>1150</v>
      </c>
      <c r="GS332" s="600">
        <f t="shared" ca="1" si="603"/>
        <v>106.9885</v>
      </c>
      <c r="GT332" s="331">
        <f t="shared" ca="1" si="512"/>
        <v>1043.0115000000001</v>
      </c>
      <c r="GU332" s="591">
        <f t="shared" ca="1" si="559"/>
        <v>321.90403047007305</v>
      </c>
      <c r="GV332" s="488">
        <f t="shared" ca="1" si="592"/>
        <v>721.10746952992702</v>
      </c>
      <c r="GW332" s="331">
        <f t="shared" si="593"/>
        <v>0</v>
      </c>
      <c r="GX332" s="331">
        <f t="shared" si="594"/>
        <v>0</v>
      </c>
      <c r="GY332" s="593">
        <f t="shared" ca="1" si="595"/>
        <v>109645.98869163796</v>
      </c>
      <c r="GZ332" s="420">
        <f t="shared" ca="1" si="513"/>
        <v>0</v>
      </c>
      <c r="HA332" s="416">
        <f t="shared" ca="1" si="560"/>
        <v>1150</v>
      </c>
      <c r="HB332" s="372">
        <f t="shared" ca="1" si="604"/>
        <v>-1150</v>
      </c>
      <c r="HC332" s="242">
        <v>191</v>
      </c>
      <c r="HD332" s="29">
        <f t="shared" si="561"/>
        <v>0</v>
      </c>
      <c r="HE332" s="29">
        <f t="shared" ca="1" si="627"/>
        <v>88207.210417962109</v>
      </c>
      <c r="HF332" s="29">
        <f t="shared" ca="1" si="514"/>
        <v>91.882510852043865</v>
      </c>
      <c r="HG332" s="29"/>
      <c r="HH332" s="24">
        <v>190</v>
      </c>
      <c r="HI332" s="243">
        <f t="shared" ca="1" si="605"/>
        <v>1150</v>
      </c>
      <c r="HJ332" s="243">
        <f t="shared" ca="1" si="632"/>
        <v>251240.77803716349</v>
      </c>
      <c r="HK332" s="243">
        <f t="shared" ca="1" si="562"/>
        <v>261.70914378871197</v>
      </c>
      <c r="HL332" s="33"/>
    </row>
    <row r="333" spans="3:220" ht="15" customHeight="1" x14ac:dyDescent="0.25">
      <c r="C333" s="242">
        <v>191</v>
      </c>
      <c r="D333" s="243">
        <f t="shared" si="486"/>
        <v>1155.6736805955547</v>
      </c>
      <c r="E333" s="865">
        <f t="shared" si="563"/>
        <v>100</v>
      </c>
      <c r="F333" s="866"/>
      <c r="G333" s="243">
        <f t="shared" si="487"/>
        <v>1055.6736805955547</v>
      </c>
      <c r="H333" s="859">
        <f t="shared" si="488"/>
        <v>323.6026894269383</v>
      </c>
      <c r="I333" s="860"/>
      <c r="J333" s="243">
        <f t="shared" si="489"/>
        <v>732.0709911686165</v>
      </c>
      <c r="K333" s="859">
        <f t="shared" si="515"/>
        <v>96348.735836912863</v>
      </c>
      <c r="L333" s="860"/>
      <c r="M333" s="860"/>
      <c r="N333" s="861"/>
      <c r="O333" s="248">
        <f t="shared" si="516"/>
        <v>96348.735836912863</v>
      </c>
      <c r="P333" s="248">
        <f t="shared" si="484"/>
        <v>0</v>
      </c>
      <c r="Q333" s="248">
        <f t="shared" si="490"/>
        <v>0</v>
      </c>
      <c r="R333" s="1015" t="str">
        <f t="shared" si="485"/>
        <v/>
      </c>
      <c r="S333" s="1015"/>
      <c r="U333">
        <v>191</v>
      </c>
      <c r="W333" s="278"/>
      <c r="X333" s="278"/>
      <c r="Y333" s="854"/>
      <c r="Z333" s="855"/>
      <c r="AA333" s="279"/>
      <c r="AR333" s="242">
        <v>191</v>
      </c>
      <c r="AS333" s="331">
        <f t="shared" ca="1" si="491"/>
        <v>1231.970682334292</v>
      </c>
      <c r="AT333" s="566">
        <f t="shared" ca="1" si="517"/>
        <v>103.62049999999999</v>
      </c>
      <c r="AU333" s="331">
        <f t="shared" ca="1" si="492"/>
        <v>1128.350182334292</v>
      </c>
      <c r="AV333" s="329">
        <f t="shared" ca="1" si="493"/>
        <v>218.94576791930595</v>
      </c>
      <c r="AW333" s="331">
        <f t="shared" ca="1" si="494"/>
        <v>909.40441441498604</v>
      </c>
      <c r="AX333" s="331">
        <f t="shared" si="518"/>
        <v>0</v>
      </c>
      <c r="AY333" s="331">
        <f t="shared" si="570"/>
        <v>0</v>
      </c>
      <c r="AZ333" s="350">
        <f t="shared" ca="1" si="495"/>
        <v>74157.716015061334</v>
      </c>
      <c r="BA333" s="420">
        <f t="shared" ca="1" si="496"/>
        <v>0</v>
      </c>
      <c r="BB333" s="416">
        <f t="shared" ca="1" si="519"/>
        <v>1231.970682334292</v>
      </c>
      <c r="BC333" s="372">
        <f t="shared" ca="1" si="596"/>
        <v>-1231.970682334292</v>
      </c>
      <c r="BD333" s="443">
        <v>192</v>
      </c>
      <c r="BE333" s="444">
        <f t="shared" si="497"/>
        <v>0</v>
      </c>
      <c r="BF333" s="444">
        <f t="shared" ca="1" si="520"/>
        <v>95100.595964715569</v>
      </c>
      <c r="BG333" s="444">
        <f t="shared" ca="1" si="498"/>
        <v>99.06312079657873</v>
      </c>
      <c r="BH333" s="444">
        <f ca="1">IF(BD333&gt;$BE$140,0,SUM(BG322:BG333))</f>
        <v>1188.7574495589445</v>
      </c>
      <c r="BI333" s="24">
        <v>191</v>
      </c>
      <c r="BJ333" s="243">
        <f t="shared" ca="1" si="587"/>
        <v>1231.970682334292</v>
      </c>
      <c r="BK333" s="243">
        <f t="shared" ca="1" si="564"/>
        <v>270804.46483881713</v>
      </c>
      <c r="BL333" s="243">
        <f t="shared" ca="1" si="521"/>
        <v>282.08798420710121</v>
      </c>
      <c r="BM333" s="33"/>
      <c r="BO333" s="278"/>
      <c r="BP333" s="278"/>
      <c r="BQ333" s="278"/>
      <c r="BR333" s="278"/>
      <c r="BS333" s="278"/>
      <c r="BT333" s="278"/>
      <c r="BU333" s="278"/>
      <c r="BV333" s="278"/>
      <c r="BW333" s="679">
        <v>191</v>
      </c>
      <c r="BX333" s="489">
        <f t="shared" ca="1" si="522"/>
        <v>1445.5025028809234</v>
      </c>
      <c r="BY333" s="489">
        <f t="shared" ca="1" si="499"/>
        <v>104.1015</v>
      </c>
      <c r="BZ333" s="489">
        <f t="shared" ca="1" si="500"/>
        <v>1341.4010028809234</v>
      </c>
      <c r="CA333" s="489">
        <f t="shared" ca="1" si="523"/>
        <v>70.254924748644967</v>
      </c>
      <c r="CB333" s="489">
        <f t="shared" ca="1" si="524"/>
        <v>1271.1460781322785</v>
      </c>
      <c r="CC333" s="489">
        <f t="shared" si="525"/>
        <v>0</v>
      </c>
      <c r="CD333" s="489">
        <f t="shared" si="526"/>
        <v>0</v>
      </c>
      <c r="CE333" s="647">
        <f t="shared" ca="1" si="527"/>
        <v>22816.25669283171</v>
      </c>
      <c r="CF333" s="700">
        <f t="shared" ca="1" si="565"/>
        <v>0</v>
      </c>
      <c r="CG333" s="701">
        <f t="shared" ca="1" si="528"/>
        <v>1445.5025028809234</v>
      </c>
      <c r="CH333" s="710">
        <f t="shared" ca="1" si="597"/>
        <v>-1445.5025028809234</v>
      </c>
      <c r="CI333" s="703">
        <v>192</v>
      </c>
      <c r="CJ333" s="444">
        <f t="shared" si="501"/>
        <v>0</v>
      </c>
      <c r="CK333" s="444">
        <f t="shared" ca="1" si="624"/>
        <v>95100.595964715569</v>
      </c>
      <c r="CL333" s="444">
        <f t="shared" ca="1" si="502"/>
        <v>99.06312079657873</v>
      </c>
      <c r="CM333" s="444">
        <f ca="1">IF(CI333&gt;$CJ$140,0,SUM(CL322:CL333))</f>
        <v>1188.7574495589445</v>
      </c>
      <c r="CN333" s="29">
        <v>191</v>
      </c>
      <c r="CO333" s="29">
        <f t="shared" ca="1" si="588"/>
        <v>1445.5025028809234</v>
      </c>
      <c r="CP333" s="29">
        <f t="shared" ca="1" si="628"/>
        <v>315386.78287493536</v>
      </c>
      <c r="CQ333" s="29">
        <f t="shared" ca="1" si="529"/>
        <v>328.52789882805769</v>
      </c>
      <c r="CR333" s="292"/>
      <c r="DB333" s="242">
        <v>191</v>
      </c>
      <c r="DC333" s="488">
        <f t="shared" ca="1" si="530"/>
        <v>1462.4506963735107</v>
      </c>
      <c r="DD333" s="489">
        <f t="shared" ca="1" si="503"/>
        <v>106.9885</v>
      </c>
      <c r="DE333" s="488">
        <f t="shared" ca="1" si="531"/>
        <v>1355.4621963735108</v>
      </c>
      <c r="DF333" s="489">
        <f t="shared" ca="1" si="532"/>
        <v>88.872654640599862</v>
      </c>
      <c r="DG333" s="488">
        <f t="shared" ca="1" si="533"/>
        <v>1266.5895417329109</v>
      </c>
      <c r="DH333" s="488">
        <f t="shared" si="534"/>
        <v>0</v>
      </c>
      <c r="DI333" s="488">
        <f t="shared" si="535"/>
        <v>0</v>
      </c>
      <c r="DJ333" s="523">
        <f t="shared" ca="1" si="536"/>
        <v>29204.034906472749</v>
      </c>
      <c r="DK333" s="420">
        <f t="shared" ca="1" si="504"/>
        <v>0</v>
      </c>
      <c r="DL333" s="416">
        <f t="shared" ca="1" si="537"/>
        <v>1462.4506963735107</v>
      </c>
      <c r="DM333" s="372">
        <f t="shared" ca="1" si="598"/>
        <v>-1462.4506963735107</v>
      </c>
      <c r="DN333" s="443">
        <v>192</v>
      </c>
      <c r="DO333" s="444">
        <f t="shared" si="505"/>
        <v>0</v>
      </c>
      <c r="DP333" s="444">
        <f t="shared" ca="1" si="577"/>
        <v>88207.210417962109</v>
      </c>
      <c r="DQ333" s="444">
        <f t="shared" ca="1" si="506"/>
        <v>91.882510852043865</v>
      </c>
      <c r="DR333" s="444">
        <f ca="1">IF(DN333&gt;$DO$140,0,SUM(DQ322:DQ333))</f>
        <v>1102.5901302245263</v>
      </c>
      <c r="DS333" s="24">
        <v>191</v>
      </c>
      <c r="DT333" s="243">
        <f t="shared" ca="1" si="589"/>
        <v>1462.4506963735107</v>
      </c>
      <c r="DU333" s="243">
        <f t="shared" ca="1" si="629"/>
        <v>317682.78933900193</v>
      </c>
      <c r="DV333" s="243">
        <f t="shared" ca="1" si="538"/>
        <v>330.91957222812704</v>
      </c>
      <c r="DW333" s="33"/>
      <c r="EG333" s="242">
        <v>191</v>
      </c>
      <c r="EH333" s="331">
        <f t="shared" ca="1" si="539"/>
        <v>1150</v>
      </c>
      <c r="EI333" s="599">
        <f t="shared" ca="1" si="599"/>
        <v>103.62049999999999</v>
      </c>
      <c r="EJ333" s="331">
        <f t="shared" ca="1" si="540"/>
        <v>1046.3795</v>
      </c>
      <c r="EK333" s="594">
        <f t="shared" ca="1" si="541"/>
        <v>279.52920682262015</v>
      </c>
      <c r="EL333" s="488">
        <f t="shared" ca="1" si="542"/>
        <v>766.85029317737985</v>
      </c>
      <c r="EM333" s="331">
        <f t="shared" si="543"/>
        <v>0</v>
      </c>
      <c r="EN333" s="331">
        <f t="shared" si="544"/>
        <v>0</v>
      </c>
      <c r="EO333" s="595">
        <f t="shared" ca="1" si="545"/>
        <v>95071.734903149511</v>
      </c>
      <c r="EP333" s="420">
        <f t="shared" ca="1" si="507"/>
        <v>0</v>
      </c>
      <c r="EQ333" s="416">
        <f t="shared" ca="1" si="546"/>
        <v>1150</v>
      </c>
      <c r="ER333" s="372">
        <f t="shared" ca="1" si="600"/>
        <v>-1150</v>
      </c>
      <c r="ES333" s="443">
        <v>192</v>
      </c>
      <c r="ET333" s="444">
        <f t="shared" si="547"/>
        <v>0</v>
      </c>
      <c r="EU333" s="444">
        <f t="shared" ca="1" si="625"/>
        <v>95100.595964715569</v>
      </c>
      <c r="EV333" s="444">
        <f t="shared" ca="1" si="508"/>
        <v>99.06312079657873</v>
      </c>
      <c r="EW333" s="444">
        <f ca="1">IF(ES333&gt;$ET$140,0,SUM(EV322:EV333))</f>
        <v>1188.7574495589445</v>
      </c>
      <c r="EX333" s="24">
        <v>191</v>
      </c>
      <c r="EY333" s="243">
        <f t="shared" ca="1" si="590"/>
        <v>1150</v>
      </c>
      <c r="EZ333" s="243">
        <f t="shared" ca="1" si="630"/>
        <v>253675.26404167063</v>
      </c>
      <c r="FA333" s="243">
        <f t="shared" ca="1" si="548"/>
        <v>264.24506671007356</v>
      </c>
      <c r="FB333" s="33"/>
      <c r="FL333" s="242">
        <v>191</v>
      </c>
      <c r="FM333" s="331">
        <f t="shared" ca="1" si="549"/>
        <v>1150</v>
      </c>
      <c r="FN333" s="600">
        <f t="shared" ca="1" si="601"/>
        <v>104.1015</v>
      </c>
      <c r="FO333" s="331">
        <f t="shared" ca="1" si="550"/>
        <v>1045.8985</v>
      </c>
      <c r="FP333" s="597">
        <f t="shared" ca="1" si="551"/>
        <v>288.65688651410511</v>
      </c>
      <c r="FQ333" s="488">
        <f t="shared" ca="1" si="552"/>
        <v>757.24161348589496</v>
      </c>
      <c r="FR333" s="331">
        <f t="shared" si="553"/>
        <v>0</v>
      </c>
      <c r="FS333" s="331">
        <f t="shared" si="554"/>
        <v>0</v>
      </c>
      <c r="FT333" s="596">
        <f t="shared" ca="1" si="555"/>
        <v>98210.833762778711</v>
      </c>
      <c r="FU333" s="420">
        <f t="shared" ca="1" si="509"/>
        <v>0</v>
      </c>
      <c r="FV333" s="416">
        <f t="shared" ca="1" si="556"/>
        <v>1150</v>
      </c>
      <c r="FW333" s="372">
        <f t="shared" ca="1" si="602"/>
        <v>-1150</v>
      </c>
      <c r="FX333" s="443">
        <v>192</v>
      </c>
      <c r="FY333" s="444">
        <f t="shared" si="557"/>
        <v>0</v>
      </c>
      <c r="FZ333" s="444">
        <f t="shared" ca="1" si="626"/>
        <v>95100.595964715569</v>
      </c>
      <c r="GA333" s="444">
        <f t="shared" ca="1" si="510"/>
        <v>99.06312079657873</v>
      </c>
      <c r="GB333" s="444">
        <f ca="1">IF(FX333&gt;$FY$140,0,SUM(GA322:GA333))</f>
        <v>1188.7574495589445</v>
      </c>
      <c r="GC333" s="24">
        <v>191</v>
      </c>
      <c r="GD333" s="243">
        <f t="shared" ca="1" si="591"/>
        <v>1150</v>
      </c>
      <c r="GE333" s="243">
        <f t="shared" ca="1" si="631"/>
        <v>253636.3915915736</v>
      </c>
      <c r="GF333" s="243">
        <f t="shared" ca="1" si="558"/>
        <v>264.20457457455586</v>
      </c>
      <c r="GG333" s="33"/>
      <c r="GQ333" s="242">
        <v>191</v>
      </c>
      <c r="GR333" s="331">
        <f t="shared" ca="1" si="511"/>
        <v>1150</v>
      </c>
      <c r="GS333" s="600">
        <f t="shared" ca="1" si="603"/>
        <v>106.9885</v>
      </c>
      <c r="GT333" s="331">
        <f t="shared" ca="1" si="512"/>
        <v>1043.0115000000001</v>
      </c>
      <c r="GU333" s="591">
        <f t="shared" ca="1" si="559"/>
        <v>319.80080035061076</v>
      </c>
      <c r="GV333" s="488">
        <f t="shared" ca="1" si="592"/>
        <v>723.21069964938931</v>
      </c>
      <c r="GW333" s="331">
        <f t="shared" si="593"/>
        <v>0</v>
      </c>
      <c r="GX333" s="331">
        <f t="shared" si="594"/>
        <v>0</v>
      </c>
      <c r="GY333" s="593">
        <f t="shared" ca="1" si="595"/>
        <v>108922.77799198858</v>
      </c>
      <c r="GZ333" s="420">
        <f t="shared" ca="1" si="513"/>
        <v>0</v>
      </c>
      <c r="HA333" s="416">
        <f t="shared" ca="1" si="560"/>
        <v>1150</v>
      </c>
      <c r="HB333" s="372">
        <f t="shared" ca="1" si="604"/>
        <v>-1150</v>
      </c>
      <c r="HC333" s="443">
        <v>192</v>
      </c>
      <c r="HD333" s="444">
        <f t="shared" si="561"/>
        <v>0</v>
      </c>
      <c r="HE333" s="444">
        <f t="shared" ca="1" si="627"/>
        <v>88207.210417962109</v>
      </c>
      <c r="HF333" s="444">
        <f t="shared" ca="1" si="514"/>
        <v>91.882510852043865</v>
      </c>
      <c r="HG333" s="444">
        <f ca="1">IF(HC333&gt;$HD$140,0,SUM(HF322:HF333))</f>
        <v>1102.5901302245263</v>
      </c>
      <c r="HH333" s="24">
        <v>191</v>
      </c>
      <c r="HI333" s="243">
        <f t="shared" ca="1" si="605"/>
        <v>1150</v>
      </c>
      <c r="HJ333" s="243">
        <f t="shared" ca="1" si="632"/>
        <v>252390.77803716349</v>
      </c>
      <c r="HK333" s="243">
        <f t="shared" ca="1" si="562"/>
        <v>262.90706045537866</v>
      </c>
      <c r="HL333" s="33"/>
    </row>
    <row r="334" spans="3:220" ht="15" customHeight="1" x14ac:dyDescent="0.25">
      <c r="C334" s="242">
        <v>192</v>
      </c>
      <c r="D334" s="243">
        <f t="shared" si="486"/>
        <v>1155.6736805955547</v>
      </c>
      <c r="E334" s="865">
        <f t="shared" si="563"/>
        <v>100</v>
      </c>
      <c r="F334" s="866"/>
      <c r="G334" s="243">
        <f t="shared" si="487"/>
        <v>1055.6736805955547</v>
      </c>
      <c r="H334" s="859">
        <f t="shared" si="488"/>
        <v>321.16245278970956</v>
      </c>
      <c r="I334" s="860"/>
      <c r="J334" s="243">
        <f t="shared" si="489"/>
        <v>734.51122780584524</v>
      </c>
      <c r="K334" s="859">
        <f t="shared" si="515"/>
        <v>95614.224609107012</v>
      </c>
      <c r="L334" s="860"/>
      <c r="M334" s="860"/>
      <c r="N334" s="861"/>
      <c r="O334" s="248">
        <f t="shared" si="516"/>
        <v>95614.224609107012</v>
      </c>
      <c r="P334" s="248">
        <f t="shared" ref="P334:P397" si="633">IF(C334=$D$18,O334,0)</f>
        <v>0</v>
      </c>
      <c r="Q334" s="248">
        <f t="shared" si="490"/>
        <v>0</v>
      </c>
      <c r="R334" s="1015" t="str">
        <f t="shared" ref="R334:R397" si="634">IF(AND(O334&lt;=$D$19,O334&gt;=$C$22),C334,"")</f>
        <v/>
      </c>
      <c r="S334" s="1015"/>
      <c r="U334">
        <v>192</v>
      </c>
      <c r="W334" s="278"/>
      <c r="X334" s="278"/>
      <c r="Y334" s="854"/>
      <c r="Z334" s="855"/>
      <c r="AA334" s="279"/>
      <c r="AR334" s="242">
        <v>192</v>
      </c>
      <c r="AS334" s="331">
        <f t="shared" ca="1" si="491"/>
        <v>1231.970682334292</v>
      </c>
      <c r="AT334" s="566">
        <f t="shared" ca="1" si="517"/>
        <v>103.62049999999999</v>
      </c>
      <c r="AU334" s="331">
        <f t="shared" ca="1" si="492"/>
        <v>1128.350182334292</v>
      </c>
      <c r="AV334" s="329">
        <f t="shared" ca="1" si="493"/>
        <v>216.29333837726224</v>
      </c>
      <c r="AW334" s="331">
        <f t="shared" ca="1" si="494"/>
        <v>912.05684395702974</v>
      </c>
      <c r="AX334" s="331">
        <f t="shared" si="518"/>
        <v>0</v>
      </c>
      <c r="AY334" s="331">
        <f t="shared" si="570"/>
        <v>0</v>
      </c>
      <c r="AZ334" s="350">
        <f t="shared" ca="1" si="495"/>
        <v>73245.6591711043</v>
      </c>
      <c r="BA334" s="420">
        <f t="shared" ca="1" si="496"/>
        <v>0</v>
      </c>
      <c r="BB334" s="416">
        <f t="shared" ca="1" si="519"/>
        <v>1231.970682334292</v>
      </c>
      <c r="BC334" s="372">
        <f t="shared" ca="1" si="596"/>
        <v>-1231.970682334292</v>
      </c>
      <c r="BD334" s="242">
        <v>193</v>
      </c>
      <c r="BE334" s="29">
        <f t="shared" si="497"/>
        <v>0</v>
      </c>
      <c r="BF334" s="445">
        <f ca="1">(IF(BD334&gt;$BE$140,0,BF333+BE334))+BH333</f>
        <v>96289.353414274519</v>
      </c>
      <c r="BG334" s="29">
        <f t="shared" ca="1" si="498"/>
        <v>100.30140980653596</v>
      </c>
      <c r="BH334" s="29"/>
      <c r="BI334" s="433">
        <v>192</v>
      </c>
      <c r="BJ334" s="428">
        <f t="shared" ca="1" si="587"/>
        <v>1231.970682334292</v>
      </c>
      <c r="BK334" s="428">
        <f t="shared" ca="1" si="564"/>
        <v>272036.4355211514</v>
      </c>
      <c r="BL334" s="428">
        <f t="shared" ca="1" si="521"/>
        <v>283.37128700119939</v>
      </c>
      <c r="BM334" s="446">
        <f ca="1">IF(BI334&gt;$BA$140,0,SUM(BL323:BL334))</f>
        <v>3315.7574596039117</v>
      </c>
      <c r="BO334" s="278"/>
      <c r="BP334" s="278"/>
      <c r="BQ334" s="278"/>
      <c r="BR334" s="278"/>
      <c r="BS334" s="278"/>
      <c r="BT334" s="278"/>
      <c r="BU334" s="278"/>
      <c r="BV334" s="278"/>
      <c r="BW334" s="679">
        <v>192</v>
      </c>
      <c r="BX334" s="489">
        <f t="shared" ca="1" si="522"/>
        <v>1445.5025028809234</v>
      </c>
      <c r="BY334" s="489">
        <f t="shared" ca="1" si="499"/>
        <v>104.1015</v>
      </c>
      <c r="BZ334" s="489">
        <f t="shared" ca="1" si="500"/>
        <v>1341.4010028809234</v>
      </c>
      <c r="CA334" s="489">
        <f t="shared" ca="1" si="523"/>
        <v>66.547415354092493</v>
      </c>
      <c r="CB334" s="489">
        <f t="shared" ca="1" si="524"/>
        <v>1274.853587526831</v>
      </c>
      <c r="CC334" s="489">
        <f t="shared" si="525"/>
        <v>0</v>
      </c>
      <c r="CD334" s="489">
        <f t="shared" si="526"/>
        <v>0</v>
      </c>
      <c r="CE334" s="647">
        <f t="shared" ca="1" si="527"/>
        <v>21541.403105304878</v>
      </c>
      <c r="CF334" s="700">
        <f t="shared" ca="1" si="565"/>
        <v>0</v>
      </c>
      <c r="CG334" s="701">
        <f t="shared" ca="1" si="528"/>
        <v>1445.5025028809234</v>
      </c>
      <c r="CH334" s="710">
        <f t="shared" ca="1" si="597"/>
        <v>-1445.5025028809234</v>
      </c>
      <c r="CI334" s="679">
        <v>193</v>
      </c>
      <c r="CJ334" s="29">
        <f t="shared" si="501"/>
        <v>0</v>
      </c>
      <c r="CK334" s="445">
        <f ca="1">(IF(CI334&gt;$CJ$140,0,CK333+CJ334))+CM333</f>
        <v>96289.353414274519</v>
      </c>
      <c r="CL334" s="29">
        <f t="shared" ca="1" si="502"/>
        <v>100.30140980653596</v>
      </c>
      <c r="CM334" s="29"/>
      <c r="CN334" s="432">
        <v>192</v>
      </c>
      <c r="CO334" s="432">
        <f t="shared" ca="1" si="588"/>
        <v>1445.5025028809234</v>
      </c>
      <c r="CP334" s="432">
        <f t="shared" ca="1" si="628"/>
        <v>316832.2853778163</v>
      </c>
      <c r="CQ334" s="432">
        <f t="shared" ca="1" si="529"/>
        <v>330.03363060189196</v>
      </c>
      <c r="CR334" s="296">
        <f ca="1">IF(CN334&gt;$CF$140,0,SUM(CQ323:CQ334))</f>
        <v>3861.0252701496397</v>
      </c>
      <c r="DB334" s="242">
        <v>192</v>
      </c>
      <c r="DC334" s="488">
        <f t="shared" ca="1" si="530"/>
        <v>1462.4506963735107</v>
      </c>
      <c r="DD334" s="489">
        <f t="shared" ca="1" si="503"/>
        <v>106.9885</v>
      </c>
      <c r="DE334" s="488">
        <f t="shared" ca="1" si="531"/>
        <v>1355.4621963735108</v>
      </c>
      <c r="DF334" s="489">
        <f t="shared" ca="1" si="532"/>
        <v>85.178435143878858</v>
      </c>
      <c r="DG334" s="488">
        <f t="shared" ca="1" si="533"/>
        <v>1270.2837612296319</v>
      </c>
      <c r="DH334" s="488">
        <f t="shared" si="534"/>
        <v>0</v>
      </c>
      <c r="DI334" s="488">
        <f t="shared" si="535"/>
        <v>0</v>
      </c>
      <c r="DJ334" s="523">
        <f t="shared" ca="1" si="536"/>
        <v>27933.751145243117</v>
      </c>
      <c r="DK334" s="420">
        <f t="shared" ca="1" si="504"/>
        <v>0</v>
      </c>
      <c r="DL334" s="416">
        <f t="shared" ca="1" si="537"/>
        <v>1462.4506963735107</v>
      </c>
      <c r="DM334" s="372">
        <f t="shared" ca="1" si="598"/>
        <v>-1462.4506963735107</v>
      </c>
      <c r="DN334" s="242">
        <v>193</v>
      </c>
      <c r="DO334" s="29">
        <f t="shared" si="505"/>
        <v>0</v>
      </c>
      <c r="DP334" s="445">
        <f ca="1">(IF(DN334&gt;$DO$140,0,DP333+DO334))+DR333</f>
        <v>89309.800548186642</v>
      </c>
      <c r="DQ334" s="29">
        <f t="shared" ca="1" si="506"/>
        <v>93.031042237694422</v>
      </c>
      <c r="DR334" s="29"/>
      <c r="DS334" s="433">
        <v>192</v>
      </c>
      <c r="DT334" s="428">
        <f t="shared" ca="1" si="589"/>
        <v>1462.4506963735107</v>
      </c>
      <c r="DU334" s="428">
        <f t="shared" ca="1" si="629"/>
        <v>319145.24003537546</v>
      </c>
      <c r="DV334" s="428">
        <f t="shared" ca="1" si="538"/>
        <v>332.44295837018279</v>
      </c>
      <c r="DW334" s="446">
        <f ca="1">IF(DS334&gt;$DK$140,0,SUM(DV323:DV334))</f>
        <v>3888.7720150665127</v>
      </c>
      <c r="EG334" s="242">
        <v>192</v>
      </c>
      <c r="EH334" s="331">
        <f t="shared" ca="1" si="539"/>
        <v>1150</v>
      </c>
      <c r="EI334" s="599">
        <f t="shared" ca="1" si="599"/>
        <v>103.62049999999999</v>
      </c>
      <c r="EJ334" s="331">
        <f t="shared" ca="1" si="540"/>
        <v>1046.3795</v>
      </c>
      <c r="EK334" s="594">
        <f t="shared" ca="1" si="541"/>
        <v>277.29256013418609</v>
      </c>
      <c r="EL334" s="488">
        <f t="shared" ca="1" si="542"/>
        <v>769.08693986581397</v>
      </c>
      <c r="EM334" s="331">
        <f t="shared" si="543"/>
        <v>0</v>
      </c>
      <c r="EN334" s="331">
        <f t="shared" si="544"/>
        <v>0</v>
      </c>
      <c r="EO334" s="595">
        <f t="shared" ca="1" si="545"/>
        <v>94302.6479632837</v>
      </c>
      <c r="EP334" s="420">
        <f t="shared" ca="1" si="507"/>
        <v>0</v>
      </c>
      <c r="EQ334" s="416">
        <f t="shared" ca="1" si="546"/>
        <v>1150</v>
      </c>
      <c r="ER334" s="372">
        <f t="shared" ca="1" si="600"/>
        <v>-1150</v>
      </c>
      <c r="ES334" s="242">
        <v>193</v>
      </c>
      <c r="ET334" s="29">
        <f t="shared" si="547"/>
        <v>0</v>
      </c>
      <c r="EU334" s="445">
        <f ca="1">(IF(ES334&gt;$ET$140,0,EU333+ET334))+EW333</f>
        <v>96289.353414274519</v>
      </c>
      <c r="EV334" s="29">
        <f t="shared" ca="1" si="508"/>
        <v>100.30140980653596</v>
      </c>
      <c r="EW334" s="29"/>
      <c r="EX334" s="433">
        <v>192</v>
      </c>
      <c r="EY334" s="428">
        <f t="shared" ca="1" si="590"/>
        <v>1150</v>
      </c>
      <c r="EZ334" s="428">
        <f t="shared" ca="1" si="630"/>
        <v>254825.26404167063</v>
      </c>
      <c r="FA334" s="428">
        <f t="shared" ca="1" si="548"/>
        <v>265.44298337674024</v>
      </c>
      <c r="FB334" s="446">
        <f ca="1">IF(EX334&gt;$EP$140,0,SUM(FA323:FA334))</f>
        <v>3106.2533005208825</v>
      </c>
      <c r="FL334" s="242">
        <v>192</v>
      </c>
      <c r="FM334" s="331">
        <f t="shared" ca="1" si="549"/>
        <v>1150</v>
      </c>
      <c r="FN334" s="600">
        <f t="shared" ca="1" si="601"/>
        <v>104.1015</v>
      </c>
      <c r="FO334" s="331">
        <f t="shared" ca="1" si="550"/>
        <v>1045.8985</v>
      </c>
      <c r="FP334" s="597">
        <f t="shared" ca="1" si="551"/>
        <v>286.44826514143796</v>
      </c>
      <c r="FQ334" s="488">
        <f t="shared" ca="1" si="552"/>
        <v>759.450234858562</v>
      </c>
      <c r="FR334" s="331">
        <f t="shared" si="553"/>
        <v>0</v>
      </c>
      <c r="FS334" s="331">
        <f t="shared" si="554"/>
        <v>0</v>
      </c>
      <c r="FT334" s="596">
        <f t="shared" ca="1" si="555"/>
        <v>97451.383527920145</v>
      </c>
      <c r="FU334" s="420">
        <f t="shared" ca="1" si="509"/>
        <v>0</v>
      </c>
      <c r="FV334" s="416">
        <f t="shared" ca="1" si="556"/>
        <v>1150</v>
      </c>
      <c r="FW334" s="372">
        <f t="shared" ca="1" si="602"/>
        <v>-1150</v>
      </c>
      <c r="FX334" s="242">
        <v>193</v>
      </c>
      <c r="FY334" s="29">
        <f t="shared" si="557"/>
        <v>0</v>
      </c>
      <c r="FZ334" s="445">
        <f ca="1">(IF(FX334&gt;$FY$140,0,FZ333+FY334))+GB333</f>
        <v>96289.353414274519</v>
      </c>
      <c r="GA334" s="29">
        <f t="shared" ca="1" si="510"/>
        <v>100.30140980653596</v>
      </c>
      <c r="GB334" s="29"/>
      <c r="GC334" s="433">
        <v>192</v>
      </c>
      <c r="GD334" s="428">
        <f t="shared" ca="1" si="591"/>
        <v>1150</v>
      </c>
      <c r="GE334" s="428">
        <f t="shared" ca="1" si="631"/>
        <v>254786.3915915736</v>
      </c>
      <c r="GF334" s="428">
        <f t="shared" ca="1" si="558"/>
        <v>265.40249124122255</v>
      </c>
      <c r="GG334" s="446">
        <f ca="1">IF(GC334&gt;$FU$140,0,SUM(GF323:GF334))</f>
        <v>3105.7673948946704</v>
      </c>
      <c r="GQ334" s="242">
        <v>192</v>
      </c>
      <c r="GR334" s="331">
        <f t="shared" ca="1" si="511"/>
        <v>1150</v>
      </c>
      <c r="GS334" s="600">
        <f t="shared" ca="1" si="603"/>
        <v>106.9885</v>
      </c>
      <c r="GT334" s="331">
        <f t="shared" ca="1" si="512"/>
        <v>1043.0115000000001</v>
      </c>
      <c r="GU334" s="591">
        <f t="shared" ca="1" si="559"/>
        <v>317.69143580996672</v>
      </c>
      <c r="GV334" s="488">
        <f t="shared" ca="1" si="592"/>
        <v>725.32006419003335</v>
      </c>
      <c r="GW334" s="331">
        <f t="shared" si="593"/>
        <v>0</v>
      </c>
      <c r="GX334" s="331">
        <f t="shared" si="594"/>
        <v>0</v>
      </c>
      <c r="GY334" s="593">
        <f t="shared" ca="1" si="595"/>
        <v>108197.45792779855</v>
      </c>
      <c r="GZ334" s="420">
        <f t="shared" ca="1" si="513"/>
        <v>0</v>
      </c>
      <c r="HA334" s="416">
        <f t="shared" ca="1" si="560"/>
        <v>1150</v>
      </c>
      <c r="HB334" s="372">
        <f t="shared" ca="1" si="604"/>
        <v>-1150</v>
      </c>
      <c r="HC334" s="242">
        <v>193</v>
      </c>
      <c r="HD334" s="29">
        <f t="shared" si="561"/>
        <v>0</v>
      </c>
      <c r="HE334" s="445">
        <f ca="1">(IF(HC334&gt;$HD$140,0,HE333+HD334))+HG333</f>
        <v>89309.800548186642</v>
      </c>
      <c r="HF334" s="29">
        <f t="shared" ca="1" si="514"/>
        <v>93.031042237694422</v>
      </c>
      <c r="HG334" s="29"/>
      <c r="HH334" s="433">
        <v>192</v>
      </c>
      <c r="HI334" s="428">
        <f t="shared" ca="1" si="605"/>
        <v>1150</v>
      </c>
      <c r="HJ334" s="428">
        <f t="shared" ca="1" si="632"/>
        <v>253540.77803716349</v>
      </c>
      <c r="HK334" s="428">
        <f t="shared" ca="1" si="562"/>
        <v>264.10497712204534</v>
      </c>
      <c r="HL334" s="446">
        <f ca="1">IF(HH334&gt;$GZ$140,0,SUM(HK323:HK334))</f>
        <v>3090.1972254645443</v>
      </c>
    </row>
    <row r="335" spans="3:220" ht="15" customHeight="1" x14ac:dyDescent="0.25">
      <c r="C335" s="242">
        <v>193</v>
      </c>
      <c r="D335" s="243">
        <f t="shared" ref="D335:D398" si="635">IF(C335&gt;$C$140,0,G335+E335)</f>
        <v>1155.6736805955547</v>
      </c>
      <c r="E335" s="865">
        <f t="shared" si="563"/>
        <v>100</v>
      </c>
      <c r="F335" s="866"/>
      <c r="G335" s="243">
        <f t="shared" ref="G335:G398" si="636">IF(C335&gt;$C$140,0,IF(C335=$C$140,J335+H335,(PMT($E$140/12,$C$140,$D$140,0,0))*-1))</f>
        <v>1055.6736805955547</v>
      </c>
      <c r="H335" s="859">
        <f t="shared" ref="H335:H398" si="637">IF(C335&gt;$C$140,0,K334*$D$15/12)</f>
        <v>318.71408203035668</v>
      </c>
      <c r="I335" s="860"/>
      <c r="J335" s="243">
        <f t="shared" ref="J335:J398" si="638">IF(C335&gt;$C$140,0,IF(C335=$C$140,K334,G335-H335))</f>
        <v>736.95959856519812</v>
      </c>
      <c r="K335" s="859">
        <f t="shared" si="515"/>
        <v>94877.265010541814</v>
      </c>
      <c r="L335" s="860"/>
      <c r="M335" s="860"/>
      <c r="N335" s="861"/>
      <c r="O335" s="248">
        <f t="shared" si="516"/>
        <v>94877.265010541814</v>
      </c>
      <c r="P335" s="248">
        <f t="shared" si="633"/>
        <v>0</v>
      </c>
      <c r="Q335" s="248">
        <f t="shared" ref="Q335:Q398" si="639">IF(C335=$J$140,O335,0)</f>
        <v>0</v>
      </c>
      <c r="R335" s="1015" t="str">
        <f t="shared" si="634"/>
        <v/>
      </c>
      <c r="S335" s="1015"/>
      <c r="U335">
        <v>193</v>
      </c>
      <c r="W335" s="278"/>
      <c r="X335" s="278"/>
      <c r="Y335" s="854"/>
      <c r="Z335" s="855"/>
      <c r="AA335" s="279"/>
      <c r="AR335" s="242">
        <v>193</v>
      </c>
      <c r="AS335" s="331">
        <f t="shared" ref="AS335:AS398" ca="1" si="640">IF(AR335&gt;$AR$140,0,AU335+AT335+AX335+AY335)</f>
        <v>1231.970682334292</v>
      </c>
      <c r="AT335" s="566">
        <f t="shared" ca="1" si="517"/>
        <v>103.62049999999999</v>
      </c>
      <c r="AU335" s="331">
        <f t="shared" ref="AU335:AU398" ca="1" si="641">IF(AZ335=0,AW335+AV335,IF(AZ334=0,0,IF(AR335&gt;$AR$140,0,IF(AR335=$AR$140,AW335+AV335,IF(AND($Q$27=0,AR335&gt;$D$8),(PMT($AT$140/12,$AR$140-AR334,AZ334,0))*-1,$AY$140-AT335)))))</f>
        <v>1128.350182334292</v>
      </c>
      <c r="AV335" s="329">
        <f t="shared" ref="AV335:AV398" ca="1" si="642">IF(AR335&gt;$AR$140,0,AZ334*$AT$140/12)</f>
        <v>213.63317258238757</v>
      </c>
      <c r="AW335" s="331">
        <f t="shared" ref="AW335:AW398" ca="1" si="643">IF(AZ334&lt;=(AU335-AV335),AZ334,IF(AR335&gt;$AR$140,0,IF(AR335=$AR$140,AZ334,AU335-AV335)))</f>
        <v>914.71700975190436</v>
      </c>
      <c r="AX335" s="331">
        <f t="shared" si="518"/>
        <v>0</v>
      </c>
      <c r="AY335" s="331">
        <f t="shared" si="570"/>
        <v>0</v>
      </c>
      <c r="AZ335" s="350">
        <f t="shared" ref="AZ335:AZ398" ca="1" si="644">IF(AR335&gt;$AR$140,0,AZ334-AW335-AX335)</f>
        <v>72330.942161352403</v>
      </c>
      <c r="BA335" s="420">
        <f t="shared" ref="BA335:BA398" ca="1" si="645">IF(AND(AZ335=0,AW335&lt;&gt;0),AR335,0)</f>
        <v>0</v>
      </c>
      <c r="BB335" s="416">
        <f t="shared" ca="1" si="519"/>
        <v>1231.970682334292</v>
      </c>
      <c r="BC335" s="372">
        <f t="shared" ca="1" si="596"/>
        <v>-1231.970682334292</v>
      </c>
      <c r="BD335" s="242">
        <v>194</v>
      </c>
      <c r="BE335" s="29">
        <f t="shared" ref="BE335:BE398" si="646">IF(BI335=$AJ$140,$X$124-$F$16,0)</f>
        <v>0</v>
      </c>
      <c r="BF335" s="29">
        <f t="shared" ca="1" si="520"/>
        <v>96289.353414274519</v>
      </c>
      <c r="BG335" s="29">
        <f t="shared" ref="BG335:BG398" ca="1" si="647">BF335*$BD$139/12</f>
        <v>100.30140980653596</v>
      </c>
      <c r="BH335" s="29"/>
      <c r="BI335" s="24">
        <v>193</v>
      </c>
      <c r="BJ335" s="243">
        <f t="shared" ca="1" si="587"/>
        <v>1231.970682334292</v>
      </c>
      <c r="BK335" s="447">
        <f ca="1">IF(BI335&gt;$BA$140,0,BK334+BJ335)+BM334</f>
        <v>276584.16366308957</v>
      </c>
      <c r="BL335" s="243">
        <f t="shared" ca="1" si="521"/>
        <v>288.10850381571828</v>
      </c>
      <c r="BM335" s="33"/>
      <c r="BO335" s="278"/>
      <c r="BP335" s="278"/>
      <c r="BQ335" s="278"/>
      <c r="BR335" s="278"/>
      <c r="BS335" s="278"/>
      <c r="BT335" s="278"/>
      <c r="BU335" s="278"/>
      <c r="BV335" s="278"/>
      <c r="BW335" s="679">
        <v>193</v>
      </c>
      <c r="BX335" s="489">
        <f t="shared" ca="1" si="522"/>
        <v>1445.5025028809234</v>
      </c>
      <c r="BY335" s="489">
        <f t="shared" ref="BY335:BY398" ca="1" si="648">IF(CE334=0,0,IF(BW335&gt;$BW$140,0,IF(BW335&gt;$BO$140,(($BX$140-$AC$107)*$BQ$140/12)*$CA$140,($BX$140*$BZ$140/12)*$CA$140)))</f>
        <v>104.1015</v>
      </c>
      <c r="BZ335" s="489">
        <f t="shared" ref="BZ335:BZ398" ca="1" si="649">IF(CE335=0,CB335+CA335,IF(CE334=0,0,IF(BW335&gt;$BW$140,0,IF(BW335=$BW$140,CB335+CA335,IF(AND($Q$27=0,BW335&gt;$BO$140),(PMT($BY$140/12,$BW$140-BW334,CE334,0))*-1,$CD$140-BY335)))))</f>
        <v>1341.4010028809234</v>
      </c>
      <c r="CA335" s="489">
        <f t="shared" ca="1" si="523"/>
        <v>62.829092390472567</v>
      </c>
      <c r="CB335" s="489">
        <f t="shared" ca="1" si="524"/>
        <v>1278.5719104904508</v>
      </c>
      <c r="CC335" s="489">
        <f t="shared" si="525"/>
        <v>0</v>
      </c>
      <c r="CD335" s="489">
        <f t="shared" si="526"/>
        <v>0</v>
      </c>
      <c r="CE335" s="647">
        <f t="shared" ca="1" si="527"/>
        <v>20262.831194814429</v>
      </c>
      <c r="CF335" s="700">
        <f t="shared" ca="1" si="565"/>
        <v>0</v>
      </c>
      <c r="CG335" s="701">
        <f t="shared" ca="1" si="528"/>
        <v>1445.5025028809234</v>
      </c>
      <c r="CH335" s="710">
        <f t="shared" ca="1" si="597"/>
        <v>-1445.5025028809234</v>
      </c>
      <c r="CI335" s="679">
        <v>194</v>
      </c>
      <c r="CJ335" s="29">
        <f t="shared" ref="CJ335:CJ398" si="650">IF(CN335=$BO$140,$AC$124-$F$16,0)</f>
        <v>0</v>
      </c>
      <c r="CK335" s="29">
        <f ca="1">IF(CI335&gt;$CJ$140,0,CK334+CJ335)</f>
        <v>96289.353414274519</v>
      </c>
      <c r="CL335" s="29">
        <f t="shared" ref="CL335:CL398" ca="1" si="651">CK335*$CI$139/12</f>
        <v>100.30140980653596</v>
      </c>
      <c r="CM335" s="29"/>
      <c r="CN335" s="29">
        <v>193</v>
      </c>
      <c r="CO335" s="29">
        <f t="shared" ca="1" si="588"/>
        <v>1445.5025028809234</v>
      </c>
      <c r="CP335" s="704">
        <f ca="1">IF(CN335&gt;$CF$140,0,CP334+CO335)+CR334</f>
        <v>322138.81315084687</v>
      </c>
      <c r="CQ335" s="29">
        <f t="shared" ca="1" si="529"/>
        <v>335.56126369879883</v>
      </c>
      <c r="CR335" s="292"/>
      <c r="DB335" s="242">
        <v>193</v>
      </c>
      <c r="DC335" s="488">
        <f t="shared" ca="1" si="530"/>
        <v>1462.4506963735107</v>
      </c>
      <c r="DD335" s="489">
        <f t="shared" ref="DD335:DD398" ca="1" si="652">IF(DJ334=0,0,IF(DB335&gt;$DB$140,0,IF(DB335&gt;$CT$140,(($DC$140-$AH$107)*$DE$140/12)*$DF$140,($DC$140*$DE$140/12)*$DF$140)))</f>
        <v>106.9885</v>
      </c>
      <c r="DE335" s="488">
        <f t="shared" ca="1" si="531"/>
        <v>1355.4621963735108</v>
      </c>
      <c r="DF335" s="489">
        <f t="shared" ca="1" si="532"/>
        <v>81.47344084029244</v>
      </c>
      <c r="DG335" s="488">
        <f t="shared" ca="1" si="533"/>
        <v>1273.9887555332184</v>
      </c>
      <c r="DH335" s="488">
        <f t="shared" si="534"/>
        <v>0</v>
      </c>
      <c r="DI335" s="488">
        <f t="shared" si="535"/>
        <v>0</v>
      </c>
      <c r="DJ335" s="523">
        <f t="shared" ca="1" si="536"/>
        <v>26659.7623897099</v>
      </c>
      <c r="DK335" s="420">
        <f t="shared" ref="DK335:DK398" ca="1" si="653">IF(AND(DJ335=0,DG335&lt;&gt;0),DB335,0)</f>
        <v>0</v>
      </c>
      <c r="DL335" s="416">
        <f t="shared" ca="1" si="537"/>
        <v>1462.4506963735107</v>
      </c>
      <c r="DM335" s="372">
        <f t="shared" ca="1" si="598"/>
        <v>-1462.4506963735107</v>
      </c>
      <c r="DN335" s="242">
        <v>194</v>
      </c>
      <c r="DO335" s="29">
        <f t="shared" ref="DO335:DO398" si="654">IF(DS335=$CT$140,$AH$124-$F$16,0)</f>
        <v>0</v>
      </c>
      <c r="DP335" s="29">
        <f t="shared" ca="1" si="577"/>
        <v>89309.800548186642</v>
      </c>
      <c r="DQ335" s="29">
        <f t="shared" ref="DQ335:DQ398" ca="1" si="655">DP335*$DN$139/12</f>
        <v>93.031042237694422</v>
      </c>
      <c r="DR335" s="29"/>
      <c r="DS335" s="24">
        <v>193</v>
      </c>
      <c r="DT335" s="243">
        <f t="shared" ca="1" si="589"/>
        <v>1462.4506963735107</v>
      </c>
      <c r="DU335" s="447">
        <f ca="1">IF(DS335&gt;$DK$140,0,DU334+DT335)+DW334</f>
        <v>324496.46274681552</v>
      </c>
      <c r="DV335" s="243">
        <f t="shared" ca="1" si="538"/>
        <v>338.01714869459948</v>
      </c>
      <c r="DW335" s="33"/>
      <c r="EG335" s="242">
        <v>193</v>
      </c>
      <c r="EH335" s="331">
        <f t="shared" ca="1" si="539"/>
        <v>1150</v>
      </c>
      <c r="EI335" s="599">
        <f t="shared" ca="1" si="599"/>
        <v>103.62049999999999</v>
      </c>
      <c r="EJ335" s="331">
        <f t="shared" ca="1" si="540"/>
        <v>1046.3795</v>
      </c>
      <c r="EK335" s="594">
        <f t="shared" ca="1" si="541"/>
        <v>275.04938989291082</v>
      </c>
      <c r="EL335" s="488">
        <f t="shared" ca="1" si="542"/>
        <v>771.33011010708924</v>
      </c>
      <c r="EM335" s="331">
        <f t="shared" si="543"/>
        <v>0</v>
      </c>
      <c r="EN335" s="331">
        <f t="shared" si="544"/>
        <v>0</v>
      </c>
      <c r="EO335" s="595">
        <f t="shared" ca="1" si="545"/>
        <v>93531.317853176617</v>
      </c>
      <c r="EP335" s="420">
        <f t="shared" ref="EP335:EP398" ca="1" si="656">IF(AND(EO335=0,EL335&lt;&gt;0),EG335,0)</f>
        <v>0</v>
      </c>
      <c r="EQ335" s="416">
        <f t="shared" ca="1" si="546"/>
        <v>1150</v>
      </c>
      <c r="ER335" s="372">
        <f t="shared" ca="1" si="600"/>
        <v>-1150</v>
      </c>
      <c r="ES335" s="242">
        <v>194</v>
      </c>
      <c r="ET335" s="29">
        <f t="shared" si="547"/>
        <v>0</v>
      </c>
      <c r="EU335" s="29">
        <f ca="1">IF(ES335&gt;$ET$140,0,EU334+ET335)</f>
        <v>96289.353414274519</v>
      </c>
      <c r="EV335" s="29">
        <f t="shared" ref="EV335:EV398" ca="1" si="657">EU335*$ES$139/12</f>
        <v>100.30140980653596</v>
      </c>
      <c r="EW335" s="29"/>
      <c r="EX335" s="24">
        <v>193</v>
      </c>
      <c r="EY335" s="243">
        <f t="shared" ca="1" si="590"/>
        <v>1150</v>
      </c>
      <c r="EZ335" s="447">
        <f ca="1">IF(EX335&gt;$EP$140,0,EZ334+EY335)+FB334</f>
        <v>259081.51734219151</v>
      </c>
      <c r="FA335" s="243">
        <f t="shared" ca="1" si="548"/>
        <v>269.87658056478284</v>
      </c>
      <c r="FB335" s="33"/>
      <c r="FL335" s="242">
        <v>193</v>
      </c>
      <c r="FM335" s="331">
        <f t="shared" ca="1" si="549"/>
        <v>1150</v>
      </c>
      <c r="FN335" s="600">
        <f t="shared" ca="1" si="601"/>
        <v>104.1015</v>
      </c>
      <c r="FO335" s="331">
        <f t="shared" ca="1" si="550"/>
        <v>1045.8985</v>
      </c>
      <c r="FP335" s="597">
        <f t="shared" ca="1" si="551"/>
        <v>284.23320195643379</v>
      </c>
      <c r="FQ335" s="488">
        <f t="shared" ca="1" si="552"/>
        <v>761.66529804356628</v>
      </c>
      <c r="FR335" s="331">
        <f t="shared" si="553"/>
        <v>0</v>
      </c>
      <c r="FS335" s="331">
        <f t="shared" si="554"/>
        <v>0</v>
      </c>
      <c r="FT335" s="596">
        <f t="shared" ca="1" si="555"/>
        <v>96689.718229876584</v>
      </c>
      <c r="FU335" s="420">
        <f t="shared" ref="FU335:FU398" ca="1" si="658">IF(AND(FT335=0,FQ335&lt;&gt;0),FL335,0)</f>
        <v>0</v>
      </c>
      <c r="FV335" s="416">
        <f t="shared" ca="1" si="556"/>
        <v>1150</v>
      </c>
      <c r="FW335" s="372">
        <f t="shared" ca="1" si="602"/>
        <v>-1150</v>
      </c>
      <c r="FX335" s="242">
        <v>194</v>
      </c>
      <c r="FY335" s="29">
        <f t="shared" si="557"/>
        <v>0</v>
      </c>
      <c r="FZ335" s="29">
        <f ca="1">IF(FX335&gt;$FY$140,0,FZ334+FY335)</f>
        <v>96289.353414274519</v>
      </c>
      <c r="GA335" s="29">
        <f t="shared" ref="GA335:GA398" ca="1" si="659">FZ335*$CI$139/12</f>
        <v>100.30140980653596</v>
      </c>
      <c r="GB335" s="29"/>
      <c r="GC335" s="24">
        <v>193</v>
      </c>
      <c r="GD335" s="243">
        <f t="shared" ca="1" si="591"/>
        <v>1150</v>
      </c>
      <c r="GE335" s="447">
        <f ca="1">IF(GC335&gt;$FU$140,0,GE334+GD335)+GG334</f>
        <v>259042.15898646828</v>
      </c>
      <c r="GF335" s="243">
        <f t="shared" ca="1" si="558"/>
        <v>269.83558227757112</v>
      </c>
      <c r="GG335" s="33"/>
      <c r="GQ335" s="242">
        <v>193</v>
      </c>
      <c r="GR335" s="331">
        <f t="shared" ref="GR335:GR398" ca="1" si="660">IF(GQ335&gt;$GZ$503,0,IF(GY335=0,GT335+GS335,$GX$140+GW335+GX335))</f>
        <v>1150</v>
      </c>
      <c r="GS335" s="600">
        <f t="shared" ca="1" si="603"/>
        <v>106.9885</v>
      </c>
      <c r="GT335" s="331">
        <f t="shared" ref="GT335:GT398" ca="1" si="661">IF(GQ335=$GZ$503,GV335+GU335,GR335-GS335-GW335-GX335)</f>
        <v>1043.0115000000001</v>
      </c>
      <c r="GU335" s="591">
        <f t="shared" ca="1" si="559"/>
        <v>315.57591895607914</v>
      </c>
      <c r="GV335" s="488">
        <f t="shared" ca="1" si="592"/>
        <v>727.43558104392093</v>
      </c>
      <c r="GW335" s="331">
        <f t="shared" si="593"/>
        <v>0</v>
      </c>
      <c r="GX335" s="331">
        <f t="shared" si="594"/>
        <v>0</v>
      </c>
      <c r="GY335" s="593">
        <f t="shared" ca="1" si="595"/>
        <v>107470.02234675463</v>
      </c>
      <c r="GZ335" s="420">
        <f t="shared" ref="GZ335:GZ398" ca="1" si="662">IF(AND(GY335=0,GV335&lt;&gt;0),GQ335,0)</f>
        <v>0</v>
      </c>
      <c r="HA335" s="416">
        <f t="shared" ca="1" si="560"/>
        <v>1150</v>
      </c>
      <c r="HB335" s="372">
        <f t="shared" ca="1" si="604"/>
        <v>-1150</v>
      </c>
      <c r="HC335" s="242">
        <v>194</v>
      </c>
      <c r="HD335" s="29">
        <f t="shared" si="561"/>
        <v>0</v>
      </c>
      <c r="HE335" s="29">
        <f ca="1">IF(HC335&gt;$HD$140,0,HE334+HD335)</f>
        <v>89309.800548186642</v>
      </c>
      <c r="HF335" s="29">
        <f t="shared" ref="HF335:HF398" ca="1" si="663">HE335*$DN$139/12</f>
        <v>93.031042237694422</v>
      </c>
      <c r="HG335" s="29"/>
      <c r="HH335" s="24">
        <v>193</v>
      </c>
      <c r="HI335" s="243">
        <f t="shared" ca="1" si="605"/>
        <v>1150</v>
      </c>
      <c r="HJ335" s="447">
        <f ca="1">IF(HH335&gt;$GZ$140,0,HJ334+HI335)+HL334</f>
        <v>257780.97526262802</v>
      </c>
      <c r="HK335" s="243">
        <f t="shared" ca="1" si="562"/>
        <v>268.52184923190424</v>
      </c>
      <c r="HL335" s="33"/>
    </row>
    <row r="336" spans="3:220" ht="15" customHeight="1" x14ac:dyDescent="0.25">
      <c r="C336" s="242">
        <v>194</v>
      </c>
      <c r="D336" s="243">
        <f t="shared" si="635"/>
        <v>1155.6736805955547</v>
      </c>
      <c r="E336" s="865">
        <f t="shared" si="563"/>
        <v>100</v>
      </c>
      <c r="F336" s="866"/>
      <c r="G336" s="243">
        <f t="shared" si="636"/>
        <v>1055.6736805955547</v>
      </c>
      <c r="H336" s="859">
        <f t="shared" si="637"/>
        <v>316.25755003513939</v>
      </c>
      <c r="I336" s="860"/>
      <c r="J336" s="243">
        <f t="shared" si="638"/>
        <v>739.41613056041535</v>
      </c>
      <c r="K336" s="859">
        <f t="shared" ref="K336:K399" si="664">IF(C336&gt;$C$140,0,K335-J336)</f>
        <v>94137.848879981393</v>
      </c>
      <c r="L336" s="860"/>
      <c r="M336" s="860"/>
      <c r="N336" s="861"/>
      <c r="O336" s="248">
        <f t="shared" ref="O336:O399" si="665">K336</f>
        <v>94137.848879981393</v>
      </c>
      <c r="P336" s="248">
        <f t="shared" si="633"/>
        <v>0</v>
      </c>
      <c r="Q336" s="248">
        <f t="shared" si="639"/>
        <v>0</v>
      </c>
      <c r="R336" s="1015" t="str">
        <f t="shared" si="634"/>
        <v/>
      </c>
      <c r="S336" s="1015"/>
      <c r="U336">
        <v>194</v>
      </c>
      <c r="W336" s="278"/>
      <c r="X336" s="278"/>
      <c r="Y336" s="854"/>
      <c r="Z336" s="855"/>
      <c r="AA336" s="279"/>
      <c r="AR336" s="242">
        <v>194</v>
      </c>
      <c r="AS336" s="331">
        <f t="shared" ca="1" si="640"/>
        <v>1231.970682334292</v>
      </c>
      <c r="AT336" s="566">
        <f t="shared" ref="AT336:AT399" ca="1" si="666">IF(AZ335=0,0,IF(AR336&gt;$AR$140,0,IF(AR336&gt;$O$13,(($AS$140-$X$107)*$AU$140/12)*$AV$140,($AS$140*$AU$140/12)*$AV$140)))</f>
        <v>103.62049999999999</v>
      </c>
      <c r="AU336" s="331">
        <f t="shared" ca="1" si="641"/>
        <v>1128.350182334292</v>
      </c>
      <c r="AV336" s="329">
        <f t="shared" ca="1" si="642"/>
        <v>210.96524797061122</v>
      </c>
      <c r="AW336" s="331">
        <f t="shared" ca="1" si="643"/>
        <v>917.38493436368071</v>
      </c>
      <c r="AX336" s="331">
        <f t="shared" ref="AX336:AX399" si="667">IF(AR336=$AJ$140,$X$107,0)</f>
        <v>0</v>
      </c>
      <c r="AY336" s="331">
        <f t="shared" si="570"/>
        <v>0</v>
      </c>
      <c r="AZ336" s="350">
        <f t="shared" ca="1" si="644"/>
        <v>71413.55722698872</v>
      </c>
      <c r="BA336" s="420">
        <f t="shared" ca="1" si="645"/>
        <v>0</v>
      </c>
      <c r="BB336" s="416">
        <f t="shared" ref="BB336:BB399" ca="1" si="668">AY336+AW336+AV336+AT336</f>
        <v>1231.970682334292</v>
      </c>
      <c r="BC336" s="372">
        <f t="shared" ca="1" si="596"/>
        <v>-1231.970682334292</v>
      </c>
      <c r="BD336" s="242">
        <v>195</v>
      </c>
      <c r="BE336" s="29">
        <f t="shared" si="646"/>
        <v>0</v>
      </c>
      <c r="BF336" s="29">
        <f t="shared" ref="BF336:BF399" ca="1" si="669">IF(BD336&gt;$BE$140,0,BF335+BE336)</f>
        <v>96289.353414274519</v>
      </c>
      <c r="BG336" s="29">
        <f t="shared" ca="1" si="647"/>
        <v>100.30140980653596</v>
      </c>
      <c r="BH336" s="29"/>
      <c r="BI336" s="24">
        <v>194</v>
      </c>
      <c r="BJ336" s="243">
        <f t="shared" ca="1" si="587"/>
        <v>1231.970682334292</v>
      </c>
      <c r="BK336" s="243">
        <f t="shared" ca="1" si="564"/>
        <v>277816.13434542384</v>
      </c>
      <c r="BL336" s="243">
        <f t="shared" ref="BL336:BL399" ca="1" si="670">BK336*$BD$139/12</f>
        <v>289.39180660981651</v>
      </c>
      <c r="BM336" s="33"/>
      <c r="BO336" s="278"/>
      <c r="BP336" s="278"/>
      <c r="BQ336" s="278"/>
      <c r="BR336" s="278"/>
      <c r="BS336" s="278"/>
      <c r="BT336" s="278"/>
      <c r="BU336" s="278"/>
      <c r="BV336" s="278"/>
      <c r="BW336" s="679">
        <v>194</v>
      </c>
      <c r="BX336" s="489">
        <f t="shared" ref="BX336:BX399" ca="1" si="671">IF(BW336&gt;$BW$140,0,BZ336+BY336+CC336+CD336)</f>
        <v>1445.5025028809234</v>
      </c>
      <c r="BY336" s="489">
        <f t="shared" ca="1" si="648"/>
        <v>104.1015</v>
      </c>
      <c r="BZ336" s="489">
        <f t="shared" ca="1" si="649"/>
        <v>1341.4010028809234</v>
      </c>
      <c r="CA336" s="489">
        <f t="shared" ref="CA336:CA399" ca="1" si="672">IF(BW336&gt;$BW$140,0,CE335*$BY$140/12)</f>
        <v>59.099924318208757</v>
      </c>
      <c r="CB336" s="489">
        <f t="shared" ref="CB336:CB399" ca="1" si="673">IF(CE335&lt;=(BZ336-CA336),CE335,IF(BW336&gt;$BW$140,0,IF(BW336=$BW$140,CE335,BZ336-CA336)))</f>
        <v>1282.3010785627148</v>
      </c>
      <c r="CC336" s="489">
        <f t="shared" ref="CC336:CC399" si="674">IF(BW336=$BO$140,$AC$107,0)</f>
        <v>0</v>
      </c>
      <c r="CD336" s="489">
        <f t="shared" ref="CD336:CD399" si="675">IF(BW336=$BO$140,$AA$107,0)</f>
        <v>0</v>
      </c>
      <c r="CE336" s="647">
        <f t="shared" ref="CE336:CE399" ca="1" si="676">IF(BW336&gt;$BW$140,0,CE335-CB336-CC336)</f>
        <v>18980.530116251713</v>
      </c>
      <c r="CF336" s="700">
        <f t="shared" ca="1" si="565"/>
        <v>0</v>
      </c>
      <c r="CG336" s="701">
        <f t="shared" ref="CG336:CG399" ca="1" si="677">CD336+CB336+CA336+BY336</f>
        <v>1445.5025028809234</v>
      </c>
      <c r="CH336" s="710">
        <f t="shared" ca="1" si="597"/>
        <v>-1445.5025028809234</v>
      </c>
      <c r="CI336" s="679">
        <v>195</v>
      </c>
      <c r="CJ336" s="29">
        <f t="shared" si="650"/>
        <v>0</v>
      </c>
      <c r="CK336" s="29">
        <f t="shared" ref="CK336:CK345" ca="1" si="678">IF(CI336&gt;$CJ$140,0,CK335+CJ336)</f>
        <v>96289.353414274519</v>
      </c>
      <c r="CL336" s="29">
        <f t="shared" ca="1" si="651"/>
        <v>100.30140980653596</v>
      </c>
      <c r="CM336" s="29"/>
      <c r="CN336" s="29">
        <v>194</v>
      </c>
      <c r="CO336" s="29">
        <f t="shared" ca="1" si="588"/>
        <v>1445.5025028809234</v>
      </c>
      <c r="CP336" s="29">
        <f ca="1">IF(CN336&gt;$CF$140,0,CP335+CO336)</f>
        <v>323584.3156537278</v>
      </c>
      <c r="CQ336" s="29">
        <f t="shared" ref="CQ336:CQ399" ca="1" si="679">CP336*$CI$139/12</f>
        <v>337.06699547263315</v>
      </c>
      <c r="CR336" s="292"/>
      <c r="DB336" s="242">
        <v>194</v>
      </c>
      <c r="DC336" s="488">
        <f t="shared" ref="DC336:DC399" ca="1" si="680">IF(U336&gt;$DB$140,0,DE336+DD336+DH336+DI336)</f>
        <v>1462.4506963735107</v>
      </c>
      <c r="DD336" s="489">
        <f t="shared" ca="1" si="652"/>
        <v>106.9885</v>
      </c>
      <c r="DE336" s="488">
        <f t="shared" ref="DE336:DE399" ca="1" si="681">IF(DJ336=0,DG336+DF336,IF(DJ335=0,0,IF(DB336&gt;$DB$140,0,IF(DB336=$DB$140,DG336+DF336,IF(AND($Q$27=0,DB336&gt;$CT$140),(PMT($DD$140/12,$DB$140-DB335,DJ335,0))*-1,$DI$140-DD336)))))</f>
        <v>1355.4621963735108</v>
      </c>
      <c r="DF336" s="489">
        <f t="shared" ref="DF336:DF399" ca="1" si="682">IF(DB336&gt;$DB$140,0,DJ335*$DD$140/12)</f>
        <v>77.757640303320542</v>
      </c>
      <c r="DG336" s="488">
        <f t="shared" ref="DG336:DG399" ca="1" si="683">IF(DJ335&lt;=(DE336-DF336),DJ335,IF(DB336&gt;$DB$140,0,IF(DB336=$DB$140,DJ335,DE336-DF336)))</f>
        <v>1277.7045560701902</v>
      </c>
      <c r="DH336" s="488">
        <f t="shared" ref="DH336:DH399" si="684">IF(DB336=$CT$140,$AH$107,0)</f>
        <v>0</v>
      </c>
      <c r="DI336" s="488">
        <f t="shared" ref="DI336:DI399" si="685">IF(DB336=$CT$140,$AF$107,0)</f>
        <v>0</v>
      </c>
      <c r="DJ336" s="523">
        <f t="shared" ref="DJ336:DJ399" ca="1" si="686">IF(DB336&gt;$DB$140,0,DJ335-DG336-DH336)</f>
        <v>25382.057833639708</v>
      </c>
      <c r="DK336" s="420">
        <f t="shared" ca="1" si="653"/>
        <v>0</v>
      </c>
      <c r="DL336" s="416">
        <f t="shared" ref="DL336:DL399" ca="1" si="687">DI336+DG336+DF336+DD336</f>
        <v>1462.4506963735107</v>
      </c>
      <c r="DM336" s="372">
        <f t="shared" ca="1" si="598"/>
        <v>-1462.4506963735107</v>
      </c>
      <c r="DN336" s="242">
        <v>195</v>
      </c>
      <c r="DO336" s="29">
        <f t="shared" si="654"/>
        <v>0</v>
      </c>
      <c r="DP336" s="29">
        <f t="shared" ca="1" si="577"/>
        <v>89309.800548186642</v>
      </c>
      <c r="DQ336" s="29">
        <f t="shared" ca="1" si="655"/>
        <v>93.031042237694422</v>
      </c>
      <c r="DR336" s="29"/>
      <c r="DS336" s="24">
        <v>194</v>
      </c>
      <c r="DT336" s="243">
        <f t="shared" ca="1" si="589"/>
        <v>1462.4506963735107</v>
      </c>
      <c r="DU336" s="243">
        <f ca="1">IF(DS336&gt;$DK$140,0,DU335+DT336)</f>
        <v>325958.91344318906</v>
      </c>
      <c r="DV336" s="243">
        <f t="shared" ref="DV336:DV399" ca="1" si="688">DU336*$CI$139/12</f>
        <v>339.5405348366553</v>
      </c>
      <c r="DW336" s="33"/>
      <c r="EG336" s="242">
        <v>194</v>
      </c>
      <c r="EH336" s="331">
        <f t="shared" ref="EH336:EH399" ca="1" si="689">IF(EG336&gt;$EP$503,0,IF(EO336=0,EJ336+EI336,$EN$140+EM336+EN336))</f>
        <v>1150</v>
      </c>
      <c r="EI336" s="599">
        <f t="shared" ca="1" si="599"/>
        <v>103.62049999999999</v>
      </c>
      <c r="EJ336" s="331">
        <f t="shared" ref="EJ336:EJ399" ca="1" si="690">IF(EG336=$EP$503,EL336+EK336,EH336-EI336-EM336-EN336)</f>
        <v>1046.3795</v>
      </c>
      <c r="EK336" s="594">
        <f t="shared" ref="EK336:EK399" ca="1" si="691">EO335*$EI$140/12</f>
        <v>272.79967707176519</v>
      </c>
      <c r="EL336" s="488">
        <f t="shared" ref="EL336:EL399" ca="1" si="692">IF((EJ336-EK336)&gt;EO335,EO335,EJ336-EK336)</f>
        <v>773.57982292823476</v>
      </c>
      <c r="EM336" s="331">
        <f t="shared" ref="EM336:EM399" si="693">IF(EG336=$DY$140,$X$107,0)</f>
        <v>0</v>
      </c>
      <c r="EN336" s="331">
        <f t="shared" ref="EN336:EN399" si="694">IF(EG336=$DY$140,$V$107,0)</f>
        <v>0</v>
      </c>
      <c r="EO336" s="595">
        <f t="shared" ref="EO336:EO399" ca="1" si="695">EO335-EL336-EM336</f>
        <v>92757.73803024838</v>
      </c>
      <c r="EP336" s="420">
        <f t="shared" ca="1" si="656"/>
        <v>0</v>
      </c>
      <c r="EQ336" s="416">
        <f t="shared" ref="EQ336:EQ399" ca="1" si="696">EN336+EL336+EK336+EI336</f>
        <v>1150</v>
      </c>
      <c r="ER336" s="372">
        <f t="shared" ca="1" si="600"/>
        <v>-1150</v>
      </c>
      <c r="ES336" s="242">
        <v>195</v>
      </c>
      <c r="ET336" s="29">
        <f t="shared" ref="ET336:ET399" si="697">IF(EX336=$DY$140,$X$124-$F$16,0)</f>
        <v>0</v>
      </c>
      <c r="EU336" s="29">
        <f t="shared" ref="EU336:EU345" ca="1" si="698">IF(ES336&gt;$ET$140,0,EU335+ET336)</f>
        <v>96289.353414274519</v>
      </c>
      <c r="EV336" s="29">
        <f t="shared" ca="1" si="657"/>
        <v>100.30140980653596</v>
      </c>
      <c r="EW336" s="29"/>
      <c r="EX336" s="24">
        <v>194</v>
      </c>
      <c r="EY336" s="243">
        <f t="shared" ca="1" si="590"/>
        <v>1150</v>
      </c>
      <c r="EZ336" s="243">
        <f ca="1">IF(EX336&gt;$EP$140,0,EZ335+EY336)</f>
        <v>260231.51734219151</v>
      </c>
      <c r="FA336" s="243">
        <f t="shared" ref="FA336:FA399" ca="1" si="699">EZ336*$BD$139/12</f>
        <v>271.07449723144947</v>
      </c>
      <c r="FB336" s="33"/>
      <c r="FL336" s="242">
        <v>194</v>
      </c>
      <c r="FM336" s="331">
        <f t="shared" ref="FM336:FM399" ca="1" si="700">IF(FL336&gt;$FU$503,0,IF(FT336=0,FO336+FN336,$FT$140+FR336+FS336))</f>
        <v>1150</v>
      </c>
      <c r="FN336" s="600">
        <f t="shared" ca="1" si="601"/>
        <v>104.1015</v>
      </c>
      <c r="FO336" s="331">
        <f t="shared" ref="FO336:FO399" ca="1" si="701">IF(FL336=$FU$503,FQ336+FP336,FM336-FN336-FR336-FS336)</f>
        <v>1045.8985</v>
      </c>
      <c r="FP336" s="597">
        <f t="shared" ref="FP336:FP399" ca="1" si="702">FT335*$FN$140/12</f>
        <v>282.01167817047343</v>
      </c>
      <c r="FQ336" s="488">
        <f t="shared" ref="FQ336:FQ399" ca="1" si="703">IF((FO336-FP336)&gt;FT335,FT335,FO336-FP336)</f>
        <v>763.88682182952653</v>
      </c>
      <c r="FR336" s="331">
        <f t="shared" ref="FR336:FR399" si="704">IF(FL336=$FD$140,$AC$107,0)</f>
        <v>0</v>
      </c>
      <c r="FS336" s="331">
        <f t="shared" ref="FS336:FS399" si="705">IF(FL336=$FD$140,$AA$107,0)</f>
        <v>0</v>
      </c>
      <c r="FT336" s="596">
        <f t="shared" ref="FT336:FT399" ca="1" si="706">FT335-FQ336-FR336</f>
        <v>95925.831408047059</v>
      </c>
      <c r="FU336" s="420">
        <f t="shared" ca="1" si="658"/>
        <v>0</v>
      </c>
      <c r="FV336" s="416">
        <f t="shared" ref="FV336:FV399" ca="1" si="707">FS336+FQ336+FP336+FN336</f>
        <v>1150</v>
      </c>
      <c r="FW336" s="372">
        <f t="shared" ca="1" si="602"/>
        <v>-1150</v>
      </c>
      <c r="FX336" s="242">
        <v>195</v>
      </c>
      <c r="FY336" s="29">
        <f t="shared" ref="FY336:FY399" si="708">IF(GC336=$FD$140,$AC$124-$F$16,0)</f>
        <v>0</v>
      </c>
      <c r="FZ336" s="29">
        <f t="shared" ref="FZ336:FZ345" ca="1" si="709">IF(FX336&gt;$FY$140,0,FZ335+FY336)</f>
        <v>96289.353414274519</v>
      </c>
      <c r="GA336" s="29">
        <f t="shared" ca="1" si="659"/>
        <v>100.30140980653596</v>
      </c>
      <c r="GB336" s="29"/>
      <c r="GC336" s="24">
        <v>194</v>
      </c>
      <c r="GD336" s="243">
        <f t="shared" ca="1" si="591"/>
        <v>1150</v>
      </c>
      <c r="GE336" s="243">
        <f ca="1">IF(GC336&gt;$FU$140,0,GE335+GD336)</f>
        <v>260192.15898646828</v>
      </c>
      <c r="GF336" s="243">
        <f t="shared" ref="GF336:GF399" ca="1" si="710">GE336*$CI$139/12</f>
        <v>271.03349894423781</v>
      </c>
      <c r="GG336" s="33"/>
      <c r="GQ336" s="242">
        <v>194</v>
      </c>
      <c r="GR336" s="331">
        <f t="shared" ca="1" si="660"/>
        <v>1150</v>
      </c>
      <c r="GS336" s="600">
        <f t="shared" ca="1" si="603"/>
        <v>106.9885</v>
      </c>
      <c r="GT336" s="331">
        <f t="shared" ca="1" si="661"/>
        <v>1043.0115000000001</v>
      </c>
      <c r="GU336" s="591">
        <f t="shared" ref="GU336:GU399" ca="1" si="711">GY335*$GS$140/12</f>
        <v>313.45423184470104</v>
      </c>
      <c r="GV336" s="488">
        <f t="shared" ca="1" si="592"/>
        <v>729.55726815529897</v>
      </c>
      <c r="GW336" s="331">
        <f t="shared" si="593"/>
        <v>0</v>
      </c>
      <c r="GX336" s="331">
        <f t="shared" si="594"/>
        <v>0</v>
      </c>
      <c r="GY336" s="593">
        <f t="shared" ca="1" si="595"/>
        <v>106740.46507859933</v>
      </c>
      <c r="GZ336" s="420">
        <f t="shared" ca="1" si="662"/>
        <v>0</v>
      </c>
      <c r="HA336" s="416">
        <f t="shared" ref="HA336:HA399" ca="1" si="712">GX336+GV336+GU336+GS336</f>
        <v>1150</v>
      </c>
      <c r="HB336" s="372">
        <f t="shared" ca="1" si="604"/>
        <v>-1150</v>
      </c>
      <c r="HC336" s="242">
        <v>195</v>
      </c>
      <c r="HD336" s="29">
        <f t="shared" ref="HD336:HD399" si="713">IF(HH336=$GI$140,$AH$124-$F$16,0)</f>
        <v>0</v>
      </c>
      <c r="HE336" s="29">
        <f t="shared" ref="HE336:HE345" ca="1" si="714">IF(HC336&gt;$HD$140,0,HE335+HD336)</f>
        <v>89309.800548186642</v>
      </c>
      <c r="HF336" s="29">
        <f t="shared" ca="1" si="663"/>
        <v>93.031042237694422</v>
      </c>
      <c r="HG336" s="29"/>
      <c r="HH336" s="24">
        <v>194</v>
      </c>
      <c r="HI336" s="243">
        <f t="shared" ca="1" si="605"/>
        <v>1150</v>
      </c>
      <c r="HJ336" s="243">
        <f ca="1">IF(HH336&gt;$GZ$140,0,HJ335+HI336)</f>
        <v>258930.97526262802</v>
      </c>
      <c r="HK336" s="243">
        <f t="shared" ref="HK336:HK399" ca="1" si="715">HJ336*$CI$139/12</f>
        <v>269.71976589857087</v>
      </c>
      <c r="HL336" s="33"/>
    </row>
    <row r="337" spans="3:220" ht="15" customHeight="1" x14ac:dyDescent="0.25">
      <c r="C337" s="242">
        <v>195</v>
      </c>
      <c r="D337" s="243">
        <f t="shared" si="635"/>
        <v>1155.6736805955547</v>
      </c>
      <c r="E337" s="865">
        <f t="shared" ref="E337:E400" si="716">IF(C337&gt;$C$140,0,($F$13*$D$16/12)*$D$17)</f>
        <v>100</v>
      </c>
      <c r="F337" s="866"/>
      <c r="G337" s="243">
        <f t="shared" si="636"/>
        <v>1055.6736805955547</v>
      </c>
      <c r="H337" s="859">
        <f t="shared" si="637"/>
        <v>313.79282959993799</v>
      </c>
      <c r="I337" s="860"/>
      <c r="J337" s="243">
        <f t="shared" si="638"/>
        <v>741.88085099561681</v>
      </c>
      <c r="K337" s="859">
        <f t="shared" si="664"/>
        <v>93395.968028985779</v>
      </c>
      <c r="L337" s="860"/>
      <c r="M337" s="860"/>
      <c r="N337" s="861"/>
      <c r="O337" s="248">
        <f t="shared" si="665"/>
        <v>93395.968028985779</v>
      </c>
      <c r="P337" s="248">
        <f t="shared" si="633"/>
        <v>0</v>
      </c>
      <c r="Q337" s="248">
        <f t="shared" si="639"/>
        <v>0</v>
      </c>
      <c r="R337" s="1015" t="str">
        <f t="shared" si="634"/>
        <v/>
      </c>
      <c r="S337" s="1015"/>
      <c r="U337">
        <v>195</v>
      </c>
      <c r="W337" s="278"/>
      <c r="X337" s="278"/>
      <c r="Y337" s="854"/>
      <c r="Z337" s="855"/>
      <c r="AA337" s="279"/>
      <c r="AR337" s="242">
        <v>195</v>
      </c>
      <c r="AS337" s="331">
        <f t="shared" ca="1" si="640"/>
        <v>1231.970682334292</v>
      </c>
      <c r="AT337" s="566">
        <f t="shared" ca="1" si="666"/>
        <v>103.62049999999999</v>
      </c>
      <c r="AU337" s="331">
        <f t="shared" ca="1" si="641"/>
        <v>1128.350182334292</v>
      </c>
      <c r="AV337" s="329">
        <f t="shared" ca="1" si="642"/>
        <v>208.28954191205045</v>
      </c>
      <c r="AW337" s="331">
        <f t="shared" ca="1" si="643"/>
        <v>920.06064042224148</v>
      </c>
      <c r="AX337" s="331">
        <f t="shared" si="667"/>
        <v>0</v>
      </c>
      <c r="AY337" s="331">
        <f t="shared" si="570"/>
        <v>0</v>
      </c>
      <c r="AZ337" s="350">
        <f t="shared" ca="1" si="644"/>
        <v>70493.496586566485</v>
      </c>
      <c r="BA337" s="420">
        <f t="shared" ca="1" si="645"/>
        <v>0</v>
      </c>
      <c r="BB337" s="416">
        <f t="shared" ca="1" si="668"/>
        <v>1231.970682334292</v>
      </c>
      <c r="BC337" s="372">
        <f t="shared" ca="1" si="596"/>
        <v>-1231.970682334292</v>
      </c>
      <c r="BD337" s="242">
        <v>196</v>
      </c>
      <c r="BE337" s="29">
        <f t="shared" si="646"/>
        <v>0</v>
      </c>
      <c r="BF337" s="29">
        <f t="shared" ca="1" si="669"/>
        <v>96289.353414274519</v>
      </c>
      <c r="BG337" s="29">
        <f t="shared" ca="1" si="647"/>
        <v>100.30140980653596</v>
      </c>
      <c r="BH337" s="29"/>
      <c r="BI337" s="24">
        <v>195</v>
      </c>
      <c r="BJ337" s="243">
        <f t="shared" ca="1" si="587"/>
        <v>1231.970682334292</v>
      </c>
      <c r="BK337" s="243">
        <f t="shared" ref="BK337:BK400" ca="1" si="717">IF(BI337&gt;$BA$140,0,BK336+BJ337)</f>
        <v>279048.10502775811</v>
      </c>
      <c r="BL337" s="243">
        <f t="shared" ca="1" si="670"/>
        <v>290.67510940391475</v>
      </c>
      <c r="BM337" s="33"/>
      <c r="BO337" s="278"/>
      <c r="BP337" s="278"/>
      <c r="BQ337" s="278"/>
      <c r="BR337" s="278"/>
      <c r="BS337" s="278"/>
      <c r="BT337" s="278"/>
      <c r="BU337" s="278"/>
      <c r="BV337" s="278"/>
      <c r="BW337" s="679">
        <v>195</v>
      </c>
      <c r="BX337" s="489">
        <f t="shared" ca="1" si="671"/>
        <v>1445.5025028809234</v>
      </c>
      <c r="BY337" s="489">
        <f t="shared" ca="1" si="648"/>
        <v>104.1015</v>
      </c>
      <c r="BZ337" s="489">
        <f t="shared" ca="1" si="649"/>
        <v>1341.4010028809234</v>
      </c>
      <c r="CA337" s="489">
        <f t="shared" ca="1" si="672"/>
        <v>55.35987950573417</v>
      </c>
      <c r="CB337" s="489">
        <f t="shared" ca="1" si="673"/>
        <v>1286.0411233751893</v>
      </c>
      <c r="CC337" s="489">
        <f t="shared" si="674"/>
        <v>0</v>
      </c>
      <c r="CD337" s="489">
        <f t="shared" si="675"/>
        <v>0</v>
      </c>
      <c r="CE337" s="647">
        <f t="shared" ca="1" si="676"/>
        <v>17694.488992876526</v>
      </c>
      <c r="CF337" s="700">
        <f t="shared" ca="1" si="565"/>
        <v>0</v>
      </c>
      <c r="CG337" s="701">
        <f t="shared" ca="1" si="677"/>
        <v>1445.5025028809234</v>
      </c>
      <c r="CH337" s="710">
        <f t="shared" ca="1" si="597"/>
        <v>-1445.5025028809234</v>
      </c>
      <c r="CI337" s="679">
        <v>196</v>
      </c>
      <c r="CJ337" s="29">
        <f t="shared" si="650"/>
        <v>0</v>
      </c>
      <c r="CK337" s="29">
        <f t="shared" ca="1" si="678"/>
        <v>96289.353414274519</v>
      </c>
      <c r="CL337" s="29">
        <f t="shared" ca="1" si="651"/>
        <v>100.30140980653596</v>
      </c>
      <c r="CM337" s="29"/>
      <c r="CN337" s="29">
        <v>195</v>
      </c>
      <c r="CO337" s="29">
        <f t="shared" ca="1" si="588"/>
        <v>1445.5025028809234</v>
      </c>
      <c r="CP337" s="29">
        <f t="shared" ref="CP337:CP346" ca="1" si="718">IF(CN337&gt;$CF$140,0,CP336+CO337)</f>
        <v>325029.81815660873</v>
      </c>
      <c r="CQ337" s="29">
        <f t="shared" ca="1" si="679"/>
        <v>338.57272724646742</v>
      </c>
      <c r="CR337" s="292"/>
      <c r="DB337" s="242">
        <v>195</v>
      </c>
      <c r="DC337" s="488">
        <f t="shared" ca="1" si="680"/>
        <v>1462.4506963735107</v>
      </c>
      <c r="DD337" s="489">
        <f t="shared" ca="1" si="652"/>
        <v>106.9885</v>
      </c>
      <c r="DE337" s="488">
        <f t="shared" ca="1" si="681"/>
        <v>1355.4621963735108</v>
      </c>
      <c r="DF337" s="489">
        <f t="shared" ca="1" si="682"/>
        <v>74.031002014782487</v>
      </c>
      <c r="DG337" s="488">
        <f t="shared" ca="1" si="683"/>
        <v>1281.4311943587284</v>
      </c>
      <c r="DH337" s="488">
        <f t="shared" si="684"/>
        <v>0</v>
      </c>
      <c r="DI337" s="488">
        <f t="shared" si="685"/>
        <v>0</v>
      </c>
      <c r="DJ337" s="523">
        <f t="shared" ca="1" si="686"/>
        <v>24100.626639280981</v>
      </c>
      <c r="DK337" s="420">
        <f t="shared" ca="1" si="653"/>
        <v>0</v>
      </c>
      <c r="DL337" s="416">
        <f t="shared" ca="1" si="687"/>
        <v>1462.4506963735107</v>
      </c>
      <c r="DM337" s="372">
        <f t="shared" ca="1" si="598"/>
        <v>-1462.4506963735107</v>
      </c>
      <c r="DN337" s="242">
        <v>196</v>
      </c>
      <c r="DO337" s="29">
        <f t="shared" si="654"/>
        <v>0</v>
      </c>
      <c r="DP337" s="29">
        <f t="shared" ca="1" si="577"/>
        <v>89309.800548186642</v>
      </c>
      <c r="DQ337" s="29">
        <f t="shared" ca="1" si="655"/>
        <v>93.031042237694422</v>
      </c>
      <c r="DR337" s="29"/>
      <c r="DS337" s="24">
        <v>195</v>
      </c>
      <c r="DT337" s="243">
        <f t="shared" ca="1" si="589"/>
        <v>1462.4506963735107</v>
      </c>
      <c r="DU337" s="243">
        <f t="shared" ref="DU337:DU346" ca="1" si="719">IF(DS337&gt;$DK$140,0,DU336+DT337)</f>
        <v>327421.36413956259</v>
      </c>
      <c r="DV337" s="243">
        <f t="shared" ca="1" si="688"/>
        <v>341.06392097871105</v>
      </c>
      <c r="DW337" s="33"/>
      <c r="EG337" s="242">
        <v>195</v>
      </c>
      <c r="EH337" s="331">
        <f t="shared" ca="1" si="689"/>
        <v>1150</v>
      </c>
      <c r="EI337" s="599">
        <f t="shared" ca="1" si="599"/>
        <v>103.62049999999999</v>
      </c>
      <c r="EJ337" s="331">
        <f t="shared" ca="1" si="690"/>
        <v>1046.3795</v>
      </c>
      <c r="EK337" s="594">
        <f t="shared" ca="1" si="691"/>
        <v>270.54340258822447</v>
      </c>
      <c r="EL337" s="488">
        <f t="shared" ca="1" si="692"/>
        <v>775.83609741177554</v>
      </c>
      <c r="EM337" s="331">
        <f t="shared" si="693"/>
        <v>0</v>
      </c>
      <c r="EN337" s="331">
        <f t="shared" si="694"/>
        <v>0</v>
      </c>
      <c r="EO337" s="595">
        <f t="shared" ca="1" si="695"/>
        <v>91981.901932836598</v>
      </c>
      <c r="EP337" s="420">
        <f t="shared" ca="1" si="656"/>
        <v>0</v>
      </c>
      <c r="EQ337" s="416">
        <f t="shared" ca="1" si="696"/>
        <v>1150</v>
      </c>
      <c r="ER337" s="372">
        <f t="shared" ca="1" si="600"/>
        <v>-1150</v>
      </c>
      <c r="ES337" s="242">
        <v>196</v>
      </c>
      <c r="ET337" s="29">
        <f t="shared" si="697"/>
        <v>0</v>
      </c>
      <c r="EU337" s="29">
        <f t="shared" ca="1" si="698"/>
        <v>96289.353414274519</v>
      </c>
      <c r="EV337" s="29">
        <f t="shared" ca="1" si="657"/>
        <v>100.30140980653596</v>
      </c>
      <c r="EW337" s="29"/>
      <c r="EX337" s="24">
        <v>195</v>
      </c>
      <c r="EY337" s="243">
        <f t="shared" ca="1" si="590"/>
        <v>1150</v>
      </c>
      <c r="EZ337" s="243">
        <f t="shared" ref="EZ337:EZ346" ca="1" si="720">IF(EX337&gt;$EP$140,0,EZ336+EY337)</f>
        <v>261381.51734219151</v>
      </c>
      <c r="FA337" s="243">
        <f t="shared" ca="1" si="699"/>
        <v>272.27241389811616</v>
      </c>
      <c r="FB337" s="33"/>
      <c r="FL337" s="242">
        <v>195</v>
      </c>
      <c r="FM337" s="331">
        <f t="shared" ca="1" si="700"/>
        <v>1150</v>
      </c>
      <c r="FN337" s="600">
        <f t="shared" ca="1" si="601"/>
        <v>104.1015</v>
      </c>
      <c r="FO337" s="331">
        <f t="shared" ca="1" si="701"/>
        <v>1045.8985</v>
      </c>
      <c r="FP337" s="597">
        <f t="shared" ca="1" si="702"/>
        <v>279.78367494013725</v>
      </c>
      <c r="FQ337" s="488">
        <f t="shared" ca="1" si="703"/>
        <v>766.11482505986282</v>
      </c>
      <c r="FR337" s="331">
        <f t="shared" si="704"/>
        <v>0</v>
      </c>
      <c r="FS337" s="331">
        <f t="shared" si="705"/>
        <v>0</v>
      </c>
      <c r="FT337" s="596">
        <f t="shared" ca="1" si="706"/>
        <v>95159.716582987196</v>
      </c>
      <c r="FU337" s="420">
        <f t="shared" ca="1" si="658"/>
        <v>0</v>
      </c>
      <c r="FV337" s="416">
        <f t="shared" ca="1" si="707"/>
        <v>1150</v>
      </c>
      <c r="FW337" s="372">
        <f t="shared" ca="1" si="602"/>
        <v>-1150</v>
      </c>
      <c r="FX337" s="242">
        <v>196</v>
      </c>
      <c r="FY337" s="29">
        <f t="shared" si="708"/>
        <v>0</v>
      </c>
      <c r="FZ337" s="29">
        <f t="shared" ca="1" si="709"/>
        <v>96289.353414274519</v>
      </c>
      <c r="GA337" s="29">
        <f t="shared" ca="1" si="659"/>
        <v>100.30140980653596</v>
      </c>
      <c r="GB337" s="29"/>
      <c r="GC337" s="24">
        <v>195</v>
      </c>
      <c r="GD337" s="243">
        <f t="shared" ca="1" si="591"/>
        <v>1150</v>
      </c>
      <c r="GE337" s="243">
        <f t="shared" ref="GE337:GE346" ca="1" si="721">IF(GC337&gt;$FU$140,0,GE336+GD337)</f>
        <v>261342.15898646828</v>
      </c>
      <c r="GF337" s="243">
        <f t="shared" ca="1" si="710"/>
        <v>272.23141561090443</v>
      </c>
      <c r="GG337" s="33"/>
      <c r="GQ337" s="242">
        <v>195</v>
      </c>
      <c r="GR337" s="331">
        <f t="shared" ca="1" si="660"/>
        <v>1150</v>
      </c>
      <c r="GS337" s="600">
        <f t="shared" ca="1" si="603"/>
        <v>106.9885</v>
      </c>
      <c r="GT337" s="331">
        <f t="shared" ca="1" si="661"/>
        <v>1043.0115000000001</v>
      </c>
      <c r="GU337" s="591">
        <f t="shared" ca="1" si="711"/>
        <v>311.32635647924809</v>
      </c>
      <c r="GV337" s="488">
        <f t="shared" ca="1" si="592"/>
        <v>731.68514352075204</v>
      </c>
      <c r="GW337" s="331">
        <f t="shared" si="593"/>
        <v>0</v>
      </c>
      <c r="GX337" s="331">
        <f t="shared" si="594"/>
        <v>0</v>
      </c>
      <c r="GY337" s="593">
        <f t="shared" ca="1" si="595"/>
        <v>106008.77993507858</v>
      </c>
      <c r="GZ337" s="420">
        <f t="shared" ca="1" si="662"/>
        <v>0</v>
      </c>
      <c r="HA337" s="416">
        <f t="shared" ca="1" si="712"/>
        <v>1150</v>
      </c>
      <c r="HB337" s="372">
        <f t="shared" ca="1" si="604"/>
        <v>-1150</v>
      </c>
      <c r="HC337" s="242">
        <v>196</v>
      </c>
      <c r="HD337" s="29">
        <f t="shared" si="713"/>
        <v>0</v>
      </c>
      <c r="HE337" s="29">
        <f t="shared" ca="1" si="714"/>
        <v>89309.800548186642</v>
      </c>
      <c r="HF337" s="29">
        <f t="shared" ca="1" si="663"/>
        <v>93.031042237694422</v>
      </c>
      <c r="HG337" s="29"/>
      <c r="HH337" s="24">
        <v>195</v>
      </c>
      <c r="HI337" s="243">
        <f t="shared" ca="1" si="605"/>
        <v>1150</v>
      </c>
      <c r="HJ337" s="243">
        <f t="shared" ref="HJ337:HJ346" ca="1" si="722">IF(HH337&gt;$GZ$140,0,HJ336+HI337)</f>
        <v>260080.97526262802</v>
      </c>
      <c r="HK337" s="243">
        <f t="shared" ca="1" si="715"/>
        <v>270.91768256523756</v>
      </c>
      <c r="HL337" s="33"/>
    </row>
    <row r="338" spans="3:220" ht="15" customHeight="1" x14ac:dyDescent="0.25">
      <c r="C338" s="242">
        <v>196</v>
      </c>
      <c r="D338" s="243">
        <f t="shared" si="635"/>
        <v>1155.6736805955547</v>
      </c>
      <c r="E338" s="865">
        <f t="shared" si="716"/>
        <v>100</v>
      </c>
      <c r="F338" s="866"/>
      <c r="G338" s="243">
        <f t="shared" si="636"/>
        <v>1055.6736805955547</v>
      </c>
      <c r="H338" s="859">
        <f t="shared" si="637"/>
        <v>311.31989342995263</v>
      </c>
      <c r="I338" s="860"/>
      <c r="J338" s="243">
        <f t="shared" si="638"/>
        <v>744.35378716560217</v>
      </c>
      <c r="K338" s="859">
        <f t="shared" si="664"/>
        <v>92651.614241820178</v>
      </c>
      <c r="L338" s="860"/>
      <c r="M338" s="860"/>
      <c r="N338" s="861"/>
      <c r="O338" s="248">
        <f t="shared" si="665"/>
        <v>92651.614241820178</v>
      </c>
      <c r="P338" s="248">
        <f t="shared" si="633"/>
        <v>0</v>
      </c>
      <c r="Q338" s="248">
        <f t="shared" si="639"/>
        <v>0</v>
      </c>
      <c r="R338" s="1015" t="str">
        <f t="shared" si="634"/>
        <v/>
      </c>
      <c r="S338" s="1015"/>
      <c r="U338">
        <v>196</v>
      </c>
      <c r="W338" s="278"/>
      <c r="X338" s="278"/>
      <c r="Y338" s="854"/>
      <c r="Z338" s="855"/>
      <c r="AA338" s="279"/>
      <c r="AR338" s="242">
        <v>196</v>
      </c>
      <c r="AS338" s="331">
        <f t="shared" ca="1" si="640"/>
        <v>1231.970682334292</v>
      </c>
      <c r="AT338" s="566">
        <f t="shared" ca="1" si="666"/>
        <v>103.62049999999999</v>
      </c>
      <c r="AU338" s="331">
        <f t="shared" ca="1" si="641"/>
        <v>1128.350182334292</v>
      </c>
      <c r="AV338" s="329">
        <f t="shared" ca="1" si="642"/>
        <v>205.60603171081894</v>
      </c>
      <c r="AW338" s="331">
        <f t="shared" ca="1" si="643"/>
        <v>922.74415062347305</v>
      </c>
      <c r="AX338" s="331">
        <f t="shared" si="667"/>
        <v>0</v>
      </c>
      <c r="AY338" s="331">
        <f t="shared" si="570"/>
        <v>0</v>
      </c>
      <c r="AZ338" s="350">
        <f t="shared" ca="1" si="644"/>
        <v>69570.75243594301</v>
      </c>
      <c r="BA338" s="420">
        <f t="shared" ca="1" si="645"/>
        <v>0</v>
      </c>
      <c r="BB338" s="416">
        <f t="shared" ca="1" si="668"/>
        <v>1231.970682334292</v>
      </c>
      <c r="BC338" s="372">
        <f t="shared" ca="1" si="596"/>
        <v>-1231.970682334292</v>
      </c>
      <c r="BD338" s="242">
        <v>197</v>
      </c>
      <c r="BE338" s="29">
        <f t="shared" si="646"/>
        <v>0</v>
      </c>
      <c r="BF338" s="29">
        <f t="shared" ca="1" si="669"/>
        <v>96289.353414274519</v>
      </c>
      <c r="BG338" s="29">
        <f t="shared" ca="1" si="647"/>
        <v>100.30140980653596</v>
      </c>
      <c r="BH338" s="29"/>
      <c r="BI338" s="24">
        <v>196</v>
      </c>
      <c r="BJ338" s="243">
        <f t="shared" ca="1" si="587"/>
        <v>1231.970682334292</v>
      </c>
      <c r="BK338" s="243">
        <f t="shared" ca="1" si="717"/>
        <v>280280.07571009238</v>
      </c>
      <c r="BL338" s="243">
        <f t="shared" ca="1" si="670"/>
        <v>291.95841219801292</v>
      </c>
      <c r="BM338" s="33"/>
      <c r="BO338" s="278"/>
      <c r="BP338" s="278"/>
      <c r="BQ338" s="278"/>
      <c r="BR338" s="278"/>
      <c r="BS338" s="278"/>
      <c r="BT338" s="278"/>
      <c r="BU338" s="278"/>
      <c r="BV338" s="278"/>
      <c r="BW338" s="679">
        <v>196</v>
      </c>
      <c r="BX338" s="489">
        <f t="shared" ca="1" si="671"/>
        <v>1445.5025028809234</v>
      </c>
      <c r="BY338" s="489">
        <f t="shared" ca="1" si="648"/>
        <v>104.1015</v>
      </c>
      <c r="BZ338" s="489">
        <f t="shared" ca="1" si="649"/>
        <v>1341.4010028809234</v>
      </c>
      <c r="CA338" s="489">
        <f t="shared" ca="1" si="672"/>
        <v>51.608926229223208</v>
      </c>
      <c r="CB338" s="489">
        <f t="shared" ca="1" si="673"/>
        <v>1289.7920766517002</v>
      </c>
      <c r="CC338" s="489">
        <f t="shared" si="674"/>
        <v>0</v>
      </c>
      <c r="CD338" s="489">
        <f t="shared" si="675"/>
        <v>0</v>
      </c>
      <c r="CE338" s="647">
        <f t="shared" ca="1" si="676"/>
        <v>16404.696916224824</v>
      </c>
      <c r="CF338" s="700">
        <f t="shared" ca="1" si="565"/>
        <v>0</v>
      </c>
      <c r="CG338" s="701">
        <f t="shared" ca="1" si="677"/>
        <v>1445.5025028809234</v>
      </c>
      <c r="CH338" s="710">
        <f t="shared" ca="1" si="597"/>
        <v>-1445.5025028809234</v>
      </c>
      <c r="CI338" s="679">
        <v>197</v>
      </c>
      <c r="CJ338" s="29">
        <f t="shared" si="650"/>
        <v>0</v>
      </c>
      <c r="CK338" s="29">
        <f t="shared" ca="1" si="678"/>
        <v>96289.353414274519</v>
      </c>
      <c r="CL338" s="29">
        <f t="shared" ca="1" si="651"/>
        <v>100.30140980653596</v>
      </c>
      <c r="CM338" s="29"/>
      <c r="CN338" s="29">
        <v>196</v>
      </c>
      <c r="CO338" s="29">
        <f t="shared" ca="1" si="588"/>
        <v>1445.5025028809234</v>
      </c>
      <c r="CP338" s="29">
        <f t="shared" ca="1" si="718"/>
        <v>326475.32065948966</v>
      </c>
      <c r="CQ338" s="29">
        <f t="shared" ca="1" si="679"/>
        <v>340.07845902030175</v>
      </c>
      <c r="CR338" s="292"/>
      <c r="DB338" s="242">
        <v>196</v>
      </c>
      <c r="DC338" s="488">
        <f t="shared" ca="1" si="680"/>
        <v>1462.4506963735107</v>
      </c>
      <c r="DD338" s="489">
        <f t="shared" ca="1" si="652"/>
        <v>106.9885</v>
      </c>
      <c r="DE338" s="488">
        <f t="shared" ca="1" si="681"/>
        <v>1355.4621963735108</v>
      </c>
      <c r="DF338" s="489">
        <f t="shared" ca="1" si="682"/>
        <v>70.29349436456954</v>
      </c>
      <c r="DG338" s="488">
        <f t="shared" ca="1" si="683"/>
        <v>1285.1687020089412</v>
      </c>
      <c r="DH338" s="488">
        <f t="shared" si="684"/>
        <v>0</v>
      </c>
      <c r="DI338" s="488">
        <f t="shared" si="685"/>
        <v>0</v>
      </c>
      <c r="DJ338" s="523">
        <f t="shared" ca="1" si="686"/>
        <v>22815.45793727204</v>
      </c>
      <c r="DK338" s="420">
        <f t="shared" ca="1" si="653"/>
        <v>0</v>
      </c>
      <c r="DL338" s="416">
        <f t="shared" ca="1" si="687"/>
        <v>1462.4506963735107</v>
      </c>
      <c r="DM338" s="372">
        <f t="shared" ca="1" si="598"/>
        <v>-1462.4506963735107</v>
      </c>
      <c r="DN338" s="242">
        <v>197</v>
      </c>
      <c r="DO338" s="29">
        <f t="shared" si="654"/>
        <v>0</v>
      </c>
      <c r="DP338" s="29">
        <f t="shared" ca="1" si="577"/>
        <v>89309.800548186642</v>
      </c>
      <c r="DQ338" s="29">
        <f t="shared" ca="1" si="655"/>
        <v>93.031042237694422</v>
      </c>
      <c r="DR338" s="29"/>
      <c r="DS338" s="24">
        <v>196</v>
      </c>
      <c r="DT338" s="243">
        <f t="shared" ca="1" si="589"/>
        <v>1462.4506963735107</v>
      </c>
      <c r="DU338" s="243">
        <f t="shared" ca="1" si="719"/>
        <v>328883.81483593612</v>
      </c>
      <c r="DV338" s="243">
        <f t="shared" ca="1" si="688"/>
        <v>342.58730712076681</v>
      </c>
      <c r="DW338" s="33"/>
      <c r="EG338" s="242">
        <v>196</v>
      </c>
      <c r="EH338" s="331">
        <f t="shared" ca="1" si="689"/>
        <v>1150</v>
      </c>
      <c r="EI338" s="599">
        <f t="shared" ca="1" si="599"/>
        <v>103.62049999999999</v>
      </c>
      <c r="EJ338" s="331">
        <f t="shared" ca="1" si="690"/>
        <v>1046.3795</v>
      </c>
      <c r="EK338" s="594">
        <f t="shared" ca="1" si="691"/>
        <v>268.28054730410673</v>
      </c>
      <c r="EL338" s="488">
        <f t="shared" ca="1" si="692"/>
        <v>778.09895269589333</v>
      </c>
      <c r="EM338" s="331">
        <f t="shared" si="693"/>
        <v>0</v>
      </c>
      <c r="EN338" s="331">
        <f t="shared" si="694"/>
        <v>0</v>
      </c>
      <c r="EO338" s="595">
        <f t="shared" ca="1" si="695"/>
        <v>91203.80298014071</v>
      </c>
      <c r="EP338" s="420">
        <f t="shared" ca="1" si="656"/>
        <v>0</v>
      </c>
      <c r="EQ338" s="416">
        <f t="shared" ca="1" si="696"/>
        <v>1150</v>
      </c>
      <c r="ER338" s="372">
        <f t="shared" ca="1" si="600"/>
        <v>-1150</v>
      </c>
      <c r="ES338" s="242">
        <v>197</v>
      </c>
      <c r="ET338" s="29">
        <f t="shared" si="697"/>
        <v>0</v>
      </c>
      <c r="EU338" s="29">
        <f t="shared" ca="1" si="698"/>
        <v>96289.353414274519</v>
      </c>
      <c r="EV338" s="29">
        <f t="shared" ca="1" si="657"/>
        <v>100.30140980653596</v>
      </c>
      <c r="EW338" s="29"/>
      <c r="EX338" s="24">
        <v>196</v>
      </c>
      <c r="EY338" s="243">
        <f t="shared" ca="1" si="590"/>
        <v>1150</v>
      </c>
      <c r="EZ338" s="243">
        <f t="shared" ca="1" si="720"/>
        <v>262531.51734219154</v>
      </c>
      <c r="FA338" s="243">
        <f t="shared" ca="1" si="699"/>
        <v>273.47033056478284</v>
      </c>
      <c r="FB338" s="33"/>
      <c r="FL338" s="242">
        <v>196</v>
      </c>
      <c r="FM338" s="331">
        <f t="shared" ca="1" si="700"/>
        <v>1150</v>
      </c>
      <c r="FN338" s="600">
        <f t="shared" ca="1" si="601"/>
        <v>104.1015</v>
      </c>
      <c r="FO338" s="331">
        <f t="shared" ca="1" si="701"/>
        <v>1045.8985</v>
      </c>
      <c r="FP338" s="597">
        <f t="shared" ca="1" si="702"/>
        <v>277.54917336704602</v>
      </c>
      <c r="FQ338" s="488">
        <f t="shared" ca="1" si="703"/>
        <v>768.34932663295399</v>
      </c>
      <c r="FR338" s="331">
        <f t="shared" si="704"/>
        <v>0</v>
      </c>
      <c r="FS338" s="331">
        <f t="shared" si="705"/>
        <v>0</v>
      </c>
      <c r="FT338" s="596">
        <f t="shared" ca="1" si="706"/>
        <v>94391.367256354235</v>
      </c>
      <c r="FU338" s="420">
        <f t="shared" ca="1" si="658"/>
        <v>0</v>
      </c>
      <c r="FV338" s="416">
        <f t="shared" ca="1" si="707"/>
        <v>1150</v>
      </c>
      <c r="FW338" s="372">
        <f t="shared" ca="1" si="602"/>
        <v>-1150</v>
      </c>
      <c r="FX338" s="242">
        <v>197</v>
      </c>
      <c r="FY338" s="29">
        <f t="shared" si="708"/>
        <v>0</v>
      </c>
      <c r="FZ338" s="29">
        <f t="shared" ca="1" si="709"/>
        <v>96289.353414274519</v>
      </c>
      <c r="GA338" s="29">
        <f t="shared" ca="1" si="659"/>
        <v>100.30140980653596</v>
      </c>
      <c r="GB338" s="29"/>
      <c r="GC338" s="24">
        <v>196</v>
      </c>
      <c r="GD338" s="243">
        <f t="shared" ca="1" si="591"/>
        <v>1150</v>
      </c>
      <c r="GE338" s="243">
        <f t="shared" ca="1" si="721"/>
        <v>262492.15898646828</v>
      </c>
      <c r="GF338" s="243">
        <f t="shared" ca="1" si="710"/>
        <v>273.42933227757112</v>
      </c>
      <c r="GG338" s="33"/>
      <c r="GQ338" s="242">
        <v>196</v>
      </c>
      <c r="GR338" s="331">
        <f t="shared" ca="1" si="660"/>
        <v>1150</v>
      </c>
      <c r="GS338" s="600">
        <f t="shared" ca="1" si="603"/>
        <v>106.9885</v>
      </c>
      <c r="GT338" s="331">
        <f t="shared" ca="1" si="661"/>
        <v>1043.0115000000001</v>
      </c>
      <c r="GU338" s="591">
        <f t="shared" ca="1" si="711"/>
        <v>309.19227481064587</v>
      </c>
      <c r="GV338" s="488">
        <f t="shared" ca="1" si="592"/>
        <v>733.81922518935426</v>
      </c>
      <c r="GW338" s="331">
        <f t="shared" si="593"/>
        <v>0</v>
      </c>
      <c r="GX338" s="331">
        <f t="shared" si="594"/>
        <v>0</v>
      </c>
      <c r="GY338" s="593">
        <f t="shared" ca="1" si="595"/>
        <v>105274.96070988923</v>
      </c>
      <c r="GZ338" s="420">
        <f t="shared" ca="1" si="662"/>
        <v>0</v>
      </c>
      <c r="HA338" s="416">
        <f t="shared" ca="1" si="712"/>
        <v>1150</v>
      </c>
      <c r="HB338" s="372">
        <f t="shared" ca="1" si="604"/>
        <v>-1150</v>
      </c>
      <c r="HC338" s="242">
        <v>197</v>
      </c>
      <c r="HD338" s="29">
        <f t="shared" si="713"/>
        <v>0</v>
      </c>
      <c r="HE338" s="29">
        <f t="shared" ca="1" si="714"/>
        <v>89309.800548186642</v>
      </c>
      <c r="HF338" s="29">
        <f t="shared" ca="1" si="663"/>
        <v>93.031042237694422</v>
      </c>
      <c r="HG338" s="29"/>
      <c r="HH338" s="24">
        <v>196</v>
      </c>
      <c r="HI338" s="243">
        <f t="shared" ca="1" si="605"/>
        <v>1150</v>
      </c>
      <c r="HJ338" s="243">
        <f t="shared" ca="1" si="722"/>
        <v>261230.97526262802</v>
      </c>
      <c r="HK338" s="243">
        <f t="shared" ca="1" si="715"/>
        <v>272.11559923190424</v>
      </c>
      <c r="HL338" s="33"/>
    </row>
    <row r="339" spans="3:220" ht="15" customHeight="1" x14ac:dyDescent="0.25">
      <c r="C339" s="242">
        <v>197</v>
      </c>
      <c r="D339" s="243">
        <f t="shared" si="635"/>
        <v>1155.6736805955547</v>
      </c>
      <c r="E339" s="865">
        <f t="shared" si="716"/>
        <v>100</v>
      </c>
      <c r="F339" s="866"/>
      <c r="G339" s="243">
        <f t="shared" si="636"/>
        <v>1055.6736805955547</v>
      </c>
      <c r="H339" s="859">
        <f t="shared" si="637"/>
        <v>308.83871413940057</v>
      </c>
      <c r="I339" s="860"/>
      <c r="J339" s="243">
        <f t="shared" si="638"/>
        <v>746.83496645615423</v>
      </c>
      <c r="K339" s="859">
        <f t="shared" si="664"/>
        <v>91904.779275364024</v>
      </c>
      <c r="L339" s="860"/>
      <c r="M339" s="860"/>
      <c r="N339" s="861"/>
      <c r="O339" s="248">
        <f t="shared" si="665"/>
        <v>91904.779275364024</v>
      </c>
      <c r="P339" s="248">
        <f t="shared" si="633"/>
        <v>0</v>
      </c>
      <c r="Q339" s="248">
        <f t="shared" si="639"/>
        <v>0</v>
      </c>
      <c r="R339" s="1015" t="str">
        <f t="shared" si="634"/>
        <v/>
      </c>
      <c r="S339" s="1015"/>
      <c r="U339">
        <v>197</v>
      </c>
      <c r="W339" s="278"/>
      <c r="X339" s="278"/>
      <c r="Y339" s="854"/>
      <c r="Z339" s="855"/>
      <c r="AA339" s="279"/>
      <c r="AR339" s="242">
        <v>197</v>
      </c>
      <c r="AS339" s="331">
        <f t="shared" ca="1" si="640"/>
        <v>1231.970682334292</v>
      </c>
      <c r="AT339" s="566">
        <f t="shared" ca="1" si="666"/>
        <v>103.62049999999999</v>
      </c>
      <c r="AU339" s="331">
        <f t="shared" ca="1" si="641"/>
        <v>1128.350182334292</v>
      </c>
      <c r="AV339" s="329">
        <f t="shared" ca="1" si="642"/>
        <v>202.91469460483381</v>
      </c>
      <c r="AW339" s="331">
        <f t="shared" ca="1" si="643"/>
        <v>925.43548772945815</v>
      </c>
      <c r="AX339" s="331">
        <f t="shared" si="667"/>
        <v>0</v>
      </c>
      <c r="AY339" s="331">
        <f t="shared" si="570"/>
        <v>0</v>
      </c>
      <c r="AZ339" s="350">
        <f t="shared" ca="1" si="644"/>
        <v>68645.316948213556</v>
      </c>
      <c r="BA339" s="420">
        <f t="shared" ca="1" si="645"/>
        <v>0</v>
      </c>
      <c r="BB339" s="416">
        <f t="shared" ca="1" si="668"/>
        <v>1231.970682334292</v>
      </c>
      <c r="BC339" s="372">
        <f t="shared" ca="1" si="596"/>
        <v>-1231.970682334292</v>
      </c>
      <c r="BD339" s="242">
        <v>198</v>
      </c>
      <c r="BE339" s="29">
        <f t="shared" si="646"/>
        <v>0</v>
      </c>
      <c r="BF339" s="29">
        <f t="shared" ca="1" si="669"/>
        <v>96289.353414274519</v>
      </c>
      <c r="BG339" s="29">
        <f t="shared" ca="1" si="647"/>
        <v>100.30140980653596</v>
      </c>
      <c r="BH339" s="29"/>
      <c r="BI339" s="24">
        <v>197</v>
      </c>
      <c r="BJ339" s="243">
        <f t="shared" ca="1" si="587"/>
        <v>1231.970682334292</v>
      </c>
      <c r="BK339" s="243">
        <f t="shared" ca="1" si="717"/>
        <v>281512.04639242665</v>
      </c>
      <c r="BL339" s="243">
        <f t="shared" ca="1" si="670"/>
        <v>293.2417149921111</v>
      </c>
      <c r="BM339" s="33"/>
      <c r="BO339" s="278"/>
      <c r="BP339" s="278"/>
      <c r="BQ339" s="278"/>
      <c r="BR339" s="278"/>
      <c r="BS339" s="278"/>
      <c r="BT339" s="278"/>
      <c r="BU339" s="278"/>
      <c r="BV339" s="278"/>
      <c r="BW339" s="679">
        <v>197</v>
      </c>
      <c r="BX339" s="489">
        <f t="shared" ca="1" si="671"/>
        <v>1445.5025028809234</v>
      </c>
      <c r="BY339" s="489">
        <f t="shared" ca="1" si="648"/>
        <v>104.1015</v>
      </c>
      <c r="BZ339" s="489">
        <f t="shared" ca="1" si="649"/>
        <v>1341.4010028809234</v>
      </c>
      <c r="CA339" s="489">
        <f t="shared" ca="1" si="672"/>
        <v>47.847032672322406</v>
      </c>
      <c r="CB339" s="489">
        <f t="shared" ca="1" si="673"/>
        <v>1293.553970208601</v>
      </c>
      <c r="CC339" s="489">
        <f t="shared" si="674"/>
        <v>0</v>
      </c>
      <c r="CD339" s="489">
        <f t="shared" si="675"/>
        <v>0</v>
      </c>
      <c r="CE339" s="647">
        <f t="shared" ca="1" si="676"/>
        <v>15111.142946016224</v>
      </c>
      <c r="CF339" s="700">
        <f t="shared" ca="1" si="565"/>
        <v>0</v>
      </c>
      <c r="CG339" s="701">
        <f t="shared" ca="1" si="677"/>
        <v>1445.5025028809234</v>
      </c>
      <c r="CH339" s="710">
        <f t="shared" ca="1" si="597"/>
        <v>-1445.5025028809234</v>
      </c>
      <c r="CI339" s="679">
        <v>198</v>
      </c>
      <c r="CJ339" s="29">
        <f t="shared" si="650"/>
        <v>0</v>
      </c>
      <c r="CK339" s="29">
        <f t="shared" ca="1" si="678"/>
        <v>96289.353414274519</v>
      </c>
      <c r="CL339" s="29">
        <f t="shared" ca="1" si="651"/>
        <v>100.30140980653596</v>
      </c>
      <c r="CM339" s="29"/>
      <c r="CN339" s="29">
        <v>197</v>
      </c>
      <c r="CO339" s="29">
        <f t="shared" ca="1" si="588"/>
        <v>1445.5025028809234</v>
      </c>
      <c r="CP339" s="29">
        <f t="shared" ca="1" si="718"/>
        <v>327920.82316237059</v>
      </c>
      <c r="CQ339" s="29">
        <f t="shared" ca="1" si="679"/>
        <v>341.58419079413602</v>
      </c>
      <c r="CR339" s="292"/>
      <c r="DB339" s="242">
        <v>197</v>
      </c>
      <c r="DC339" s="488">
        <f t="shared" ca="1" si="680"/>
        <v>1462.4506963735107</v>
      </c>
      <c r="DD339" s="489">
        <f t="shared" ca="1" si="652"/>
        <v>106.9885</v>
      </c>
      <c r="DE339" s="488">
        <f t="shared" ca="1" si="681"/>
        <v>1355.4621963735108</v>
      </c>
      <c r="DF339" s="489">
        <f t="shared" ca="1" si="682"/>
        <v>66.545085650376791</v>
      </c>
      <c r="DG339" s="488">
        <f t="shared" ca="1" si="683"/>
        <v>1288.9171107231341</v>
      </c>
      <c r="DH339" s="488">
        <f t="shared" si="684"/>
        <v>0</v>
      </c>
      <c r="DI339" s="488">
        <f t="shared" si="685"/>
        <v>0</v>
      </c>
      <c r="DJ339" s="523">
        <f t="shared" ca="1" si="686"/>
        <v>21526.540826548906</v>
      </c>
      <c r="DK339" s="420">
        <f t="shared" ca="1" si="653"/>
        <v>0</v>
      </c>
      <c r="DL339" s="416">
        <f t="shared" ca="1" si="687"/>
        <v>1462.4506963735107</v>
      </c>
      <c r="DM339" s="372">
        <f t="shared" ca="1" si="598"/>
        <v>-1462.4506963735107</v>
      </c>
      <c r="DN339" s="242">
        <v>198</v>
      </c>
      <c r="DO339" s="29">
        <f t="shared" si="654"/>
        <v>0</v>
      </c>
      <c r="DP339" s="29">
        <f t="shared" ca="1" si="577"/>
        <v>89309.800548186642</v>
      </c>
      <c r="DQ339" s="29">
        <f t="shared" ca="1" si="655"/>
        <v>93.031042237694422</v>
      </c>
      <c r="DR339" s="29"/>
      <c r="DS339" s="24">
        <v>197</v>
      </c>
      <c r="DT339" s="243">
        <f t="shared" ca="1" si="589"/>
        <v>1462.4506963735107</v>
      </c>
      <c r="DU339" s="243">
        <f t="shared" ca="1" si="719"/>
        <v>330346.26553230966</v>
      </c>
      <c r="DV339" s="243">
        <f t="shared" ca="1" si="688"/>
        <v>344.11069326282262</v>
      </c>
      <c r="DW339" s="33"/>
      <c r="EG339" s="242">
        <v>197</v>
      </c>
      <c r="EH339" s="331">
        <f t="shared" ca="1" si="689"/>
        <v>1150</v>
      </c>
      <c r="EI339" s="599">
        <f t="shared" ca="1" si="599"/>
        <v>103.62049999999999</v>
      </c>
      <c r="EJ339" s="331">
        <f t="shared" ca="1" si="690"/>
        <v>1046.3795</v>
      </c>
      <c r="EK339" s="594">
        <f t="shared" ca="1" si="691"/>
        <v>266.01109202541045</v>
      </c>
      <c r="EL339" s="488">
        <f t="shared" ca="1" si="692"/>
        <v>780.36840797458956</v>
      </c>
      <c r="EM339" s="331">
        <f t="shared" si="693"/>
        <v>0</v>
      </c>
      <c r="EN339" s="331">
        <f t="shared" si="694"/>
        <v>0</v>
      </c>
      <c r="EO339" s="595">
        <f t="shared" ca="1" si="695"/>
        <v>90423.434572166123</v>
      </c>
      <c r="EP339" s="420">
        <f t="shared" ca="1" si="656"/>
        <v>0</v>
      </c>
      <c r="EQ339" s="416">
        <f t="shared" ca="1" si="696"/>
        <v>1150</v>
      </c>
      <c r="ER339" s="372">
        <f t="shared" ca="1" si="600"/>
        <v>-1150</v>
      </c>
      <c r="ES339" s="242">
        <v>198</v>
      </c>
      <c r="ET339" s="29">
        <f t="shared" si="697"/>
        <v>0</v>
      </c>
      <c r="EU339" s="29">
        <f t="shared" ca="1" si="698"/>
        <v>96289.353414274519</v>
      </c>
      <c r="EV339" s="29">
        <f t="shared" ca="1" si="657"/>
        <v>100.30140980653596</v>
      </c>
      <c r="EW339" s="29"/>
      <c r="EX339" s="24">
        <v>197</v>
      </c>
      <c r="EY339" s="243">
        <f t="shared" ca="1" si="590"/>
        <v>1150</v>
      </c>
      <c r="EZ339" s="243">
        <f t="shared" ca="1" si="720"/>
        <v>263681.51734219154</v>
      </c>
      <c r="FA339" s="243">
        <f t="shared" ca="1" si="699"/>
        <v>274.66824723144953</v>
      </c>
      <c r="FB339" s="33"/>
      <c r="FL339" s="242">
        <v>197</v>
      </c>
      <c r="FM339" s="331">
        <f t="shared" ca="1" si="700"/>
        <v>1150</v>
      </c>
      <c r="FN339" s="600">
        <f t="shared" ca="1" si="601"/>
        <v>104.1015</v>
      </c>
      <c r="FO339" s="331">
        <f t="shared" ca="1" si="701"/>
        <v>1045.8985</v>
      </c>
      <c r="FP339" s="597">
        <f t="shared" ca="1" si="702"/>
        <v>275.30815449769989</v>
      </c>
      <c r="FQ339" s="488">
        <f t="shared" ca="1" si="703"/>
        <v>770.59034550230012</v>
      </c>
      <c r="FR339" s="331">
        <f t="shared" si="704"/>
        <v>0</v>
      </c>
      <c r="FS339" s="331">
        <f t="shared" si="705"/>
        <v>0</v>
      </c>
      <c r="FT339" s="596">
        <f t="shared" ca="1" si="706"/>
        <v>93620.776910851928</v>
      </c>
      <c r="FU339" s="420">
        <f t="shared" ca="1" si="658"/>
        <v>0</v>
      </c>
      <c r="FV339" s="416">
        <f t="shared" ca="1" si="707"/>
        <v>1150</v>
      </c>
      <c r="FW339" s="372">
        <f t="shared" ca="1" si="602"/>
        <v>-1150</v>
      </c>
      <c r="FX339" s="242">
        <v>198</v>
      </c>
      <c r="FY339" s="29">
        <f t="shared" si="708"/>
        <v>0</v>
      </c>
      <c r="FZ339" s="29">
        <f t="shared" ca="1" si="709"/>
        <v>96289.353414274519</v>
      </c>
      <c r="GA339" s="29">
        <f t="shared" ca="1" si="659"/>
        <v>100.30140980653596</v>
      </c>
      <c r="GB339" s="29"/>
      <c r="GC339" s="24">
        <v>197</v>
      </c>
      <c r="GD339" s="243">
        <f t="shared" ca="1" si="591"/>
        <v>1150</v>
      </c>
      <c r="GE339" s="243">
        <f t="shared" ca="1" si="721"/>
        <v>263642.15898646828</v>
      </c>
      <c r="GF339" s="243">
        <f t="shared" ca="1" si="710"/>
        <v>274.62724894423781</v>
      </c>
      <c r="GG339" s="33"/>
      <c r="GQ339" s="242">
        <v>197</v>
      </c>
      <c r="GR339" s="331">
        <f t="shared" ca="1" si="660"/>
        <v>1150</v>
      </c>
      <c r="GS339" s="600">
        <f t="shared" ca="1" si="603"/>
        <v>106.9885</v>
      </c>
      <c r="GT339" s="331">
        <f t="shared" ca="1" si="661"/>
        <v>1043.0115000000001</v>
      </c>
      <c r="GU339" s="591">
        <f t="shared" ca="1" si="711"/>
        <v>307.05196873717694</v>
      </c>
      <c r="GV339" s="488">
        <f t="shared" ca="1" si="592"/>
        <v>735.95953126282313</v>
      </c>
      <c r="GW339" s="331">
        <f t="shared" si="593"/>
        <v>0</v>
      </c>
      <c r="GX339" s="331">
        <f t="shared" si="594"/>
        <v>0</v>
      </c>
      <c r="GY339" s="593">
        <f t="shared" ca="1" si="595"/>
        <v>104539.00117862641</v>
      </c>
      <c r="GZ339" s="420">
        <f t="shared" ca="1" si="662"/>
        <v>0</v>
      </c>
      <c r="HA339" s="416">
        <f t="shared" ca="1" si="712"/>
        <v>1150</v>
      </c>
      <c r="HB339" s="372">
        <f t="shared" ca="1" si="604"/>
        <v>-1150</v>
      </c>
      <c r="HC339" s="242">
        <v>198</v>
      </c>
      <c r="HD339" s="29">
        <f t="shared" si="713"/>
        <v>0</v>
      </c>
      <c r="HE339" s="29">
        <f t="shared" ca="1" si="714"/>
        <v>89309.800548186642</v>
      </c>
      <c r="HF339" s="29">
        <f t="shared" ca="1" si="663"/>
        <v>93.031042237694422</v>
      </c>
      <c r="HG339" s="29"/>
      <c r="HH339" s="24">
        <v>197</v>
      </c>
      <c r="HI339" s="243">
        <f t="shared" ca="1" si="605"/>
        <v>1150</v>
      </c>
      <c r="HJ339" s="243">
        <f t="shared" ca="1" si="722"/>
        <v>262380.97526262805</v>
      </c>
      <c r="HK339" s="243">
        <f t="shared" ca="1" si="715"/>
        <v>273.31351589857087</v>
      </c>
      <c r="HL339" s="33"/>
    </row>
    <row r="340" spans="3:220" ht="15" customHeight="1" x14ac:dyDescent="0.25">
      <c r="C340" s="242">
        <v>198</v>
      </c>
      <c r="D340" s="243">
        <f t="shared" si="635"/>
        <v>1155.6736805955547</v>
      </c>
      <c r="E340" s="865">
        <f t="shared" si="716"/>
        <v>100</v>
      </c>
      <c r="F340" s="866"/>
      <c r="G340" s="243">
        <f t="shared" si="636"/>
        <v>1055.6736805955547</v>
      </c>
      <c r="H340" s="859">
        <f t="shared" si="637"/>
        <v>306.34926425121341</v>
      </c>
      <c r="I340" s="860"/>
      <c r="J340" s="243">
        <f t="shared" si="638"/>
        <v>749.32441634434133</v>
      </c>
      <c r="K340" s="859">
        <f t="shared" si="664"/>
        <v>91155.454859019679</v>
      </c>
      <c r="L340" s="860"/>
      <c r="M340" s="860"/>
      <c r="N340" s="861"/>
      <c r="O340" s="248">
        <f t="shared" si="665"/>
        <v>91155.454859019679</v>
      </c>
      <c r="P340" s="248">
        <f t="shared" si="633"/>
        <v>0</v>
      </c>
      <c r="Q340" s="248">
        <f t="shared" si="639"/>
        <v>0</v>
      </c>
      <c r="R340" s="1015" t="str">
        <f t="shared" si="634"/>
        <v/>
      </c>
      <c r="S340" s="1015"/>
      <c r="U340">
        <v>198</v>
      </c>
      <c r="W340" s="278"/>
      <c r="X340" s="278"/>
      <c r="Y340" s="854"/>
      <c r="Z340" s="855"/>
      <c r="AA340" s="279"/>
      <c r="AR340" s="242">
        <v>198</v>
      </c>
      <c r="AS340" s="331">
        <f t="shared" ca="1" si="640"/>
        <v>1231.970682334292</v>
      </c>
      <c r="AT340" s="566">
        <f t="shared" ca="1" si="666"/>
        <v>103.62049999999999</v>
      </c>
      <c r="AU340" s="331">
        <f t="shared" ca="1" si="641"/>
        <v>1128.350182334292</v>
      </c>
      <c r="AV340" s="329">
        <f t="shared" ca="1" si="642"/>
        <v>200.21550776562287</v>
      </c>
      <c r="AW340" s="331">
        <f t="shared" ca="1" si="643"/>
        <v>928.13467456866908</v>
      </c>
      <c r="AX340" s="331">
        <f t="shared" si="667"/>
        <v>0</v>
      </c>
      <c r="AY340" s="331">
        <f t="shared" si="570"/>
        <v>0</v>
      </c>
      <c r="AZ340" s="350">
        <f t="shared" ca="1" si="644"/>
        <v>67717.182273644881</v>
      </c>
      <c r="BA340" s="420">
        <f t="shared" ca="1" si="645"/>
        <v>0</v>
      </c>
      <c r="BB340" s="416">
        <f t="shared" ca="1" si="668"/>
        <v>1231.970682334292</v>
      </c>
      <c r="BC340" s="372">
        <f t="shared" ca="1" si="596"/>
        <v>-1231.970682334292</v>
      </c>
      <c r="BD340" s="242">
        <v>199</v>
      </c>
      <c r="BE340" s="29">
        <f t="shared" si="646"/>
        <v>0</v>
      </c>
      <c r="BF340" s="29">
        <f t="shared" ca="1" si="669"/>
        <v>96289.353414274519</v>
      </c>
      <c r="BG340" s="29">
        <f t="shared" ca="1" si="647"/>
        <v>100.30140980653596</v>
      </c>
      <c r="BH340" s="29"/>
      <c r="BI340" s="24">
        <v>198</v>
      </c>
      <c r="BJ340" s="243">
        <f t="shared" ca="1" si="587"/>
        <v>1231.970682334292</v>
      </c>
      <c r="BK340" s="243">
        <f t="shared" ca="1" si="717"/>
        <v>282744.01707476092</v>
      </c>
      <c r="BL340" s="243">
        <f t="shared" ca="1" si="670"/>
        <v>294.52501778620928</v>
      </c>
      <c r="BM340" s="33"/>
      <c r="BO340" s="278"/>
      <c r="BP340" s="278"/>
      <c r="BQ340" s="278"/>
      <c r="BR340" s="278"/>
      <c r="BS340" s="278"/>
      <c r="BT340" s="278"/>
      <c r="BU340" s="278"/>
      <c r="BV340" s="278"/>
      <c r="BW340" s="679">
        <v>198</v>
      </c>
      <c r="BX340" s="489">
        <f t="shared" ca="1" si="671"/>
        <v>1445.5025028809234</v>
      </c>
      <c r="BY340" s="489">
        <f t="shared" ca="1" si="648"/>
        <v>104.1015</v>
      </c>
      <c r="BZ340" s="489">
        <f t="shared" ca="1" si="649"/>
        <v>1341.4010028809234</v>
      </c>
      <c r="CA340" s="489">
        <f t="shared" ca="1" si="672"/>
        <v>44.074166925880654</v>
      </c>
      <c r="CB340" s="489">
        <f t="shared" ca="1" si="673"/>
        <v>1297.3268359550427</v>
      </c>
      <c r="CC340" s="489">
        <f t="shared" si="674"/>
        <v>0</v>
      </c>
      <c r="CD340" s="489">
        <f t="shared" si="675"/>
        <v>0</v>
      </c>
      <c r="CE340" s="647">
        <f t="shared" ca="1" si="676"/>
        <v>13813.816110061181</v>
      </c>
      <c r="CF340" s="700">
        <f t="shared" ref="CF340:CF403" ca="1" si="723">IF(AND(CE340=0,CB340&lt;&gt;0),BW340,0)</f>
        <v>0</v>
      </c>
      <c r="CG340" s="701">
        <f t="shared" ca="1" si="677"/>
        <v>1445.5025028809234</v>
      </c>
      <c r="CH340" s="710">
        <f t="shared" ca="1" si="597"/>
        <v>-1445.5025028809234</v>
      </c>
      <c r="CI340" s="679">
        <v>199</v>
      </c>
      <c r="CJ340" s="29">
        <f t="shared" si="650"/>
        <v>0</v>
      </c>
      <c r="CK340" s="29">
        <f t="shared" ca="1" si="678"/>
        <v>96289.353414274519</v>
      </c>
      <c r="CL340" s="29">
        <f t="shared" ca="1" si="651"/>
        <v>100.30140980653596</v>
      </c>
      <c r="CM340" s="29"/>
      <c r="CN340" s="29">
        <v>198</v>
      </c>
      <c r="CO340" s="29">
        <f t="shared" ca="1" si="588"/>
        <v>1445.5025028809234</v>
      </c>
      <c r="CP340" s="29">
        <f t="shared" ca="1" si="718"/>
        <v>329366.32566525153</v>
      </c>
      <c r="CQ340" s="29">
        <f t="shared" ca="1" si="679"/>
        <v>343.0899225679704</v>
      </c>
      <c r="CR340" s="292"/>
      <c r="DB340" s="242">
        <v>198</v>
      </c>
      <c r="DC340" s="488">
        <f t="shared" ca="1" si="680"/>
        <v>1462.4506963735107</v>
      </c>
      <c r="DD340" s="489">
        <f t="shared" ca="1" si="652"/>
        <v>106.9885</v>
      </c>
      <c r="DE340" s="488">
        <f t="shared" ca="1" si="681"/>
        <v>1355.4621963735108</v>
      </c>
      <c r="DF340" s="489">
        <f t="shared" ca="1" si="682"/>
        <v>62.785744077434316</v>
      </c>
      <c r="DG340" s="488">
        <f t="shared" ca="1" si="683"/>
        <v>1292.6764522960764</v>
      </c>
      <c r="DH340" s="488">
        <f t="shared" si="684"/>
        <v>0</v>
      </c>
      <c r="DI340" s="488">
        <f t="shared" si="685"/>
        <v>0</v>
      </c>
      <c r="DJ340" s="523">
        <f t="shared" ca="1" si="686"/>
        <v>20233.864374252829</v>
      </c>
      <c r="DK340" s="420">
        <f t="shared" ca="1" si="653"/>
        <v>0</v>
      </c>
      <c r="DL340" s="416">
        <f t="shared" ca="1" si="687"/>
        <v>1462.4506963735107</v>
      </c>
      <c r="DM340" s="372">
        <f t="shared" ca="1" si="598"/>
        <v>-1462.4506963735107</v>
      </c>
      <c r="DN340" s="242">
        <v>199</v>
      </c>
      <c r="DO340" s="29">
        <f t="shared" si="654"/>
        <v>0</v>
      </c>
      <c r="DP340" s="29">
        <f t="shared" ca="1" si="577"/>
        <v>89309.800548186642</v>
      </c>
      <c r="DQ340" s="29">
        <f t="shared" ca="1" si="655"/>
        <v>93.031042237694422</v>
      </c>
      <c r="DR340" s="29"/>
      <c r="DS340" s="24">
        <v>198</v>
      </c>
      <c r="DT340" s="243">
        <f t="shared" ca="1" si="589"/>
        <v>1462.4506963735107</v>
      </c>
      <c r="DU340" s="243">
        <f t="shared" ca="1" si="719"/>
        <v>331808.71622868319</v>
      </c>
      <c r="DV340" s="243">
        <f t="shared" ca="1" si="688"/>
        <v>345.63407940487832</v>
      </c>
      <c r="DW340" s="33"/>
      <c r="EG340" s="242">
        <v>198</v>
      </c>
      <c r="EH340" s="331">
        <f t="shared" ca="1" si="689"/>
        <v>1150</v>
      </c>
      <c r="EI340" s="599">
        <f t="shared" ca="1" si="599"/>
        <v>103.62049999999999</v>
      </c>
      <c r="EJ340" s="331">
        <f t="shared" ca="1" si="690"/>
        <v>1046.3795</v>
      </c>
      <c r="EK340" s="594">
        <f t="shared" ca="1" si="691"/>
        <v>263.73501750215121</v>
      </c>
      <c r="EL340" s="488">
        <f t="shared" ca="1" si="692"/>
        <v>782.6444824978488</v>
      </c>
      <c r="EM340" s="331">
        <f t="shared" si="693"/>
        <v>0</v>
      </c>
      <c r="EN340" s="331">
        <f t="shared" si="694"/>
        <v>0</v>
      </c>
      <c r="EO340" s="595">
        <f t="shared" ca="1" si="695"/>
        <v>89640.79008966827</v>
      </c>
      <c r="EP340" s="420">
        <f t="shared" ca="1" si="656"/>
        <v>0</v>
      </c>
      <c r="EQ340" s="416">
        <f t="shared" ca="1" si="696"/>
        <v>1150</v>
      </c>
      <c r="ER340" s="372">
        <f t="shared" ca="1" si="600"/>
        <v>-1150</v>
      </c>
      <c r="ES340" s="242">
        <v>199</v>
      </c>
      <c r="ET340" s="29">
        <f t="shared" si="697"/>
        <v>0</v>
      </c>
      <c r="EU340" s="29">
        <f t="shared" ca="1" si="698"/>
        <v>96289.353414274519</v>
      </c>
      <c r="EV340" s="29">
        <f t="shared" ca="1" si="657"/>
        <v>100.30140980653596</v>
      </c>
      <c r="EW340" s="29"/>
      <c r="EX340" s="24">
        <v>198</v>
      </c>
      <c r="EY340" s="243">
        <f t="shared" ca="1" si="590"/>
        <v>1150</v>
      </c>
      <c r="EZ340" s="243">
        <f t="shared" ca="1" si="720"/>
        <v>264831.51734219154</v>
      </c>
      <c r="FA340" s="243">
        <f t="shared" ca="1" si="699"/>
        <v>275.86616389811621</v>
      </c>
      <c r="FB340" s="33"/>
      <c r="FL340" s="242">
        <v>198</v>
      </c>
      <c r="FM340" s="331">
        <f t="shared" ca="1" si="700"/>
        <v>1150</v>
      </c>
      <c r="FN340" s="600">
        <f t="shared" ca="1" si="601"/>
        <v>104.1015</v>
      </c>
      <c r="FO340" s="331">
        <f t="shared" ca="1" si="701"/>
        <v>1045.8985</v>
      </c>
      <c r="FP340" s="597">
        <f t="shared" ca="1" si="702"/>
        <v>273.06059932331817</v>
      </c>
      <c r="FQ340" s="488">
        <f t="shared" ca="1" si="703"/>
        <v>772.83790067668178</v>
      </c>
      <c r="FR340" s="331">
        <f t="shared" si="704"/>
        <v>0</v>
      </c>
      <c r="FS340" s="331">
        <f t="shared" si="705"/>
        <v>0</v>
      </c>
      <c r="FT340" s="596">
        <f t="shared" ca="1" si="706"/>
        <v>92847.939010175251</v>
      </c>
      <c r="FU340" s="420">
        <f t="shared" ca="1" si="658"/>
        <v>0</v>
      </c>
      <c r="FV340" s="416">
        <f t="shared" ca="1" si="707"/>
        <v>1150</v>
      </c>
      <c r="FW340" s="372">
        <f t="shared" ca="1" si="602"/>
        <v>-1150</v>
      </c>
      <c r="FX340" s="242">
        <v>199</v>
      </c>
      <c r="FY340" s="29">
        <f t="shared" si="708"/>
        <v>0</v>
      </c>
      <c r="FZ340" s="29">
        <f t="shared" ca="1" si="709"/>
        <v>96289.353414274519</v>
      </c>
      <c r="GA340" s="29">
        <f t="shared" ca="1" si="659"/>
        <v>100.30140980653596</v>
      </c>
      <c r="GB340" s="29"/>
      <c r="GC340" s="24">
        <v>198</v>
      </c>
      <c r="GD340" s="243">
        <f t="shared" ca="1" si="591"/>
        <v>1150</v>
      </c>
      <c r="GE340" s="243">
        <f t="shared" ca="1" si="721"/>
        <v>264792.15898646828</v>
      </c>
      <c r="GF340" s="243">
        <f t="shared" ca="1" si="710"/>
        <v>275.82516561090443</v>
      </c>
      <c r="GG340" s="33"/>
      <c r="GQ340" s="242">
        <v>198</v>
      </c>
      <c r="GR340" s="331">
        <f t="shared" ca="1" si="660"/>
        <v>1150</v>
      </c>
      <c r="GS340" s="600">
        <f t="shared" ca="1" si="603"/>
        <v>106.9885</v>
      </c>
      <c r="GT340" s="331">
        <f t="shared" ca="1" si="661"/>
        <v>1043.0115000000001</v>
      </c>
      <c r="GU340" s="591">
        <f t="shared" ca="1" si="711"/>
        <v>304.90542010432705</v>
      </c>
      <c r="GV340" s="488">
        <f t="shared" ca="1" si="592"/>
        <v>738.10607989567302</v>
      </c>
      <c r="GW340" s="331">
        <f t="shared" si="593"/>
        <v>0</v>
      </c>
      <c r="GX340" s="331">
        <f t="shared" si="594"/>
        <v>0</v>
      </c>
      <c r="GY340" s="593">
        <f t="shared" ca="1" si="595"/>
        <v>103800.89509873073</v>
      </c>
      <c r="GZ340" s="420">
        <f t="shared" ca="1" si="662"/>
        <v>0</v>
      </c>
      <c r="HA340" s="416">
        <f t="shared" ca="1" si="712"/>
        <v>1150</v>
      </c>
      <c r="HB340" s="372">
        <f t="shared" ca="1" si="604"/>
        <v>-1150</v>
      </c>
      <c r="HC340" s="242">
        <v>199</v>
      </c>
      <c r="HD340" s="29">
        <f t="shared" si="713"/>
        <v>0</v>
      </c>
      <c r="HE340" s="29">
        <f t="shared" ca="1" si="714"/>
        <v>89309.800548186642</v>
      </c>
      <c r="HF340" s="29">
        <f t="shared" ca="1" si="663"/>
        <v>93.031042237694422</v>
      </c>
      <c r="HG340" s="29"/>
      <c r="HH340" s="24">
        <v>198</v>
      </c>
      <c r="HI340" s="243">
        <f t="shared" ca="1" si="605"/>
        <v>1150</v>
      </c>
      <c r="HJ340" s="243">
        <f t="shared" ca="1" si="722"/>
        <v>263530.97526262805</v>
      </c>
      <c r="HK340" s="243">
        <f t="shared" ca="1" si="715"/>
        <v>274.51143256523756</v>
      </c>
      <c r="HL340" s="33"/>
    </row>
    <row r="341" spans="3:220" ht="15" customHeight="1" x14ac:dyDescent="0.25">
      <c r="C341" s="242">
        <v>199</v>
      </c>
      <c r="D341" s="243">
        <f t="shared" si="635"/>
        <v>1155.6736805955547</v>
      </c>
      <c r="E341" s="865">
        <f t="shared" si="716"/>
        <v>100</v>
      </c>
      <c r="F341" s="866"/>
      <c r="G341" s="243">
        <f t="shared" si="636"/>
        <v>1055.6736805955547</v>
      </c>
      <c r="H341" s="859">
        <f t="shared" si="637"/>
        <v>303.85151619673223</v>
      </c>
      <c r="I341" s="860"/>
      <c r="J341" s="243">
        <f t="shared" si="638"/>
        <v>751.82216439882245</v>
      </c>
      <c r="K341" s="859">
        <f t="shared" si="664"/>
        <v>90403.632694620857</v>
      </c>
      <c r="L341" s="860"/>
      <c r="M341" s="860"/>
      <c r="N341" s="861"/>
      <c r="O341" s="248">
        <f t="shared" si="665"/>
        <v>90403.632694620857</v>
      </c>
      <c r="P341" s="248">
        <f t="shared" si="633"/>
        <v>0</v>
      </c>
      <c r="Q341" s="248">
        <f t="shared" si="639"/>
        <v>0</v>
      </c>
      <c r="R341" s="1015" t="str">
        <f t="shared" si="634"/>
        <v/>
      </c>
      <c r="S341" s="1015"/>
      <c r="U341">
        <v>199</v>
      </c>
      <c r="W341" s="278"/>
      <c r="X341" s="278"/>
      <c r="Y341" s="854"/>
      <c r="Z341" s="855"/>
      <c r="AA341" s="279"/>
      <c r="AR341" s="242">
        <v>199</v>
      </c>
      <c r="AS341" s="331">
        <f t="shared" ca="1" si="640"/>
        <v>1231.970682334292</v>
      </c>
      <c r="AT341" s="566">
        <f t="shared" ca="1" si="666"/>
        <v>103.62049999999999</v>
      </c>
      <c r="AU341" s="331">
        <f t="shared" ca="1" si="641"/>
        <v>1128.350182334292</v>
      </c>
      <c r="AV341" s="329">
        <f t="shared" ca="1" si="642"/>
        <v>197.50844829813093</v>
      </c>
      <c r="AW341" s="331">
        <f t="shared" ca="1" si="643"/>
        <v>930.84173403616103</v>
      </c>
      <c r="AX341" s="331">
        <f t="shared" si="667"/>
        <v>0</v>
      </c>
      <c r="AY341" s="331">
        <f t="shared" ref="AY341:AY404" si="724">IF(AR341=$AJ$140,$V$107,0)</f>
        <v>0</v>
      </c>
      <c r="AZ341" s="350">
        <f t="shared" ca="1" si="644"/>
        <v>66786.340539608718</v>
      </c>
      <c r="BA341" s="420">
        <f t="shared" ca="1" si="645"/>
        <v>0</v>
      </c>
      <c r="BB341" s="416">
        <f t="shared" ca="1" si="668"/>
        <v>1231.970682334292</v>
      </c>
      <c r="BC341" s="372">
        <f t="shared" ca="1" si="596"/>
        <v>-1231.970682334292</v>
      </c>
      <c r="BD341" s="242">
        <v>200</v>
      </c>
      <c r="BE341" s="29">
        <f t="shared" si="646"/>
        <v>0</v>
      </c>
      <c r="BF341" s="29">
        <f t="shared" ca="1" si="669"/>
        <v>96289.353414274519</v>
      </c>
      <c r="BG341" s="29">
        <f t="shared" ca="1" si="647"/>
        <v>100.30140980653596</v>
      </c>
      <c r="BH341" s="29"/>
      <c r="BI341" s="24">
        <v>199</v>
      </c>
      <c r="BJ341" s="243">
        <f t="shared" ca="1" si="587"/>
        <v>1231.970682334292</v>
      </c>
      <c r="BK341" s="243">
        <f t="shared" ca="1" si="717"/>
        <v>283975.98775709519</v>
      </c>
      <c r="BL341" s="243">
        <f t="shared" ca="1" si="670"/>
        <v>295.80832058030751</v>
      </c>
      <c r="BM341" s="33"/>
      <c r="BO341" s="278"/>
      <c r="BP341" s="278"/>
      <c r="BQ341" s="278"/>
      <c r="BR341" s="278"/>
      <c r="BS341" s="278"/>
      <c r="BT341" s="278"/>
      <c r="BU341" s="278"/>
      <c r="BV341" s="278"/>
      <c r="BW341" s="679">
        <v>199</v>
      </c>
      <c r="BX341" s="489">
        <f t="shared" ca="1" si="671"/>
        <v>1445.5025028809234</v>
      </c>
      <c r="BY341" s="489">
        <f t="shared" ca="1" si="648"/>
        <v>104.1015</v>
      </c>
      <c r="BZ341" s="489">
        <f t="shared" ca="1" si="649"/>
        <v>1341.4010028809234</v>
      </c>
      <c r="CA341" s="489">
        <f t="shared" ca="1" si="672"/>
        <v>40.290296987678452</v>
      </c>
      <c r="CB341" s="489">
        <f t="shared" ca="1" si="673"/>
        <v>1301.110705893245</v>
      </c>
      <c r="CC341" s="489">
        <f t="shared" si="674"/>
        <v>0</v>
      </c>
      <c r="CD341" s="489">
        <f t="shared" si="675"/>
        <v>0</v>
      </c>
      <c r="CE341" s="647">
        <f t="shared" ca="1" si="676"/>
        <v>12512.705404167937</v>
      </c>
      <c r="CF341" s="700">
        <f t="shared" ca="1" si="723"/>
        <v>0</v>
      </c>
      <c r="CG341" s="701">
        <f t="shared" ca="1" si="677"/>
        <v>1445.5025028809234</v>
      </c>
      <c r="CH341" s="710">
        <f t="shared" ca="1" si="597"/>
        <v>-1445.5025028809234</v>
      </c>
      <c r="CI341" s="679">
        <v>200</v>
      </c>
      <c r="CJ341" s="29">
        <f t="shared" si="650"/>
        <v>0</v>
      </c>
      <c r="CK341" s="29">
        <f t="shared" ca="1" si="678"/>
        <v>96289.353414274519</v>
      </c>
      <c r="CL341" s="29">
        <f t="shared" ca="1" si="651"/>
        <v>100.30140980653596</v>
      </c>
      <c r="CM341" s="29"/>
      <c r="CN341" s="29">
        <v>199</v>
      </c>
      <c r="CO341" s="29">
        <f t="shared" ca="1" si="588"/>
        <v>1445.5025028809234</v>
      </c>
      <c r="CP341" s="649">
        <f t="shared" ca="1" si="718"/>
        <v>330811.82816813246</v>
      </c>
      <c r="CQ341" s="29">
        <f t="shared" ca="1" si="679"/>
        <v>344.59565434180467</v>
      </c>
      <c r="CR341" s="292"/>
      <c r="DB341" s="242">
        <v>199</v>
      </c>
      <c r="DC341" s="488">
        <f t="shared" ca="1" si="680"/>
        <v>1462.4506963735107</v>
      </c>
      <c r="DD341" s="489">
        <f t="shared" ca="1" si="652"/>
        <v>106.9885</v>
      </c>
      <c r="DE341" s="488">
        <f t="shared" ca="1" si="681"/>
        <v>1355.4621963735108</v>
      </c>
      <c r="DF341" s="489">
        <f t="shared" ca="1" si="682"/>
        <v>59.015437758237425</v>
      </c>
      <c r="DG341" s="488">
        <f t="shared" ca="1" si="683"/>
        <v>1296.4467586152734</v>
      </c>
      <c r="DH341" s="488">
        <f t="shared" si="684"/>
        <v>0</v>
      </c>
      <c r="DI341" s="488">
        <f t="shared" si="685"/>
        <v>0</v>
      </c>
      <c r="DJ341" s="523">
        <f t="shared" ca="1" si="686"/>
        <v>18937.417615637554</v>
      </c>
      <c r="DK341" s="420">
        <f t="shared" ca="1" si="653"/>
        <v>0</v>
      </c>
      <c r="DL341" s="416">
        <f t="shared" ca="1" si="687"/>
        <v>1462.4506963735107</v>
      </c>
      <c r="DM341" s="372">
        <f t="shared" ca="1" si="598"/>
        <v>-1462.4506963735107</v>
      </c>
      <c r="DN341" s="242">
        <v>200</v>
      </c>
      <c r="DO341" s="29">
        <f t="shared" si="654"/>
        <v>0</v>
      </c>
      <c r="DP341" s="29">
        <f t="shared" ca="1" si="577"/>
        <v>89309.800548186642</v>
      </c>
      <c r="DQ341" s="29">
        <f t="shared" ca="1" si="655"/>
        <v>93.031042237694422</v>
      </c>
      <c r="DR341" s="29"/>
      <c r="DS341" s="24">
        <v>199</v>
      </c>
      <c r="DT341" s="243">
        <f t="shared" ca="1" si="589"/>
        <v>1462.4506963735107</v>
      </c>
      <c r="DU341" s="243">
        <f t="shared" ca="1" si="719"/>
        <v>333271.16692505672</v>
      </c>
      <c r="DV341" s="243">
        <f t="shared" ca="1" si="688"/>
        <v>347.15746554693413</v>
      </c>
      <c r="DW341" s="33"/>
      <c r="EG341" s="242">
        <v>199</v>
      </c>
      <c r="EH341" s="331">
        <f t="shared" ca="1" si="689"/>
        <v>1150</v>
      </c>
      <c r="EI341" s="599">
        <f t="shared" ca="1" si="599"/>
        <v>103.62049999999999</v>
      </c>
      <c r="EJ341" s="331">
        <f t="shared" ca="1" si="690"/>
        <v>1046.3795</v>
      </c>
      <c r="EK341" s="594">
        <f t="shared" ca="1" si="691"/>
        <v>261.45230442819917</v>
      </c>
      <c r="EL341" s="488">
        <f t="shared" ca="1" si="692"/>
        <v>784.92719557180089</v>
      </c>
      <c r="EM341" s="331">
        <f t="shared" si="693"/>
        <v>0</v>
      </c>
      <c r="EN341" s="331">
        <f t="shared" si="694"/>
        <v>0</v>
      </c>
      <c r="EO341" s="595">
        <f t="shared" ca="1" si="695"/>
        <v>88855.86289409647</v>
      </c>
      <c r="EP341" s="420">
        <f t="shared" ca="1" si="656"/>
        <v>0</v>
      </c>
      <c r="EQ341" s="416">
        <f t="shared" ca="1" si="696"/>
        <v>1150</v>
      </c>
      <c r="ER341" s="372">
        <f t="shared" ca="1" si="600"/>
        <v>-1150</v>
      </c>
      <c r="ES341" s="242">
        <v>200</v>
      </c>
      <c r="ET341" s="29">
        <f t="shared" si="697"/>
        <v>0</v>
      </c>
      <c r="EU341" s="584">
        <f t="shared" ca="1" si="698"/>
        <v>96289.353414274519</v>
      </c>
      <c r="EV341" s="29">
        <f t="shared" ca="1" si="657"/>
        <v>100.30140980653596</v>
      </c>
      <c r="EW341" s="29"/>
      <c r="EX341" s="24">
        <v>199</v>
      </c>
      <c r="EY341" s="243">
        <f t="shared" ca="1" si="590"/>
        <v>1150</v>
      </c>
      <c r="EZ341" s="243">
        <f t="shared" ca="1" si="720"/>
        <v>265981.51734219154</v>
      </c>
      <c r="FA341" s="243">
        <f t="shared" ca="1" si="699"/>
        <v>277.06408056478284</v>
      </c>
      <c r="FB341" s="33"/>
      <c r="FL341" s="242">
        <v>199</v>
      </c>
      <c r="FM341" s="331">
        <f t="shared" ca="1" si="700"/>
        <v>1150</v>
      </c>
      <c r="FN341" s="600">
        <f t="shared" ca="1" si="601"/>
        <v>104.1015</v>
      </c>
      <c r="FO341" s="331">
        <f t="shared" ca="1" si="701"/>
        <v>1045.8985</v>
      </c>
      <c r="FP341" s="597">
        <f t="shared" ca="1" si="702"/>
        <v>270.80648877967786</v>
      </c>
      <c r="FQ341" s="488">
        <f t="shared" ca="1" si="703"/>
        <v>775.09201122032209</v>
      </c>
      <c r="FR341" s="331">
        <f t="shared" si="704"/>
        <v>0</v>
      </c>
      <c r="FS341" s="331">
        <f t="shared" si="705"/>
        <v>0</v>
      </c>
      <c r="FT341" s="596">
        <f t="shared" ca="1" si="706"/>
        <v>92072.846998954934</v>
      </c>
      <c r="FU341" s="420">
        <f t="shared" ca="1" si="658"/>
        <v>0</v>
      </c>
      <c r="FV341" s="416">
        <f t="shared" ca="1" si="707"/>
        <v>1150</v>
      </c>
      <c r="FW341" s="372">
        <f t="shared" ca="1" si="602"/>
        <v>-1150</v>
      </c>
      <c r="FX341" s="242">
        <v>200</v>
      </c>
      <c r="FY341" s="29">
        <f t="shared" si="708"/>
        <v>0</v>
      </c>
      <c r="FZ341" s="586">
        <f t="shared" ca="1" si="709"/>
        <v>96289.353414274519</v>
      </c>
      <c r="GA341" s="29">
        <f t="shared" ca="1" si="659"/>
        <v>100.30140980653596</v>
      </c>
      <c r="GB341" s="29"/>
      <c r="GC341" s="24">
        <v>199</v>
      </c>
      <c r="GD341" s="243">
        <f t="shared" ca="1" si="591"/>
        <v>1150</v>
      </c>
      <c r="GE341" s="243">
        <f t="shared" ca="1" si="721"/>
        <v>265942.15898646828</v>
      </c>
      <c r="GF341" s="243">
        <f t="shared" ca="1" si="710"/>
        <v>277.02308227757112</v>
      </c>
      <c r="GG341" s="33"/>
      <c r="GQ341" s="242">
        <v>199</v>
      </c>
      <c r="GR341" s="331">
        <f t="shared" ca="1" si="660"/>
        <v>1150</v>
      </c>
      <c r="GS341" s="600">
        <f t="shared" ca="1" si="603"/>
        <v>106.9885</v>
      </c>
      <c r="GT341" s="331">
        <f t="shared" ca="1" si="661"/>
        <v>1043.0115000000001</v>
      </c>
      <c r="GU341" s="591">
        <f t="shared" ca="1" si="711"/>
        <v>302.75261070463131</v>
      </c>
      <c r="GV341" s="488">
        <f t="shared" ca="1" si="592"/>
        <v>740.25888929536882</v>
      </c>
      <c r="GW341" s="331">
        <f t="shared" si="593"/>
        <v>0</v>
      </c>
      <c r="GX341" s="331">
        <f t="shared" si="594"/>
        <v>0</v>
      </c>
      <c r="GY341" s="593">
        <f t="shared" ca="1" si="595"/>
        <v>103060.63620943537</v>
      </c>
      <c r="GZ341" s="420">
        <f t="shared" ca="1" si="662"/>
        <v>0</v>
      </c>
      <c r="HA341" s="416">
        <f t="shared" ca="1" si="712"/>
        <v>1150</v>
      </c>
      <c r="HB341" s="372">
        <f t="shared" ca="1" si="604"/>
        <v>-1150</v>
      </c>
      <c r="HC341" s="242">
        <v>200</v>
      </c>
      <c r="HD341" s="29">
        <f t="shared" si="713"/>
        <v>0</v>
      </c>
      <c r="HE341" s="29">
        <f t="shared" ca="1" si="714"/>
        <v>89309.800548186642</v>
      </c>
      <c r="HF341" s="29">
        <f t="shared" ca="1" si="663"/>
        <v>93.031042237694422</v>
      </c>
      <c r="HG341" s="29"/>
      <c r="HH341" s="24">
        <v>199</v>
      </c>
      <c r="HI341" s="243">
        <f t="shared" ca="1" si="605"/>
        <v>1150</v>
      </c>
      <c r="HJ341" s="243">
        <f t="shared" ca="1" si="722"/>
        <v>264680.97526262805</v>
      </c>
      <c r="HK341" s="243">
        <f t="shared" ca="1" si="715"/>
        <v>275.70934923190424</v>
      </c>
      <c r="HL341" s="33"/>
    </row>
    <row r="342" spans="3:220" ht="15" customHeight="1" x14ac:dyDescent="0.25">
      <c r="C342" s="242">
        <v>200</v>
      </c>
      <c r="D342" s="243">
        <f t="shared" si="635"/>
        <v>1155.6736805955547</v>
      </c>
      <c r="E342" s="865">
        <f t="shared" si="716"/>
        <v>100</v>
      </c>
      <c r="F342" s="866"/>
      <c r="G342" s="243">
        <f t="shared" si="636"/>
        <v>1055.6736805955547</v>
      </c>
      <c r="H342" s="859">
        <f t="shared" si="637"/>
        <v>301.34544231540286</v>
      </c>
      <c r="I342" s="860"/>
      <c r="J342" s="243">
        <f t="shared" si="638"/>
        <v>754.32823828015194</v>
      </c>
      <c r="K342" s="859">
        <f t="shared" si="664"/>
        <v>89649.304456340702</v>
      </c>
      <c r="L342" s="860"/>
      <c r="M342" s="860"/>
      <c r="N342" s="861"/>
      <c r="O342" s="248">
        <f t="shared" si="665"/>
        <v>89649.304456340702</v>
      </c>
      <c r="P342" s="248">
        <f t="shared" si="633"/>
        <v>0</v>
      </c>
      <c r="Q342" s="248">
        <f t="shared" si="639"/>
        <v>0</v>
      </c>
      <c r="R342" s="1015" t="str">
        <f t="shared" si="634"/>
        <v/>
      </c>
      <c r="S342" s="1015"/>
      <c r="U342">
        <v>200</v>
      </c>
      <c r="W342" s="278"/>
      <c r="X342" s="278"/>
      <c r="Y342" s="854"/>
      <c r="Z342" s="855"/>
      <c r="AA342" s="279"/>
      <c r="AR342" s="242">
        <v>200</v>
      </c>
      <c r="AS342" s="331">
        <f t="shared" ca="1" si="640"/>
        <v>1231.970682334292</v>
      </c>
      <c r="AT342" s="566">
        <f t="shared" ca="1" si="666"/>
        <v>103.62049999999999</v>
      </c>
      <c r="AU342" s="331">
        <f t="shared" ca="1" si="641"/>
        <v>1128.350182334292</v>
      </c>
      <c r="AV342" s="329">
        <f t="shared" ca="1" si="642"/>
        <v>194.79349324052544</v>
      </c>
      <c r="AW342" s="331">
        <f t="shared" ca="1" si="643"/>
        <v>933.55668909376652</v>
      </c>
      <c r="AX342" s="331">
        <f t="shared" si="667"/>
        <v>0</v>
      </c>
      <c r="AY342" s="331">
        <f t="shared" si="724"/>
        <v>0</v>
      </c>
      <c r="AZ342" s="350">
        <f t="shared" ca="1" si="644"/>
        <v>65852.783850514956</v>
      </c>
      <c r="BA342" s="420">
        <f t="shared" ca="1" si="645"/>
        <v>0</v>
      </c>
      <c r="BB342" s="416">
        <f t="shared" ca="1" si="668"/>
        <v>1231.970682334292</v>
      </c>
      <c r="BC342" s="372">
        <f t="shared" ca="1" si="596"/>
        <v>-1231.970682334292</v>
      </c>
      <c r="BD342" s="242">
        <v>201</v>
      </c>
      <c r="BE342" s="29">
        <f t="shared" si="646"/>
        <v>0</v>
      </c>
      <c r="BF342" s="29">
        <f t="shared" ca="1" si="669"/>
        <v>96289.353414274519</v>
      </c>
      <c r="BG342" s="29">
        <f t="shared" ca="1" si="647"/>
        <v>100.30140980653596</v>
      </c>
      <c r="BH342" s="29"/>
      <c r="BI342" s="24">
        <v>200</v>
      </c>
      <c r="BJ342" s="243">
        <f t="shared" ca="1" si="587"/>
        <v>1231.970682334292</v>
      </c>
      <c r="BK342" s="243">
        <f t="shared" ca="1" si="717"/>
        <v>285207.95843942947</v>
      </c>
      <c r="BL342" s="243">
        <f t="shared" ca="1" si="670"/>
        <v>297.09162337440574</v>
      </c>
      <c r="BM342" s="33"/>
      <c r="BO342" s="278"/>
      <c r="BP342" s="278"/>
      <c r="BQ342" s="278"/>
      <c r="BR342" s="278"/>
      <c r="BS342" s="278"/>
      <c r="BT342" s="278"/>
      <c r="BU342" s="278"/>
      <c r="BV342" s="278"/>
      <c r="BW342" s="679">
        <v>200</v>
      </c>
      <c r="BX342" s="489">
        <f t="shared" ca="1" si="671"/>
        <v>1445.5025028809234</v>
      </c>
      <c r="BY342" s="489">
        <f t="shared" ca="1" si="648"/>
        <v>104.1015</v>
      </c>
      <c r="BZ342" s="489">
        <f t="shared" ca="1" si="649"/>
        <v>1341.4010028809234</v>
      </c>
      <c r="CA342" s="489">
        <f t="shared" ca="1" si="672"/>
        <v>36.495390762156482</v>
      </c>
      <c r="CB342" s="489">
        <f t="shared" ca="1" si="673"/>
        <v>1304.9056121187671</v>
      </c>
      <c r="CC342" s="489">
        <f t="shared" si="674"/>
        <v>0</v>
      </c>
      <c r="CD342" s="489">
        <f t="shared" si="675"/>
        <v>0</v>
      </c>
      <c r="CE342" s="647">
        <f t="shared" ca="1" si="676"/>
        <v>11207.799792049169</v>
      </c>
      <c r="CF342" s="700">
        <f t="shared" ca="1" si="723"/>
        <v>0</v>
      </c>
      <c r="CG342" s="701">
        <f t="shared" ca="1" si="677"/>
        <v>1445.5025028809234</v>
      </c>
      <c r="CH342" s="710">
        <f t="shared" ca="1" si="597"/>
        <v>-1445.5025028809234</v>
      </c>
      <c r="CI342" s="679">
        <v>201</v>
      </c>
      <c r="CJ342" s="29">
        <f t="shared" si="650"/>
        <v>0</v>
      </c>
      <c r="CK342" s="29">
        <f t="shared" ca="1" si="678"/>
        <v>96289.353414274519</v>
      </c>
      <c r="CL342" s="29">
        <f t="shared" ca="1" si="651"/>
        <v>100.30140980653596</v>
      </c>
      <c r="CM342" s="29"/>
      <c r="CN342" s="29">
        <v>200</v>
      </c>
      <c r="CO342" s="29">
        <f t="shared" ca="1" si="588"/>
        <v>1445.5025028809234</v>
      </c>
      <c r="CP342" s="29">
        <f t="shared" ca="1" si="718"/>
        <v>332257.33067101339</v>
      </c>
      <c r="CQ342" s="29">
        <f t="shared" ca="1" si="679"/>
        <v>346.10138611563895</v>
      </c>
      <c r="CR342" s="292"/>
      <c r="DB342" s="242">
        <v>200</v>
      </c>
      <c r="DC342" s="488">
        <f t="shared" ca="1" si="680"/>
        <v>1462.4506963735107</v>
      </c>
      <c r="DD342" s="489">
        <f t="shared" ca="1" si="652"/>
        <v>106.9885</v>
      </c>
      <c r="DE342" s="488">
        <f t="shared" ca="1" si="681"/>
        <v>1355.4621963735108</v>
      </c>
      <c r="DF342" s="489">
        <f t="shared" ca="1" si="682"/>
        <v>55.234134712276209</v>
      </c>
      <c r="DG342" s="488">
        <f t="shared" ca="1" si="683"/>
        <v>1300.2280616612345</v>
      </c>
      <c r="DH342" s="488">
        <f t="shared" si="684"/>
        <v>0</v>
      </c>
      <c r="DI342" s="488">
        <f t="shared" si="685"/>
        <v>0</v>
      </c>
      <c r="DJ342" s="523">
        <f t="shared" ca="1" si="686"/>
        <v>17637.189553976321</v>
      </c>
      <c r="DK342" s="420">
        <f t="shared" ca="1" si="653"/>
        <v>0</v>
      </c>
      <c r="DL342" s="416">
        <f t="shared" ca="1" si="687"/>
        <v>1462.4506963735107</v>
      </c>
      <c r="DM342" s="372">
        <f t="shared" ca="1" si="598"/>
        <v>-1462.4506963735107</v>
      </c>
      <c r="DN342" s="242">
        <v>201</v>
      </c>
      <c r="DO342" s="29">
        <f t="shared" si="654"/>
        <v>0</v>
      </c>
      <c r="DP342" s="29">
        <f t="shared" ca="1" si="577"/>
        <v>89309.800548186642</v>
      </c>
      <c r="DQ342" s="29">
        <f t="shared" ca="1" si="655"/>
        <v>93.031042237694422</v>
      </c>
      <c r="DR342" s="29"/>
      <c r="DS342" s="24">
        <v>200</v>
      </c>
      <c r="DT342" s="243">
        <f t="shared" ca="1" si="589"/>
        <v>1462.4506963735107</v>
      </c>
      <c r="DU342" s="243">
        <f t="shared" ca="1" si="719"/>
        <v>334733.61762143025</v>
      </c>
      <c r="DV342" s="243">
        <f t="shared" ca="1" si="688"/>
        <v>348.68085168898983</v>
      </c>
      <c r="DW342" s="33"/>
      <c r="EG342" s="242">
        <v>200</v>
      </c>
      <c r="EH342" s="331">
        <f t="shared" ca="1" si="689"/>
        <v>1150</v>
      </c>
      <c r="EI342" s="599">
        <f t="shared" ca="1" si="599"/>
        <v>103.62049999999999</v>
      </c>
      <c r="EJ342" s="331">
        <f t="shared" ca="1" si="690"/>
        <v>1046.3795</v>
      </c>
      <c r="EK342" s="594">
        <f t="shared" ca="1" si="691"/>
        <v>259.16293344111472</v>
      </c>
      <c r="EL342" s="488">
        <f t="shared" ca="1" si="692"/>
        <v>787.21656655888523</v>
      </c>
      <c r="EM342" s="331">
        <f t="shared" si="693"/>
        <v>0</v>
      </c>
      <c r="EN342" s="331">
        <f t="shared" si="694"/>
        <v>0</v>
      </c>
      <c r="EO342" s="595">
        <f t="shared" ca="1" si="695"/>
        <v>88068.646327537586</v>
      </c>
      <c r="EP342" s="420">
        <f t="shared" ca="1" si="656"/>
        <v>0</v>
      </c>
      <c r="EQ342" s="416">
        <f t="shared" ca="1" si="696"/>
        <v>1150</v>
      </c>
      <c r="ER342" s="372">
        <f t="shared" ca="1" si="600"/>
        <v>-1150</v>
      </c>
      <c r="ES342" s="242">
        <v>201</v>
      </c>
      <c r="ET342" s="29">
        <f t="shared" si="697"/>
        <v>0</v>
      </c>
      <c r="EU342" s="29">
        <f t="shared" ca="1" si="698"/>
        <v>96289.353414274519</v>
      </c>
      <c r="EV342" s="29">
        <f t="shared" ca="1" si="657"/>
        <v>100.30140980653596</v>
      </c>
      <c r="EW342" s="29"/>
      <c r="EX342" s="24">
        <v>200</v>
      </c>
      <c r="EY342" s="243">
        <f t="shared" ca="1" si="590"/>
        <v>1150</v>
      </c>
      <c r="EZ342" s="243">
        <f t="shared" ca="1" si="720"/>
        <v>267131.51734219154</v>
      </c>
      <c r="FA342" s="243">
        <f t="shared" ca="1" si="699"/>
        <v>278.26199723144953</v>
      </c>
      <c r="FB342" s="33"/>
      <c r="FL342" s="242">
        <v>200</v>
      </c>
      <c r="FM342" s="331">
        <f t="shared" ca="1" si="700"/>
        <v>1150</v>
      </c>
      <c r="FN342" s="600">
        <f t="shared" ca="1" si="601"/>
        <v>104.1015</v>
      </c>
      <c r="FO342" s="331">
        <f t="shared" ca="1" si="701"/>
        <v>1045.8985</v>
      </c>
      <c r="FP342" s="597">
        <f t="shared" ca="1" si="702"/>
        <v>268.54580374695189</v>
      </c>
      <c r="FQ342" s="488">
        <f t="shared" ca="1" si="703"/>
        <v>777.35269625304818</v>
      </c>
      <c r="FR342" s="331">
        <f t="shared" si="704"/>
        <v>0</v>
      </c>
      <c r="FS342" s="331">
        <f t="shared" si="705"/>
        <v>0</v>
      </c>
      <c r="FT342" s="596">
        <f t="shared" ca="1" si="706"/>
        <v>91295.494302701889</v>
      </c>
      <c r="FU342" s="420">
        <f t="shared" ca="1" si="658"/>
        <v>0</v>
      </c>
      <c r="FV342" s="416">
        <f t="shared" ca="1" si="707"/>
        <v>1150</v>
      </c>
      <c r="FW342" s="372">
        <f t="shared" ca="1" si="602"/>
        <v>-1150</v>
      </c>
      <c r="FX342" s="242">
        <v>201</v>
      </c>
      <c r="FY342" s="29">
        <f t="shared" si="708"/>
        <v>0</v>
      </c>
      <c r="FZ342" s="29">
        <f t="shared" ca="1" si="709"/>
        <v>96289.353414274519</v>
      </c>
      <c r="GA342" s="29">
        <f t="shared" ca="1" si="659"/>
        <v>100.30140980653596</v>
      </c>
      <c r="GB342" s="29"/>
      <c r="GC342" s="24">
        <v>200</v>
      </c>
      <c r="GD342" s="243">
        <f t="shared" ca="1" si="591"/>
        <v>1150</v>
      </c>
      <c r="GE342" s="243">
        <f t="shared" ca="1" si="721"/>
        <v>267092.15898646828</v>
      </c>
      <c r="GF342" s="243">
        <f t="shared" ca="1" si="710"/>
        <v>278.22099894423781</v>
      </c>
      <c r="GG342" s="33"/>
      <c r="GQ342" s="242">
        <v>200</v>
      </c>
      <c r="GR342" s="331">
        <f t="shared" ca="1" si="660"/>
        <v>1150</v>
      </c>
      <c r="GS342" s="600">
        <f t="shared" ca="1" si="603"/>
        <v>106.9885</v>
      </c>
      <c r="GT342" s="331">
        <f t="shared" ca="1" si="661"/>
        <v>1043.0115000000001</v>
      </c>
      <c r="GU342" s="591">
        <f t="shared" ca="1" si="711"/>
        <v>300.59352227751987</v>
      </c>
      <c r="GV342" s="488">
        <f t="shared" ca="1" si="592"/>
        <v>742.41797772248015</v>
      </c>
      <c r="GW342" s="331">
        <f t="shared" si="593"/>
        <v>0</v>
      </c>
      <c r="GX342" s="331">
        <f t="shared" si="594"/>
        <v>0</v>
      </c>
      <c r="GY342" s="593">
        <f t="shared" ca="1" si="595"/>
        <v>102318.21823171289</v>
      </c>
      <c r="GZ342" s="420">
        <f t="shared" ca="1" si="662"/>
        <v>0</v>
      </c>
      <c r="HA342" s="416">
        <f t="shared" ca="1" si="712"/>
        <v>1150</v>
      </c>
      <c r="HB342" s="372">
        <f t="shared" ca="1" si="604"/>
        <v>-1150</v>
      </c>
      <c r="HC342" s="242">
        <v>201</v>
      </c>
      <c r="HD342" s="29">
        <f t="shared" si="713"/>
        <v>0</v>
      </c>
      <c r="HE342" s="29">
        <f t="shared" ca="1" si="714"/>
        <v>89309.800548186642</v>
      </c>
      <c r="HF342" s="29">
        <f t="shared" ca="1" si="663"/>
        <v>93.031042237694422</v>
      </c>
      <c r="HG342" s="29"/>
      <c r="HH342" s="24">
        <v>200</v>
      </c>
      <c r="HI342" s="243">
        <f t="shared" ca="1" si="605"/>
        <v>1150</v>
      </c>
      <c r="HJ342" s="243">
        <f t="shared" ca="1" si="722"/>
        <v>265830.97526262805</v>
      </c>
      <c r="HK342" s="243">
        <f t="shared" ca="1" si="715"/>
        <v>276.90726589857087</v>
      </c>
      <c r="HL342" s="33"/>
    </row>
    <row r="343" spans="3:220" ht="15" customHeight="1" x14ac:dyDescent="0.25">
      <c r="C343" s="242">
        <v>201</v>
      </c>
      <c r="D343" s="243">
        <f t="shared" si="635"/>
        <v>1155.6736805955547</v>
      </c>
      <c r="E343" s="865">
        <f t="shared" si="716"/>
        <v>100</v>
      </c>
      <c r="F343" s="866"/>
      <c r="G343" s="243">
        <f t="shared" si="636"/>
        <v>1055.6736805955547</v>
      </c>
      <c r="H343" s="859">
        <f t="shared" si="637"/>
        <v>298.831014854469</v>
      </c>
      <c r="I343" s="860"/>
      <c r="J343" s="243">
        <f t="shared" si="638"/>
        <v>756.84266574108574</v>
      </c>
      <c r="K343" s="859">
        <f t="shared" si="664"/>
        <v>88892.461790599613</v>
      </c>
      <c r="L343" s="860"/>
      <c r="M343" s="860"/>
      <c r="N343" s="861"/>
      <c r="O343" s="248">
        <f t="shared" si="665"/>
        <v>88892.461790599613</v>
      </c>
      <c r="P343" s="248">
        <f t="shared" si="633"/>
        <v>0</v>
      </c>
      <c r="Q343" s="248">
        <f t="shared" si="639"/>
        <v>0</v>
      </c>
      <c r="R343" s="1015" t="str">
        <f t="shared" si="634"/>
        <v/>
      </c>
      <c r="S343" s="1015"/>
      <c r="U343">
        <v>201</v>
      </c>
      <c r="W343" s="278"/>
      <c r="X343" s="278"/>
      <c r="Y343" s="854"/>
      <c r="Z343" s="855"/>
      <c r="AA343" s="279"/>
      <c r="AR343" s="242">
        <v>201</v>
      </c>
      <c r="AS343" s="331">
        <f t="shared" ca="1" si="640"/>
        <v>1231.970682334292</v>
      </c>
      <c r="AT343" s="566">
        <f t="shared" ca="1" si="666"/>
        <v>103.62049999999999</v>
      </c>
      <c r="AU343" s="331">
        <f t="shared" ca="1" si="641"/>
        <v>1128.350182334292</v>
      </c>
      <c r="AV343" s="329">
        <f t="shared" ca="1" si="642"/>
        <v>192.07061956400196</v>
      </c>
      <c r="AW343" s="331">
        <f t="shared" ca="1" si="643"/>
        <v>936.27956277029</v>
      </c>
      <c r="AX343" s="331">
        <f t="shared" si="667"/>
        <v>0</v>
      </c>
      <c r="AY343" s="331">
        <f t="shared" si="724"/>
        <v>0</v>
      </c>
      <c r="AZ343" s="350">
        <f t="shared" ca="1" si="644"/>
        <v>64916.504287744669</v>
      </c>
      <c r="BA343" s="420">
        <f t="shared" ca="1" si="645"/>
        <v>0</v>
      </c>
      <c r="BB343" s="416">
        <f t="shared" ca="1" si="668"/>
        <v>1231.970682334292</v>
      </c>
      <c r="BC343" s="372">
        <f t="shared" ca="1" si="596"/>
        <v>-1231.970682334292</v>
      </c>
      <c r="BD343" s="242">
        <v>202</v>
      </c>
      <c r="BE343" s="29">
        <f t="shared" si="646"/>
        <v>0</v>
      </c>
      <c r="BF343" s="29">
        <f t="shared" ca="1" si="669"/>
        <v>96289.353414274519</v>
      </c>
      <c r="BG343" s="29">
        <f t="shared" ca="1" si="647"/>
        <v>100.30140980653596</v>
      </c>
      <c r="BH343" s="29"/>
      <c r="BI343" s="24">
        <v>201</v>
      </c>
      <c r="BJ343" s="243">
        <f t="shared" ca="1" si="587"/>
        <v>1231.970682334292</v>
      </c>
      <c r="BK343" s="243">
        <f t="shared" ca="1" si="717"/>
        <v>286439.92912176374</v>
      </c>
      <c r="BL343" s="243">
        <f t="shared" ca="1" si="670"/>
        <v>298.37492616850392</v>
      </c>
      <c r="BM343" s="33"/>
      <c r="BO343" s="278"/>
      <c r="BP343" s="278"/>
      <c r="BQ343" s="278"/>
      <c r="BR343" s="278"/>
      <c r="BS343" s="278"/>
      <c r="BT343" s="278"/>
      <c r="BU343" s="278"/>
      <c r="BV343" s="278"/>
      <c r="BW343" s="679">
        <v>201</v>
      </c>
      <c r="BX343" s="489">
        <f t="shared" ca="1" si="671"/>
        <v>1445.5025028809234</v>
      </c>
      <c r="BY343" s="489">
        <f t="shared" ca="1" si="648"/>
        <v>104.1015</v>
      </c>
      <c r="BZ343" s="489">
        <f t="shared" ca="1" si="649"/>
        <v>1341.4010028809234</v>
      </c>
      <c r="CA343" s="489">
        <f t="shared" ca="1" si="672"/>
        <v>32.689416060143408</v>
      </c>
      <c r="CB343" s="489">
        <f t="shared" ca="1" si="673"/>
        <v>1308.71158682078</v>
      </c>
      <c r="CC343" s="489">
        <f t="shared" si="674"/>
        <v>0</v>
      </c>
      <c r="CD343" s="489">
        <f t="shared" si="675"/>
        <v>0</v>
      </c>
      <c r="CE343" s="647">
        <f t="shared" ca="1" si="676"/>
        <v>9899.0882052283887</v>
      </c>
      <c r="CF343" s="700">
        <f t="shared" ca="1" si="723"/>
        <v>0</v>
      </c>
      <c r="CG343" s="701">
        <f t="shared" ca="1" si="677"/>
        <v>1445.5025028809234</v>
      </c>
      <c r="CH343" s="710">
        <f t="shared" ca="1" si="597"/>
        <v>-1445.5025028809234</v>
      </c>
      <c r="CI343" s="679">
        <v>202</v>
      </c>
      <c r="CJ343" s="29">
        <f t="shared" si="650"/>
        <v>0</v>
      </c>
      <c r="CK343" s="29">
        <f t="shared" ca="1" si="678"/>
        <v>96289.353414274519</v>
      </c>
      <c r="CL343" s="29">
        <f t="shared" ca="1" si="651"/>
        <v>100.30140980653596</v>
      </c>
      <c r="CM343" s="29"/>
      <c r="CN343" s="29">
        <v>201</v>
      </c>
      <c r="CO343" s="29">
        <f t="shared" ca="1" si="588"/>
        <v>1445.5025028809234</v>
      </c>
      <c r="CP343" s="29">
        <f t="shared" ca="1" si="718"/>
        <v>333702.83317389432</v>
      </c>
      <c r="CQ343" s="29">
        <f t="shared" ca="1" si="679"/>
        <v>347.60711788947327</v>
      </c>
      <c r="CR343" s="292"/>
      <c r="DB343" s="242">
        <v>201</v>
      </c>
      <c r="DC343" s="488">
        <f t="shared" ca="1" si="680"/>
        <v>1462.4506963735107</v>
      </c>
      <c r="DD343" s="489">
        <f t="shared" ca="1" si="652"/>
        <v>106.9885</v>
      </c>
      <c r="DE343" s="488">
        <f t="shared" ca="1" si="681"/>
        <v>1355.4621963735108</v>
      </c>
      <c r="DF343" s="489">
        <f t="shared" ca="1" si="682"/>
        <v>51.441802865764281</v>
      </c>
      <c r="DG343" s="488">
        <f t="shared" ca="1" si="683"/>
        <v>1304.0203935077466</v>
      </c>
      <c r="DH343" s="488">
        <f t="shared" si="684"/>
        <v>0</v>
      </c>
      <c r="DI343" s="488">
        <f t="shared" si="685"/>
        <v>0</v>
      </c>
      <c r="DJ343" s="523">
        <f t="shared" ca="1" si="686"/>
        <v>16333.169160468575</v>
      </c>
      <c r="DK343" s="420">
        <f t="shared" ca="1" si="653"/>
        <v>0</v>
      </c>
      <c r="DL343" s="416">
        <f t="shared" ca="1" si="687"/>
        <v>1462.4506963735107</v>
      </c>
      <c r="DM343" s="372">
        <f t="shared" ca="1" si="598"/>
        <v>-1462.4506963735107</v>
      </c>
      <c r="DN343" s="242">
        <v>202</v>
      </c>
      <c r="DO343" s="29">
        <f t="shared" si="654"/>
        <v>0</v>
      </c>
      <c r="DP343" s="29">
        <f t="shared" ca="1" si="577"/>
        <v>89309.800548186642</v>
      </c>
      <c r="DQ343" s="29">
        <f t="shared" ca="1" si="655"/>
        <v>93.031042237694422</v>
      </c>
      <c r="DR343" s="29"/>
      <c r="DS343" s="24">
        <v>201</v>
      </c>
      <c r="DT343" s="243">
        <f t="shared" ca="1" si="589"/>
        <v>1462.4506963735107</v>
      </c>
      <c r="DU343" s="243">
        <f t="shared" ca="1" si="719"/>
        <v>336196.06831780379</v>
      </c>
      <c r="DV343" s="243">
        <f t="shared" ca="1" si="688"/>
        <v>350.20423783104565</v>
      </c>
      <c r="DW343" s="33"/>
      <c r="EG343" s="242">
        <v>201</v>
      </c>
      <c r="EH343" s="331">
        <f t="shared" ca="1" si="689"/>
        <v>1150</v>
      </c>
      <c r="EI343" s="599">
        <f t="shared" ca="1" si="599"/>
        <v>103.62049999999999</v>
      </c>
      <c r="EJ343" s="331">
        <f t="shared" ca="1" si="690"/>
        <v>1046.3795</v>
      </c>
      <c r="EK343" s="594">
        <f t="shared" ca="1" si="691"/>
        <v>256.86688512198464</v>
      </c>
      <c r="EL343" s="488">
        <f t="shared" ca="1" si="692"/>
        <v>789.51261487801537</v>
      </c>
      <c r="EM343" s="331">
        <f t="shared" si="693"/>
        <v>0</v>
      </c>
      <c r="EN343" s="331">
        <f t="shared" si="694"/>
        <v>0</v>
      </c>
      <c r="EO343" s="595">
        <f t="shared" ca="1" si="695"/>
        <v>87279.133712659575</v>
      </c>
      <c r="EP343" s="420">
        <f t="shared" ca="1" si="656"/>
        <v>0</v>
      </c>
      <c r="EQ343" s="416">
        <f t="shared" ca="1" si="696"/>
        <v>1150</v>
      </c>
      <c r="ER343" s="372">
        <f t="shared" ca="1" si="600"/>
        <v>-1150</v>
      </c>
      <c r="ES343" s="242">
        <v>202</v>
      </c>
      <c r="ET343" s="29">
        <f t="shared" si="697"/>
        <v>0</v>
      </c>
      <c r="EU343" s="29">
        <f t="shared" ca="1" si="698"/>
        <v>96289.353414274519</v>
      </c>
      <c r="EV343" s="29">
        <f t="shared" ca="1" si="657"/>
        <v>100.30140980653596</v>
      </c>
      <c r="EW343" s="29"/>
      <c r="EX343" s="24">
        <v>201</v>
      </c>
      <c r="EY343" s="243">
        <f t="shared" ca="1" si="590"/>
        <v>1150</v>
      </c>
      <c r="EZ343" s="243">
        <f t="shared" ca="1" si="720"/>
        <v>268281.51734219154</v>
      </c>
      <c r="FA343" s="243">
        <f t="shared" ca="1" si="699"/>
        <v>279.45991389811621</v>
      </c>
      <c r="FB343" s="33"/>
      <c r="FL343" s="242">
        <v>201</v>
      </c>
      <c r="FM343" s="331">
        <f t="shared" ca="1" si="700"/>
        <v>1150</v>
      </c>
      <c r="FN343" s="600">
        <f t="shared" ca="1" si="601"/>
        <v>104.1015</v>
      </c>
      <c r="FO343" s="331">
        <f t="shared" ca="1" si="701"/>
        <v>1045.8985</v>
      </c>
      <c r="FP343" s="597">
        <f t="shared" ca="1" si="702"/>
        <v>266.27852504954723</v>
      </c>
      <c r="FQ343" s="488">
        <f t="shared" ca="1" si="703"/>
        <v>779.61997495045284</v>
      </c>
      <c r="FR343" s="331">
        <f t="shared" si="704"/>
        <v>0</v>
      </c>
      <c r="FS343" s="331">
        <f t="shared" si="705"/>
        <v>0</v>
      </c>
      <c r="FT343" s="596">
        <f t="shared" ca="1" si="706"/>
        <v>90515.87432775143</v>
      </c>
      <c r="FU343" s="420">
        <f t="shared" ca="1" si="658"/>
        <v>0</v>
      </c>
      <c r="FV343" s="416">
        <f t="shared" ca="1" si="707"/>
        <v>1150</v>
      </c>
      <c r="FW343" s="372">
        <f t="shared" ca="1" si="602"/>
        <v>-1150</v>
      </c>
      <c r="FX343" s="242">
        <v>202</v>
      </c>
      <c r="FY343" s="29">
        <f t="shared" si="708"/>
        <v>0</v>
      </c>
      <c r="FZ343" s="29">
        <f t="shared" ca="1" si="709"/>
        <v>96289.353414274519</v>
      </c>
      <c r="GA343" s="29">
        <f t="shared" ca="1" si="659"/>
        <v>100.30140980653596</v>
      </c>
      <c r="GB343" s="29"/>
      <c r="GC343" s="24">
        <v>201</v>
      </c>
      <c r="GD343" s="243">
        <f t="shared" ca="1" si="591"/>
        <v>1150</v>
      </c>
      <c r="GE343" s="243">
        <f t="shared" ca="1" si="721"/>
        <v>268242.15898646828</v>
      </c>
      <c r="GF343" s="243">
        <f t="shared" ca="1" si="710"/>
        <v>279.41891561090443</v>
      </c>
      <c r="GG343" s="33"/>
      <c r="GQ343" s="242">
        <v>201</v>
      </c>
      <c r="GR343" s="331">
        <f t="shared" ca="1" si="660"/>
        <v>1150</v>
      </c>
      <c r="GS343" s="600">
        <f t="shared" ca="1" si="603"/>
        <v>106.9885</v>
      </c>
      <c r="GT343" s="331">
        <f t="shared" ca="1" si="661"/>
        <v>1043.0115000000001</v>
      </c>
      <c r="GU343" s="591">
        <f t="shared" ca="1" si="711"/>
        <v>298.42813650916264</v>
      </c>
      <c r="GV343" s="488">
        <f t="shared" ca="1" si="592"/>
        <v>744.58336349083743</v>
      </c>
      <c r="GW343" s="331">
        <f t="shared" si="593"/>
        <v>0</v>
      </c>
      <c r="GX343" s="331">
        <f t="shared" si="594"/>
        <v>0</v>
      </c>
      <c r="GY343" s="593">
        <f t="shared" ca="1" si="595"/>
        <v>101573.63486822206</v>
      </c>
      <c r="GZ343" s="420">
        <f t="shared" ca="1" si="662"/>
        <v>0</v>
      </c>
      <c r="HA343" s="416">
        <f t="shared" ca="1" si="712"/>
        <v>1150</v>
      </c>
      <c r="HB343" s="372">
        <f t="shared" ca="1" si="604"/>
        <v>-1150</v>
      </c>
      <c r="HC343" s="242">
        <v>202</v>
      </c>
      <c r="HD343" s="29">
        <f t="shared" si="713"/>
        <v>0</v>
      </c>
      <c r="HE343" s="29">
        <f t="shared" ca="1" si="714"/>
        <v>89309.800548186642</v>
      </c>
      <c r="HF343" s="29">
        <f t="shared" ca="1" si="663"/>
        <v>93.031042237694422</v>
      </c>
      <c r="HG343" s="29"/>
      <c r="HH343" s="24">
        <v>201</v>
      </c>
      <c r="HI343" s="243">
        <f t="shared" ca="1" si="605"/>
        <v>1150</v>
      </c>
      <c r="HJ343" s="243">
        <f t="shared" ca="1" si="722"/>
        <v>266980.97526262805</v>
      </c>
      <c r="HK343" s="243">
        <f t="shared" ca="1" si="715"/>
        <v>278.10518256523756</v>
      </c>
      <c r="HL343" s="33"/>
    </row>
    <row r="344" spans="3:220" ht="15" customHeight="1" x14ac:dyDescent="0.25">
      <c r="C344" s="242">
        <v>202</v>
      </c>
      <c r="D344" s="243">
        <f t="shared" si="635"/>
        <v>1155.6736805955547</v>
      </c>
      <c r="E344" s="865">
        <f t="shared" si="716"/>
        <v>100</v>
      </c>
      <c r="F344" s="866"/>
      <c r="G344" s="243">
        <f t="shared" si="636"/>
        <v>1055.6736805955547</v>
      </c>
      <c r="H344" s="859">
        <f t="shared" si="637"/>
        <v>296.30820596866539</v>
      </c>
      <c r="I344" s="860"/>
      <c r="J344" s="243">
        <f t="shared" si="638"/>
        <v>759.36547462688941</v>
      </c>
      <c r="K344" s="859">
        <f t="shared" si="664"/>
        <v>88133.096315972725</v>
      </c>
      <c r="L344" s="860"/>
      <c r="M344" s="860"/>
      <c r="N344" s="861"/>
      <c r="O344" s="248">
        <f t="shared" si="665"/>
        <v>88133.096315972725</v>
      </c>
      <c r="P344" s="248">
        <f t="shared" si="633"/>
        <v>0</v>
      </c>
      <c r="Q344" s="248">
        <f t="shared" si="639"/>
        <v>0</v>
      </c>
      <c r="R344" s="1015" t="str">
        <f t="shared" si="634"/>
        <v/>
      </c>
      <c r="S344" s="1015"/>
      <c r="U344">
        <v>202</v>
      </c>
      <c r="W344" s="278"/>
      <c r="X344" s="278"/>
      <c r="Y344" s="854"/>
      <c r="Z344" s="855"/>
      <c r="AA344" s="279"/>
      <c r="AR344" s="242">
        <v>202</v>
      </c>
      <c r="AS344" s="331">
        <f t="shared" ca="1" si="640"/>
        <v>1231.970682334292</v>
      </c>
      <c r="AT344" s="566">
        <f t="shared" ca="1" si="666"/>
        <v>103.62049999999999</v>
      </c>
      <c r="AU344" s="331">
        <f t="shared" ca="1" si="641"/>
        <v>1128.350182334292</v>
      </c>
      <c r="AV344" s="329">
        <f t="shared" ca="1" si="642"/>
        <v>189.33980417258863</v>
      </c>
      <c r="AW344" s="331">
        <f t="shared" ca="1" si="643"/>
        <v>939.01037816170333</v>
      </c>
      <c r="AX344" s="331">
        <f t="shared" si="667"/>
        <v>0</v>
      </c>
      <c r="AY344" s="331">
        <f t="shared" si="724"/>
        <v>0</v>
      </c>
      <c r="AZ344" s="350">
        <f t="shared" ca="1" si="644"/>
        <v>63977.493909582969</v>
      </c>
      <c r="BA344" s="420">
        <f t="shared" ca="1" si="645"/>
        <v>0</v>
      </c>
      <c r="BB344" s="416">
        <f t="shared" ca="1" si="668"/>
        <v>1231.970682334292</v>
      </c>
      <c r="BC344" s="372">
        <f t="shared" ca="1" si="596"/>
        <v>-1231.970682334292</v>
      </c>
      <c r="BD344" s="242">
        <v>203</v>
      </c>
      <c r="BE344" s="29">
        <f t="shared" si="646"/>
        <v>0</v>
      </c>
      <c r="BF344" s="29">
        <f t="shared" ca="1" si="669"/>
        <v>96289.353414274519</v>
      </c>
      <c r="BG344" s="29">
        <f t="shared" ca="1" si="647"/>
        <v>100.30140980653596</v>
      </c>
      <c r="BH344" s="29"/>
      <c r="BI344" s="24">
        <v>202</v>
      </c>
      <c r="BJ344" s="243">
        <f t="shared" ca="1" si="587"/>
        <v>1231.970682334292</v>
      </c>
      <c r="BK344" s="243">
        <f t="shared" ca="1" si="717"/>
        <v>287671.89980409801</v>
      </c>
      <c r="BL344" s="243">
        <f t="shared" ca="1" si="670"/>
        <v>299.6582289626021</v>
      </c>
      <c r="BM344" s="33"/>
      <c r="BO344" s="278"/>
      <c r="BP344" s="278"/>
      <c r="BQ344" s="278"/>
      <c r="BR344" s="278"/>
      <c r="BS344" s="278"/>
      <c r="BT344" s="278"/>
      <c r="BU344" s="278"/>
      <c r="BV344" s="278"/>
      <c r="BW344" s="679">
        <v>202</v>
      </c>
      <c r="BX344" s="489">
        <f t="shared" ca="1" si="671"/>
        <v>1445.5025028809234</v>
      </c>
      <c r="BY344" s="489">
        <f t="shared" ca="1" si="648"/>
        <v>104.1015</v>
      </c>
      <c r="BZ344" s="489">
        <f t="shared" ca="1" si="649"/>
        <v>1341.4010028809234</v>
      </c>
      <c r="CA344" s="489">
        <f t="shared" ca="1" si="672"/>
        <v>28.872340598582806</v>
      </c>
      <c r="CB344" s="489">
        <f t="shared" ca="1" si="673"/>
        <v>1312.5286622823407</v>
      </c>
      <c r="CC344" s="489">
        <f t="shared" si="674"/>
        <v>0</v>
      </c>
      <c r="CD344" s="489">
        <f t="shared" si="675"/>
        <v>0</v>
      </c>
      <c r="CE344" s="647">
        <f t="shared" ca="1" si="676"/>
        <v>8586.5595429460482</v>
      </c>
      <c r="CF344" s="700">
        <f t="shared" ca="1" si="723"/>
        <v>0</v>
      </c>
      <c r="CG344" s="701">
        <f t="shared" ca="1" si="677"/>
        <v>1445.5025028809234</v>
      </c>
      <c r="CH344" s="710">
        <f t="shared" ca="1" si="597"/>
        <v>-1445.5025028809234</v>
      </c>
      <c r="CI344" s="679">
        <v>203</v>
      </c>
      <c r="CJ344" s="29">
        <f t="shared" si="650"/>
        <v>0</v>
      </c>
      <c r="CK344" s="29">
        <f t="shared" ca="1" si="678"/>
        <v>96289.353414274519</v>
      </c>
      <c r="CL344" s="29">
        <f t="shared" ca="1" si="651"/>
        <v>100.30140980653596</v>
      </c>
      <c r="CM344" s="29"/>
      <c r="CN344" s="29">
        <v>202</v>
      </c>
      <c r="CO344" s="29">
        <f t="shared" ca="1" si="588"/>
        <v>1445.5025028809234</v>
      </c>
      <c r="CP344" s="29">
        <f t="shared" ca="1" si="718"/>
        <v>335148.33567677526</v>
      </c>
      <c r="CQ344" s="29">
        <f t="shared" ca="1" si="679"/>
        <v>349.11284966330754</v>
      </c>
      <c r="CR344" s="292"/>
      <c r="DB344" s="242">
        <v>202</v>
      </c>
      <c r="DC344" s="488">
        <f t="shared" ca="1" si="680"/>
        <v>1462.4506963735107</v>
      </c>
      <c r="DD344" s="489">
        <f t="shared" ca="1" si="652"/>
        <v>106.9885</v>
      </c>
      <c r="DE344" s="488">
        <f t="shared" ca="1" si="681"/>
        <v>1355.4621963735108</v>
      </c>
      <c r="DF344" s="489">
        <f t="shared" ca="1" si="682"/>
        <v>47.638410051366684</v>
      </c>
      <c r="DG344" s="488">
        <f t="shared" ca="1" si="683"/>
        <v>1307.8237863221441</v>
      </c>
      <c r="DH344" s="488">
        <f t="shared" si="684"/>
        <v>0</v>
      </c>
      <c r="DI344" s="488">
        <f t="shared" si="685"/>
        <v>0</v>
      </c>
      <c r="DJ344" s="523">
        <f t="shared" ca="1" si="686"/>
        <v>15025.345374146431</v>
      </c>
      <c r="DK344" s="420">
        <f t="shared" ca="1" si="653"/>
        <v>0</v>
      </c>
      <c r="DL344" s="416">
        <f t="shared" ca="1" si="687"/>
        <v>1462.4506963735107</v>
      </c>
      <c r="DM344" s="372">
        <f t="shared" ca="1" si="598"/>
        <v>-1462.4506963735107</v>
      </c>
      <c r="DN344" s="242">
        <v>203</v>
      </c>
      <c r="DO344" s="29">
        <f t="shared" si="654"/>
        <v>0</v>
      </c>
      <c r="DP344" s="29">
        <f t="shared" ca="1" si="577"/>
        <v>89309.800548186642</v>
      </c>
      <c r="DQ344" s="29">
        <f t="shared" ca="1" si="655"/>
        <v>93.031042237694422</v>
      </c>
      <c r="DR344" s="29"/>
      <c r="DS344" s="24">
        <v>202</v>
      </c>
      <c r="DT344" s="243">
        <f t="shared" ca="1" si="589"/>
        <v>1462.4506963735107</v>
      </c>
      <c r="DU344" s="243">
        <f t="shared" ca="1" si="719"/>
        <v>337658.51901417732</v>
      </c>
      <c r="DV344" s="243">
        <f t="shared" ca="1" si="688"/>
        <v>351.7276239731014</v>
      </c>
      <c r="DW344" s="33"/>
      <c r="EG344" s="242">
        <v>202</v>
      </c>
      <c r="EH344" s="331">
        <f t="shared" ca="1" si="689"/>
        <v>1150</v>
      </c>
      <c r="EI344" s="599">
        <f t="shared" ca="1" si="599"/>
        <v>103.62049999999999</v>
      </c>
      <c r="EJ344" s="331">
        <f t="shared" ca="1" si="690"/>
        <v>1046.3795</v>
      </c>
      <c r="EK344" s="594">
        <f t="shared" ca="1" si="691"/>
        <v>254.56413999525714</v>
      </c>
      <c r="EL344" s="488">
        <f t="shared" ca="1" si="692"/>
        <v>791.81536000474284</v>
      </c>
      <c r="EM344" s="331">
        <f t="shared" si="693"/>
        <v>0</v>
      </c>
      <c r="EN344" s="331">
        <f t="shared" si="694"/>
        <v>0</v>
      </c>
      <c r="EO344" s="595">
        <f t="shared" ca="1" si="695"/>
        <v>86487.318352654838</v>
      </c>
      <c r="EP344" s="420">
        <f t="shared" ca="1" si="656"/>
        <v>0</v>
      </c>
      <c r="EQ344" s="416">
        <f t="shared" ca="1" si="696"/>
        <v>1150</v>
      </c>
      <c r="ER344" s="372">
        <f t="shared" ca="1" si="600"/>
        <v>-1150</v>
      </c>
      <c r="ES344" s="242">
        <v>203</v>
      </c>
      <c r="ET344" s="29">
        <f t="shared" si="697"/>
        <v>0</v>
      </c>
      <c r="EU344" s="29">
        <f t="shared" ca="1" si="698"/>
        <v>96289.353414274519</v>
      </c>
      <c r="EV344" s="29">
        <f t="shared" ca="1" si="657"/>
        <v>100.30140980653596</v>
      </c>
      <c r="EW344" s="29"/>
      <c r="EX344" s="24">
        <v>202</v>
      </c>
      <c r="EY344" s="243">
        <f t="shared" ca="1" si="590"/>
        <v>1150</v>
      </c>
      <c r="EZ344" s="243">
        <f t="shared" ca="1" si="720"/>
        <v>269431.51734219154</v>
      </c>
      <c r="FA344" s="243">
        <f t="shared" ca="1" si="699"/>
        <v>280.65783056478284</v>
      </c>
      <c r="FB344" s="33"/>
      <c r="FL344" s="242">
        <v>202</v>
      </c>
      <c r="FM344" s="331">
        <f t="shared" ca="1" si="700"/>
        <v>1150</v>
      </c>
      <c r="FN344" s="600">
        <f t="shared" ca="1" si="601"/>
        <v>104.1015</v>
      </c>
      <c r="FO344" s="331">
        <f t="shared" ca="1" si="701"/>
        <v>1045.8985</v>
      </c>
      <c r="FP344" s="597">
        <f t="shared" ca="1" si="702"/>
        <v>264.0046334559417</v>
      </c>
      <c r="FQ344" s="488">
        <f t="shared" ca="1" si="703"/>
        <v>781.89386654405826</v>
      </c>
      <c r="FR344" s="331">
        <f t="shared" si="704"/>
        <v>0</v>
      </c>
      <c r="FS344" s="331">
        <f t="shared" si="705"/>
        <v>0</v>
      </c>
      <c r="FT344" s="596">
        <f t="shared" ca="1" si="706"/>
        <v>89733.980461207364</v>
      </c>
      <c r="FU344" s="420">
        <f t="shared" ca="1" si="658"/>
        <v>0</v>
      </c>
      <c r="FV344" s="416">
        <f t="shared" ca="1" si="707"/>
        <v>1150</v>
      </c>
      <c r="FW344" s="372">
        <f t="shared" ca="1" si="602"/>
        <v>-1150</v>
      </c>
      <c r="FX344" s="242">
        <v>203</v>
      </c>
      <c r="FY344" s="29">
        <f t="shared" si="708"/>
        <v>0</v>
      </c>
      <c r="FZ344" s="29">
        <f t="shared" ca="1" si="709"/>
        <v>96289.353414274519</v>
      </c>
      <c r="GA344" s="29">
        <f t="shared" ca="1" si="659"/>
        <v>100.30140980653596</v>
      </c>
      <c r="GB344" s="29"/>
      <c r="GC344" s="24">
        <v>202</v>
      </c>
      <c r="GD344" s="243">
        <f t="shared" ca="1" si="591"/>
        <v>1150</v>
      </c>
      <c r="GE344" s="243">
        <f t="shared" ca="1" si="721"/>
        <v>269392.15898646828</v>
      </c>
      <c r="GF344" s="243">
        <f t="shared" ca="1" si="710"/>
        <v>280.61683227757112</v>
      </c>
      <c r="GG344" s="33"/>
      <c r="GQ344" s="242">
        <v>202</v>
      </c>
      <c r="GR344" s="331">
        <f t="shared" ca="1" si="660"/>
        <v>1150</v>
      </c>
      <c r="GS344" s="600">
        <f t="shared" ca="1" si="603"/>
        <v>106.9885</v>
      </c>
      <c r="GT344" s="331">
        <f t="shared" ca="1" si="661"/>
        <v>1043.0115000000001</v>
      </c>
      <c r="GU344" s="591">
        <f t="shared" ca="1" si="711"/>
        <v>296.25643503231436</v>
      </c>
      <c r="GV344" s="488">
        <f t="shared" ca="1" si="592"/>
        <v>746.75506496768571</v>
      </c>
      <c r="GW344" s="331">
        <f t="shared" si="593"/>
        <v>0</v>
      </c>
      <c r="GX344" s="331">
        <f t="shared" si="594"/>
        <v>0</v>
      </c>
      <c r="GY344" s="593">
        <f t="shared" ca="1" si="595"/>
        <v>100826.87980325437</v>
      </c>
      <c r="GZ344" s="420">
        <f t="shared" ca="1" si="662"/>
        <v>0</v>
      </c>
      <c r="HA344" s="416">
        <f t="shared" ca="1" si="712"/>
        <v>1150</v>
      </c>
      <c r="HB344" s="372">
        <f t="shared" ca="1" si="604"/>
        <v>-1150</v>
      </c>
      <c r="HC344" s="242">
        <v>203</v>
      </c>
      <c r="HD344" s="29">
        <f t="shared" si="713"/>
        <v>0</v>
      </c>
      <c r="HE344" s="29">
        <f t="shared" ca="1" si="714"/>
        <v>89309.800548186642</v>
      </c>
      <c r="HF344" s="29">
        <f t="shared" ca="1" si="663"/>
        <v>93.031042237694422</v>
      </c>
      <c r="HG344" s="29"/>
      <c r="HH344" s="24">
        <v>202</v>
      </c>
      <c r="HI344" s="243">
        <f t="shared" ca="1" si="605"/>
        <v>1150</v>
      </c>
      <c r="HJ344" s="243">
        <f t="shared" ca="1" si="722"/>
        <v>268130.97526262805</v>
      </c>
      <c r="HK344" s="243">
        <f t="shared" ca="1" si="715"/>
        <v>279.30309923190424</v>
      </c>
      <c r="HL344" s="33"/>
    </row>
    <row r="345" spans="3:220" ht="15" customHeight="1" x14ac:dyDescent="0.25">
      <c r="C345" s="242">
        <v>203</v>
      </c>
      <c r="D345" s="243">
        <f t="shared" si="635"/>
        <v>1155.6736805955547</v>
      </c>
      <c r="E345" s="865">
        <f t="shared" si="716"/>
        <v>100</v>
      </c>
      <c r="F345" s="866"/>
      <c r="G345" s="243">
        <f t="shared" si="636"/>
        <v>1055.6736805955547</v>
      </c>
      <c r="H345" s="859">
        <f t="shared" si="637"/>
        <v>293.77698771990907</v>
      </c>
      <c r="I345" s="860"/>
      <c r="J345" s="243">
        <f t="shared" si="638"/>
        <v>761.89669287564561</v>
      </c>
      <c r="K345" s="859">
        <f t="shared" si="664"/>
        <v>87371.199623097084</v>
      </c>
      <c r="L345" s="860"/>
      <c r="M345" s="860"/>
      <c r="N345" s="861"/>
      <c r="O345" s="248">
        <f t="shared" si="665"/>
        <v>87371.199623097084</v>
      </c>
      <c r="P345" s="248">
        <f t="shared" si="633"/>
        <v>0</v>
      </c>
      <c r="Q345" s="248">
        <f t="shared" si="639"/>
        <v>0</v>
      </c>
      <c r="R345" s="1015" t="str">
        <f t="shared" si="634"/>
        <v/>
      </c>
      <c r="S345" s="1015"/>
      <c r="U345">
        <v>203</v>
      </c>
      <c r="W345" s="278"/>
      <c r="X345" s="278"/>
      <c r="Y345" s="854"/>
      <c r="Z345" s="855"/>
      <c r="AA345" s="279"/>
      <c r="AR345" s="242">
        <v>203</v>
      </c>
      <c r="AS345" s="331">
        <f t="shared" ca="1" si="640"/>
        <v>1231.970682334292</v>
      </c>
      <c r="AT345" s="566">
        <f t="shared" ca="1" si="666"/>
        <v>103.62049999999999</v>
      </c>
      <c r="AU345" s="331">
        <f t="shared" ca="1" si="641"/>
        <v>1128.350182334292</v>
      </c>
      <c r="AV345" s="329">
        <f t="shared" ca="1" si="642"/>
        <v>186.60102390295035</v>
      </c>
      <c r="AW345" s="331">
        <f t="shared" ca="1" si="643"/>
        <v>941.74915843134158</v>
      </c>
      <c r="AX345" s="331">
        <f t="shared" si="667"/>
        <v>0</v>
      </c>
      <c r="AY345" s="331">
        <f t="shared" si="724"/>
        <v>0</v>
      </c>
      <c r="AZ345" s="350">
        <f t="shared" ca="1" si="644"/>
        <v>63035.744751151629</v>
      </c>
      <c r="BA345" s="420">
        <f t="shared" ca="1" si="645"/>
        <v>0</v>
      </c>
      <c r="BB345" s="416">
        <f t="shared" ca="1" si="668"/>
        <v>1231.970682334292</v>
      </c>
      <c r="BC345" s="372">
        <f t="shared" ca="1" si="596"/>
        <v>-1231.970682334292</v>
      </c>
      <c r="BD345" s="443">
        <v>204</v>
      </c>
      <c r="BE345" s="444">
        <f t="shared" si="646"/>
        <v>0</v>
      </c>
      <c r="BF345" s="444">
        <f t="shared" ca="1" si="669"/>
        <v>96289.353414274519</v>
      </c>
      <c r="BG345" s="444">
        <f t="shared" ca="1" si="647"/>
        <v>100.30140980653596</v>
      </c>
      <c r="BH345" s="444">
        <f ca="1">IF(BD345&gt;$BE$140,0,SUM(BG334:BG345))</f>
        <v>1203.6169176784315</v>
      </c>
      <c r="BI345" s="24">
        <v>203</v>
      </c>
      <c r="BJ345" s="243">
        <f t="shared" ca="1" si="587"/>
        <v>1231.970682334292</v>
      </c>
      <c r="BK345" s="243">
        <f t="shared" ca="1" si="717"/>
        <v>288903.87048643228</v>
      </c>
      <c r="BL345" s="243">
        <f t="shared" ca="1" si="670"/>
        <v>300.94153175670027</v>
      </c>
      <c r="BM345" s="33"/>
      <c r="BO345" s="278"/>
      <c r="BP345" s="278"/>
      <c r="BQ345" s="278"/>
      <c r="BR345" s="278"/>
      <c r="BS345" s="278"/>
      <c r="BT345" s="278"/>
      <c r="BU345" s="278"/>
      <c r="BV345" s="278"/>
      <c r="BW345" s="679">
        <v>203</v>
      </c>
      <c r="BX345" s="489">
        <f t="shared" ca="1" si="671"/>
        <v>1445.5025028809234</v>
      </c>
      <c r="BY345" s="489">
        <f t="shared" ca="1" si="648"/>
        <v>104.1015</v>
      </c>
      <c r="BZ345" s="489">
        <f t="shared" ca="1" si="649"/>
        <v>1341.4010028809234</v>
      </c>
      <c r="CA345" s="489">
        <f t="shared" ca="1" si="672"/>
        <v>25.04413200025931</v>
      </c>
      <c r="CB345" s="489">
        <f t="shared" ca="1" si="673"/>
        <v>1316.3568708806642</v>
      </c>
      <c r="CC345" s="489">
        <f t="shared" si="674"/>
        <v>0</v>
      </c>
      <c r="CD345" s="489">
        <f t="shared" si="675"/>
        <v>0</v>
      </c>
      <c r="CE345" s="647">
        <f t="shared" ca="1" si="676"/>
        <v>7270.2026720653839</v>
      </c>
      <c r="CF345" s="700">
        <f t="shared" ca="1" si="723"/>
        <v>0</v>
      </c>
      <c r="CG345" s="701">
        <f t="shared" ca="1" si="677"/>
        <v>1445.5025028809234</v>
      </c>
      <c r="CH345" s="710">
        <f t="shared" ca="1" si="597"/>
        <v>-1445.5025028809234</v>
      </c>
      <c r="CI345" s="703">
        <v>204</v>
      </c>
      <c r="CJ345" s="444">
        <f t="shared" si="650"/>
        <v>0</v>
      </c>
      <c r="CK345" s="444">
        <f t="shared" ca="1" si="678"/>
        <v>96289.353414274519</v>
      </c>
      <c r="CL345" s="444">
        <f t="shared" ca="1" si="651"/>
        <v>100.30140980653596</v>
      </c>
      <c r="CM345" s="444">
        <f ca="1">IF(CI345&gt;$CJ$140,0,SUM(CL334:CL345))</f>
        <v>1203.6169176784315</v>
      </c>
      <c r="CN345" s="29">
        <v>203</v>
      </c>
      <c r="CO345" s="29">
        <f t="shared" ca="1" si="588"/>
        <v>1445.5025028809234</v>
      </c>
      <c r="CP345" s="29">
        <f t="shared" ca="1" si="718"/>
        <v>336593.83817965619</v>
      </c>
      <c r="CQ345" s="29">
        <f t="shared" ca="1" si="679"/>
        <v>350.61858143714193</v>
      </c>
      <c r="CR345" s="292"/>
      <c r="DB345" s="242">
        <v>203</v>
      </c>
      <c r="DC345" s="488">
        <f t="shared" ca="1" si="680"/>
        <v>1462.4506963735107</v>
      </c>
      <c r="DD345" s="489">
        <f t="shared" ca="1" si="652"/>
        <v>106.9885</v>
      </c>
      <c r="DE345" s="488">
        <f t="shared" ca="1" si="681"/>
        <v>1355.4621963735108</v>
      </c>
      <c r="DF345" s="489">
        <f t="shared" ca="1" si="682"/>
        <v>43.823924007927097</v>
      </c>
      <c r="DG345" s="488">
        <f t="shared" ca="1" si="683"/>
        <v>1311.6382723655836</v>
      </c>
      <c r="DH345" s="488">
        <f t="shared" si="684"/>
        <v>0</v>
      </c>
      <c r="DI345" s="488">
        <f t="shared" si="685"/>
        <v>0</v>
      </c>
      <c r="DJ345" s="523">
        <f t="shared" ca="1" si="686"/>
        <v>13713.707101780847</v>
      </c>
      <c r="DK345" s="420">
        <f t="shared" ca="1" si="653"/>
        <v>0</v>
      </c>
      <c r="DL345" s="416">
        <f t="shared" ca="1" si="687"/>
        <v>1462.4506963735107</v>
      </c>
      <c r="DM345" s="372">
        <f t="shared" ca="1" si="598"/>
        <v>-1462.4506963735107</v>
      </c>
      <c r="DN345" s="443">
        <v>204</v>
      </c>
      <c r="DO345" s="444">
        <f t="shared" si="654"/>
        <v>0</v>
      </c>
      <c r="DP345" s="444">
        <f t="shared" ca="1" si="577"/>
        <v>89309.800548186642</v>
      </c>
      <c r="DQ345" s="444">
        <f t="shared" ca="1" si="655"/>
        <v>93.031042237694422</v>
      </c>
      <c r="DR345" s="444">
        <f ca="1">IF(DN345&gt;$DO$140,0,SUM(DQ334:DQ345))</f>
        <v>1116.3725068523333</v>
      </c>
      <c r="DS345" s="24">
        <v>203</v>
      </c>
      <c r="DT345" s="243">
        <f t="shared" ca="1" si="589"/>
        <v>1462.4506963735107</v>
      </c>
      <c r="DU345" s="243">
        <f t="shared" ca="1" si="719"/>
        <v>339120.96971055085</v>
      </c>
      <c r="DV345" s="243">
        <f t="shared" ca="1" si="688"/>
        <v>353.25101011515716</v>
      </c>
      <c r="DW345" s="33"/>
      <c r="EG345" s="242">
        <v>203</v>
      </c>
      <c r="EH345" s="331">
        <f t="shared" ca="1" si="689"/>
        <v>1150</v>
      </c>
      <c r="EI345" s="599">
        <f t="shared" ca="1" si="599"/>
        <v>103.62049999999999</v>
      </c>
      <c r="EJ345" s="331">
        <f t="shared" ca="1" si="690"/>
        <v>1046.3795</v>
      </c>
      <c r="EK345" s="594">
        <f t="shared" ca="1" si="691"/>
        <v>252.25467852857662</v>
      </c>
      <c r="EL345" s="488">
        <f t="shared" ca="1" si="692"/>
        <v>794.12482147142339</v>
      </c>
      <c r="EM345" s="331">
        <f t="shared" si="693"/>
        <v>0</v>
      </c>
      <c r="EN345" s="331">
        <f t="shared" si="694"/>
        <v>0</v>
      </c>
      <c r="EO345" s="595">
        <f t="shared" ca="1" si="695"/>
        <v>85693.19353118341</v>
      </c>
      <c r="EP345" s="420">
        <f t="shared" ca="1" si="656"/>
        <v>0</v>
      </c>
      <c r="EQ345" s="416">
        <f t="shared" ca="1" si="696"/>
        <v>1150</v>
      </c>
      <c r="ER345" s="372">
        <f t="shared" ca="1" si="600"/>
        <v>-1150</v>
      </c>
      <c r="ES345" s="443">
        <v>204</v>
      </c>
      <c r="ET345" s="444">
        <f t="shared" si="697"/>
        <v>0</v>
      </c>
      <c r="EU345" s="444">
        <f t="shared" ca="1" si="698"/>
        <v>96289.353414274519</v>
      </c>
      <c r="EV345" s="444">
        <f t="shared" ca="1" si="657"/>
        <v>100.30140980653596</v>
      </c>
      <c r="EW345" s="444">
        <f ca="1">IF(ES345&gt;$ET$140,0,SUM(EV334:EV345))</f>
        <v>1203.6169176784315</v>
      </c>
      <c r="EX345" s="24">
        <v>203</v>
      </c>
      <c r="EY345" s="243">
        <f t="shared" ca="1" si="590"/>
        <v>1150</v>
      </c>
      <c r="EZ345" s="243">
        <f t="shared" ca="1" si="720"/>
        <v>270581.51734219154</v>
      </c>
      <c r="FA345" s="243">
        <f t="shared" ca="1" si="699"/>
        <v>281.85574723144953</v>
      </c>
      <c r="FB345" s="33"/>
      <c r="FL345" s="242">
        <v>203</v>
      </c>
      <c r="FM345" s="331">
        <f t="shared" ca="1" si="700"/>
        <v>1150</v>
      </c>
      <c r="FN345" s="600">
        <f t="shared" ca="1" si="601"/>
        <v>104.1015</v>
      </c>
      <c r="FO345" s="331">
        <f t="shared" ca="1" si="701"/>
        <v>1045.8985</v>
      </c>
      <c r="FP345" s="597">
        <f t="shared" ca="1" si="702"/>
        <v>261.72410967852153</v>
      </c>
      <c r="FQ345" s="488">
        <f t="shared" ca="1" si="703"/>
        <v>784.17439032147854</v>
      </c>
      <c r="FR345" s="331">
        <f t="shared" si="704"/>
        <v>0</v>
      </c>
      <c r="FS345" s="331">
        <f t="shared" si="705"/>
        <v>0</v>
      </c>
      <c r="FT345" s="596">
        <f t="shared" ca="1" si="706"/>
        <v>88949.806070885883</v>
      </c>
      <c r="FU345" s="420">
        <f t="shared" ca="1" si="658"/>
        <v>0</v>
      </c>
      <c r="FV345" s="416">
        <f t="shared" ca="1" si="707"/>
        <v>1150</v>
      </c>
      <c r="FW345" s="372">
        <f t="shared" ca="1" si="602"/>
        <v>-1150</v>
      </c>
      <c r="FX345" s="443">
        <v>204</v>
      </c>
      <c r="FY345" s="444">
        <f t="shared" si="708"/>
        <v>0</v>
      </c>
      <c r="FZ345" s="444">
        <f t="shared" ca="1" si="709"/>
        <v>96289.353414274519</v>
      </c>
      <c r="GA345" s="444">
        <f t="shared" ca="1" si="659"/>
        <v>100.30140980653596</v>
      </c>
      <c r="GB345" s="444">
        <f ca="1">IF(FX345&gt;$FY$140,0,SUM(GA334:GA345))</f>
        <v>1203.6169176784315</v>
      </c>
      <c r="GC345" s="24">
        <v>203</v>
      </c>
      <c r="GD345" s="243">
        <f t="shared" ca="1" si="591"/>
        <v>1150</v>
      </c>
      <c r="GE345" s="243">
        <f t="shared" ca="1" si="721"/>
        <v>270542.15898646828</v>
      </c>
      <c r="GF345" s="243">
        <f t="shared" ca="1" si="710"/>
        <v>281.81474894423781</v>
      </c>
      <c r="GG345" s="33"/>
      <c r="GQ345" s="242">
        <v>203</v>
      </c>
      <c r="GR345" s="331">
        <f t="shared" ca="1" si="660"/>
        <v>1150</v>
      </c>
      <c r="GS345" s="600">
        <f t="shared" ca="1" si="603"/>
        <v>106.9885</v>
      </c>
      <c r="GT345" s="331">
        <f t="shared" ca="1" si="661"/>
        <v>1043.0115000000001</v>
      </c>
      <c r="GU345" s="591">
        <f t="shared" ca="1" si="711"/>
        <v>294.07839942615863</v>
      </c>
      <c r="GV345" s="488">
        <f t="shared" ca="1" si="592"/>
        <v>748.93310057384144</v>
      </c>
      <c r="GW345" s="331">
        <f t="shared" si="593"/>
        <v>0</v>
      </c>
      <c r="GX345" s="331">
        <f t="shared" si="594"/>
        <v>0</v>
      </c>
      <c r="GY345" s="593">
        <f t="shared" ca="1" si="595"/>
        <v>100077.94670268054</v>
      </c>
      <c r="GZ345" s="420">
        <f t="shared" ca="1" si="662"/>
        <v>0</v>
      </c>
      <c r="HA345" s="416">
        <f t="shared" ca="1" si="712"/>
        <v>1150</v>
      </c>
      <c r="HB345" s="372">
        <f t="shared" ca="1" si="604"/>
        <v>-1150</v>
      </c>
      <c r="HC345" s="443">
        <v>204</v>
      </c>
      <c r="HD345" s="444">
        <f t="shared" si="713"/>
        <v>0</v>
      </c>
      <c r="HE345" s="444">
        <f t="shared" ca="1" si="714"/>
        <v>89309.800548186642</v>
      </c>
      <c r="HF345" s="444">
        <f t="shared" ca="1" si="663"/>
        <v>93.031042237694422</v>
      </c>
      <c r="HG345" s="444">
        <f ca="1">IF(HC345&gt;$HD$140,0,SUM(HF334:HF345))</f>
        <v>1116.3725068523333</v>
      </c>
      <c r="HH345" s="24">
        <v>203</v>
      </c>
      <c r="HI345" s="243">
        <f t="shared" ca="1" si="605"/>
        <v>1150</v>
      </c>
      <c r="HJ345" s="243">
        <f t="shared" ca="1" si="722"/>
        <v>269280.97526262805</v>
      </c>
      <c r="HK345" s="243">
        <f t="shared" ca="1" si="715"/>
        <v>280.50101589857087</v>
      </c>
      <c r="HL345" s="33"/>
    </row>
    <row r="346" spans="3:220" ht="15" customHeight="1" x14ac:dyDescent="0.25">
      <c r="C346" s="242">
        <v>204</v>
      </c>
      <c r="D346" s="243">
        <f t="shared" si="635"/>
        <v>1155.6736805955547</v>
      </c>
      <c r="E346" s="865">
        <f t="shared" si="716"/>
        <v>100</v>
      </c>
      <c r="F346" s="866"/>
      <c r="G346" s="243">
        <f t="shared" si="636"/>
        <v>1055.6736805955547</v>
      </c>
      <c r="H346" s="859">
        <f t="shared" si="637"/>
        <v>291.2373320769903</v>
      </c>
      <c r="I346" s="860"/>
      <c r="J346" s="243">
        <f t="shared" si="638"/>
        <v>764.4363485185645</v>
      </c>
      <c r="K346" s="859">
        <f t="shared" si="664"/>
        <v>86606.763274578523</v>
      </c>
      <c r="L346" s="860"/>
      <c r="M346" s="860"/>
      <c r="N346" s="861"/>
      <c r="O346" s="248">
        <f t="shared" si="665"/>
        <v>86606.763274578523</v>
      </c>
      <c r="P346" s="248">
        <f t="shared" si="633"/>
        <v>0</v>
      </c>
      <c r="Q346" s="248">
        <f t="shared" si="639"/>
        <v>0</v>
      </c>
      <c r="R346" s="1015" t="str">
        <f t="shared" si="634"/>
        <v/>
      </c>
      <c r="S346" s="1015"/>
      <c r="U346">
        <v>204</v>
      </c>
      <c r="W346" s="278"/>
      <c r="X346" s="278"/>
      <c r="Y346" s="854"/>
      <c r="Z346" s="855"/>
      <c r="AA346" s="279"/>
      <c r="AR346" s="242">
        <v>204</v>
      </c>
      <c r="AS346" s="331">
        <f t="shared" ca="1" si="640"/>
        <v>1231.970682334292</v>
      </c>
      <c r="AT346" s="566">
        <f t="shared" ca="1" si="666"/>
        <v>103.62049999999999</v>
      </c>
      <c r="AU346" s="331">
        <f t="shared" ca="1" si="641"/>
        <v>1128.350182334292</v>
      </c>
      <c r="AV346" s="329">
        <f t="shared" ca="1" si="642"/>
        <v>183.85425552419227</v>
      </c>
      <c r="AW346" s="331">
        <f t="shared" ca="1" si="643"/>
        <v>944.49592681009972</v>
      </c>
      <c r="AX346" s="331">
        <f t="shared" si="667"/>
        <v>0</v>
      </c>
      <c r="AY346" s="331">
        <f t="shared" si="724"/>
        <v>0</v>
      </c>
      <c r="AZ346" s="350">
        <f t="shared" ca="1" si="644"/>
        <v>62091.248824341528</v>
      </c>
      <c r="BA346" s="420">
        <f t="shared" ca="1" si="645"/>
        <v>0</v>
      </c>
      <c r="BB346" s="416">
        <f t="shared" ca="1" si="668"/>
        <v>1231.970682334292</v>
      </c>
      <c r="BC346" s="372">
        <f t="shared" ca="1" si="596"/>
        <v>-1231.970682334292</v>
      </c>
      <c r="BD346" s="242">
        <v>205</v>
      </c>
      <c r="BE346" s="29">
        <f t="shared" si="646"/>
        <v>0</v>
      </c>
      <c r="BF346" s="445">
        <f ca="1">(IF(BD346&gt;$BE$140,0,BF345+BE346))+BH345</f>
        <v>97492.970331952951</v>
      </c>
      <c r="BG346" s="29">
        <f t="shared" ca="1" si="647"/>
        <v>101.55517742911765</v>
      </c>
      <c r="BH346" s="29"/>
      <c r="BI346" s="433">
        <v>204</v>
      </c>
      <c r="BJ346" s="428">
        <f t="shared" ca="1" si="587"/>
        <v>1231.970682334292</v>
      </c>
      <c r="BK346" s="428">
        <f t="shared" ca="1" si="717"/>
        <v>290135.84116876655</v>
      </c>
      <c r="BL346" s="428">
        <f t="shared" ca="1" si="670"/>
        <v>302.22483455079851</v>
      </c>
      <c r="BM346" s="446">
        <f ca="1">IF(BI346&gt;$BA$140,0,SUM(BL335:BL346))</f>
        <v>3542.0000301991013</v>
      </c>
      <c r="BO346" s="278"/>
      <c r="BP346" s="278"/>
      <c r="BQ346" s="278"/>
      <c r="BR346" s="278"/>
      <c r="BS346" s="278"/>
      <c r="BT346" s="278"/>
      <c r="BU346" s="278"/>
      <c r="BV346" s="278"/>
      <c r="BW346" s="679">
        <v>204</v>
      </c>
      <c r="BX346" s="489">
        <f t="shared" ca="1" si="671"/>
        <v>1445.5025028809234</v>
      </c>
      <c r="BY346" s="489">
        <f t="shared" ca="1" si="648"/>
        <v>104.1015</v>
      </c>
      <c r="BZ346" s="489">
        <f t="shared" ca="1" si="649"/>
        <v>1341.4010028809234</v>
      </c>
      <c r="CA346" s="489">
        <f t="shared" ca="1" si="672"/>
        <v>21.204757793524038</v>
      </c>
      <c r="CB346" s="489">
        <f t="shared" ca="1" si="673"/>
        <v>1320.1962450873993</v>
      </c>
      <c r="CC346" s="489">
        <f t="shared" si="674"/>
        <v>0</v>
      </c>
      <c r="CD346" s="489">
        <f t="shared" si="675"/>
        <v>0</v>
      </c>
      <c r="CE346" s="647">
        <f t="shared" ca="1" si="676"/>
        <v>5950.006426977985</v>
      </c>
      <c r="CF346" s="700">
        <f t="shared" ca="1" si="723"/>
        <v>0</v>
      </c>
      <c r="CG346" s="701">
        <f t="shared" ca="1" si="677"/>
        <v>1445.5025028809234</v>
      </c>
      <c r="CH346" s="710">
        <f t="shared" ca="1" si="597"/>
        <v>-1445.5025028809234</v>
      </c>
      <c r="CI346" s="679">
        <v>205</v>
      </c>
      <c r="CJ346" s="29">
        <f t="shared" si="650"/>
        <v>0</v>
      </c>
      <c r="CK346" s="445">
        <f ca="1">(IF(CI346&gt;$CJ$140,0,CK345+CJ346))+CM345</f>
        <v>97492.970331952951</v>
      </c>
      <c r="CL346" s="29">
        <f t="shared" ca="1" si="651"/>
        <v>101.55517742911765</v>
      </c>
      <c r="CM346" s="29"/>
      <c r="CN346" s="432">
        <v>204</v>
      </c>
      <c r="CO346" s="432">
        <f t="shared" ca="1" si="588"/>
        <v>1445.5025028809234</v>
      </c>
      <c r="CP346" s="432">
        <f t="shared" ca="1" si="718"/>
        <v>338039.34068253712</v>
      </c>
      <c r="CQ346" s="432">
        <f t="shared" ca="1" si="679"/>
        <v>352.1243132109762</v>
      </c>
      <c r="CR346" s="296">
        <f ca="1">IF(CN346&gt;$CF$140,0,SUM(CQ335:CQ346))</f>
        <v>4126.1134614586499</v>
      </c>
      <c r="DB346" s="242">
        <v>204</v>
      </c>
      <c r="DC346" s="488">
        <f t="shared" ca="1" si="680"/>
        <v>1462.4506963735107</v>
      </c>
      <c r="DD346" s="489">
        <f t="shared" ca="1" si="652"/>
        <v>106.9885</v>
      </c>
      <c r="DE346" s="488">
        <f t="shared" ca="1" si="681"/>
        <v>1355.4621963735108</v>
      </c>
      <c r="DF346" s="489">
        <f t="shared" ca="1" si="682"/>
        <v>39.998312380194143</v>
      </c>
      <c r="DG346" s="488">
        <f t="shared" ca="1" si="683"/>
        <v>1315.4638839933166</v>
      </c>
      <c r="DH346" s="488">
        <f t="shared" si="684"/>
        <v>0</v>
      </c>
      <c r="DI346" s="488">
        <f t="shared" si="685"/>
        <v>0</v>
      </c>
      <c r="DJ346" s="523">
        <f t="shared" ca="1" si="686"/>
        <v>12398.243217787531</v>
      </c>
      <c r="DK346" s="420">
        <f t="shared" ca="1" si="653"/>
        <v>0</v>
      </c>
      <c r="DL346" s="416">
        <f t="shared" ca="1" si="687"/>
        <v>1462.4506963735107</v>
      </c>
      <c r="DM346" s="372">
        <f t="shared" ca="1" si="598"/>
        <v>-1462.4506963735107</v>
      </c>
      <c r="DN346" s="242">
        <v>205</v>
      </c>
      <c r="DO346" s="29">
        <f t="shared" si="654"/>
        <v>0</v>
      </c>
      <c r="DP346" s="445">
        <f ca="1">(IF(DN346&gt;$DO$140,0,DP345+DO346))+DR345</f>
        <v>90426.173055038977</v>
      </c>
      <c r="DQ346" s="29">
        <f t="shared" ca="1" si="655"/>
        <v>94.1939302656656</v>
      </c>
      <c r="DR346" s="29"/>
      <c r="DS346" s="433">
        <v>204</v>
      </c>
      <c r="DT346" s="428">
        <f t="shared" ca="1" si="589"/>
        <v>1462.4506963735107</v>
      </c>
      <c r="DU346" s="428">
        <f t="shared" ca="1" si="719"/>
        <v>340583.42040692439</v>
      </c>
      <c r="DV346" s="428">
        <f t="shared" ca="1" si="688"/>
        <v>354.77439625721291</v>
      </c>
      <c r="DW346" s="446">
        <f ca="1">IF(DS346&gt;$DK$140,0,SUM(DV335:DV346))</f>
        <v>4156.7492697108737</v>
      </c>
      <c r="EG346" s="242">
        <v>204</v>
      </c>
      <c r="EH346" s="331">
        <f t="shared" ca="1" si="689"/>
        <v>1150</v>
      </c>
      <c r="EI346" s="599">
        <f t="shared" ca="1" si="599"/>
        <v>103.62049999999999</v>
      </c>
      <c r="EJ346" s="331">
        <f t="shared" ca="1" si="690"/>
        <v>1046.3795</v>
      </c>
      <c r="EK346" s="594">
        <f t="shared" ca="1" si="691"/>
        <v>249.93848113261831</v>
      </c>
      <c r="EL346" s="488">
        <f t="shared" ca="1" si="692"/>
        <v>796.44101886738167</v>
      </c>
      <c r="EM346" s="331">
        <f t="shared" si="693"/>
        <v>0</v>
      </c>
      <c r="EN346" s="331">
        <f t="shared" si="694"/>
        <v>0</v>
      </c>
      <c r="EO346" s="595">
        <f t="shared" ca="1" si="695"/>
        <v>84896.75251231603</v>
      </c>
      <c r="EP346" s="420">
        <f t="shared" ca="1" si="656"/>
        <v>0</v>
      </c>
      <c r="EQ346" s="416">
        <f t="shared" ca="1" si="696"/>
        <v>1150</v>
      </c>
      <c r="ER346" s="372">
        <f t="shared" ca="1" si="600"/>
        <v>-1150</v>
      </c>
      <c r="ES346" s="242">
        <v>205</v>
      </c>
      <c r="ET346" s="29">
        <f t="shared" si="697"/>
        <v>0</v>
      </c>
      <c r="EU346" s="445">
        <f ca="1">(IF(ES346&gt;$ET$140,0,EU345+ET346))+EW345</f>
        <v>97492.970331952951</v>
      </c>
      <c r="EV346" s="29">
        <f t="shared" ca="1" si="657"/>
        <v>101.55517742911765</v>
      </c>
      <c r="EW346" s="29"/>
      <c r="EX346" s="433">
        <v>204</v>
      </c>
      <c r="EY346" s="428">
        <f t="shared" ca="1" si="590"/>
        <v>1150</v>
      </c>
      <c r="EZ346" s="428">
        <f t="shared" ca="1" si="720"/>
        <v>271731.51734219154</v>
      </c>
      <c r="FA346" s="428">
        <f t="shared" ca="1" si="699"/>
        <v>283.05366389811621</v>
      </c>
      <c r="FB346" s="446">
        <f ca="1">IF(EX346&gt;$EP$140,0,SUM(FA335:FA346))</f>
        <v>3317.5814667773939</v>
      </c>
      <c r="FL346" s="242">
        <v>204</v>
      </c>
      <c r="FM346" s="331">
        <f t="shared" ca="1" si="700"/>
        <v>1150</v>
      </c>
      <c r="FN346" s="600">
        <f t="shared" ca="1" si="601"/>
        <v>104.1015</v>
      </c>
      <c r="FO346" s="331">
        <f t="shared" ca="1" si="701"/>
        <v>1045.8985</v>
      </c>
      <c r="FP346" s="597">
        <f t="shared" ca="1" si="702"/>
        <v>259.43693437341716</v>
      </c>
      <c r="FQ346" s="488">
        <f t="shared" ca="1" si="703"/>
        <v>786.4615656265828</v>
      </c>
      <c r="FR346" s="331">
        <f t="shared" si="704"/>
        <v>0</v>
      </c>
      <c r="FS346" s="331">
        <f t="shared" si="705"/>
        <v>0</v>
      </c>
      <c r="FT346" s="596">
        <f t="shared" ca="1" si="706"/>
        <v>88163.344505259302</v>
      </c>
      <c r="FU346" s="420">
        <f t="shared" ca="1" si="658"/>
        <v>0</v>
      </c>
      <c r="FV346" s="416">
        <f t="shared" ca="1" si="707"/>
        <v>1150</v>
      </c>
      <c r="FW346" s="372">
        <f t="shared" ca="1" si="602"/>
        <v>-1150</v>
      </c>
      <c r="FX346" s="242">
        <v>205</v>
      </c>
      <c r="FY346" s="29">
        <f t="shared" si="708"/>
        <v>0</v>
      </c>
      <c r="FZ346" s="445">
        <f ca="1">(IF(FX346&gt;$FY$140,0,FZ345+FY346))+GB345</f>
        <v>97492.970331952951</v>
      </c>
      <c r="GA346" s="29">
        <f t="shared" ca="1" si="659"/>
        <v>101.55517742911765</v>
      </c>
      <c r="GB346" s="29"/>
      <c r="GC346" s="433">
        <v>204</v>
      </c>
      <c r="GD346" s="428">
        <f t="shared" ca="1" si="591"/>
        <v>1150</v>
      </c>
      <c r="GE346" s="428">
        <f t="shared" ca="1" si="721"/>
        <v>271692.15898646828</v>
      </c>
      <c r="GF346" s="428">
        <f t="shared" ca="1" si="710"/>
        <v>283.01266561090443</v>
      </c>
      <c r="GG346" s="446">
        <f ca="1">IF(GC346&gt;$FU$140,0,SUM(GF335:GF346))</f>
        <v>3317.0894873308534</v>
      </c>
      <c r="GQ346" s="242">
        <v>204</v>
      </c>
      <c r="GR346" s="331">
        <f t="shared" ca="1" si="660"/>
        <v>1150</v>
      </c>
      <c r="GS346" s="600">
        <f t="shared" ca="1" si="603"/>
        <v>106.9885</v>
      </c>
      <c r="GT346" s="331">
        <f t="shared" ca="1" si="661"/>
        <v>1043.0115000000001</v>
      </c>
      <c r="GU346" s="591">
        <f t="shared" ca="1" si="711"/>
        <v>291.89401121615157</v>
      </c>
      <c r="GV346" s="488">
        <f t="shared" ca="1" si="592"/>
        <v>751.11748878384856</v>
      </c>
      <c r="GW346" s="331">
        <f t="shared" si="593"/>
        <v>0</v>
      </c>
      <c r="GX346" s="331">
        <f t="shared" si="594"/>
        <v>0</v>
      </c>
      <c r="GY346" s="593">
        <f t="shared" ca="1" si="595"/>
        <v>99326.829213896694</v>
      </c>
      <c r="GZ346" s="420">
        <f t="shared" ca="1" si="662"/>
        <v>0</v>
      </c>
      <c r="HA346" s="416">
        <f t="shared" ca="1" si="712"/>
        <v>1150</v>
      </c>
      <c r="HB346" s="372">
        <f t="shared" ca="1" si="604"/>
        <v>-1150</v>
      </c>
      <c r="HC346" s="242">
        <v>205</v>
      </c>
      <c r="HD346" s="29">
        <f t="shared" si="713"/>
        <v>0</v>
      </c>
      <c r="HE346" s="445">
        <f ca="1">(IF(HC346&gt;$HD$140,0,HE345+HD346))+HG345</f>
        <v>90426.173055038977</v>
      </c>
      <c r="HF346" s="29">
        <f t="shared" ca="1" si="663"/>
        <v>94.1939302656656</v>
      </c>
      <c r="HG346" s="29"/>
      <c r="HH346" s="433">
        <v>204</v>
      </c>
      <c r="HI346" s="428">
        <f t="shared" ca="1" si="605"/>
        <v>1150</v>
      </c>
      <c r="HJ346" s="428">
        <f t="shared" ca="1" si="722"/>
        <v>270430.97526262805</v>
      </c>
      <c r="HK346" s="428">
        <f t="shared" ca="1" si="715"/>
        <v>281.69893256523756</v>
      </c>
      <c r="HL346" s="446">
        <f ca="1">IF(HH346&gt;$GZ$140,0,SUM(HK335:HK346))</f>
        <v>3301.3246907828507</v>
      </c>
    </row>
    <row r="347" spans="3:220" ht="15" customHeight="1" x14ac:dyDescent="0.25">
      <c r="C347" s="242">
        <v>205</v>
      </c>
      <c r="D347" s="243">
        <f t="shared" si="635"/>
        <v>1155.6736805955547</v>
      </c>
      <c r="E347" s="865">
        <f t="shared" si="716"/>
        <v>100</v>
      </c>
      <c r="F347" s="866"/>
      <c r="G347" s="243">
        <f t="shared" si="636"/>
        <v>1055.6736805955547</v>
      </c>
      <c r="H347" s="859">
        <f t="shared" si="637"/>
        <v>288.68921091526175</v>
      </c>
      <c r="I347" s="860"/>
      <c r="J347" s="243">
        <f t="shared" si="638"/>
        <v>766.98446968029293</v>
      </c>
      <c r="K347" s="859">
        <f t="shared" si="664"/>
        <v>85839.778804898233</v>
      </c>
      <c r="L347" s="860"/>
      <c r="M347" s="860"/>
      <c r="N347" s="861"/>
      <c r="O347" s="248">
        <f t="shared" si="665"/>
        <v>85839.778804898233</v>
      </c>
      <c r="P347" s="248">
        <f t="shared" si="633"/>
        <v>0</v>
      </c>
      <c r="Q347" s="248">
        <f t="shared" si="639"/>
        <v>0</v>
      </c>
      <c r="R347" s="1015" t="str">
        <f t="shared" si="634"/>
        <v/>
      </c>
      <c r="S347" s="1015"/>
      <c r="U347">
        <v>205</v>
      </c>
      <c r="W347" s="278"/>
      <c r="X347" s="278"/>
      <c r="Y347" s="854"/>
      <c r="Z347" s="855"/>
      <c r="AA347" s="279"/>
      <c r="AR347" s="242">
        <v>205</v>
      </c>
      <c r="AS347" s="331">
        <f t="shared" ca="1" si="640"/>
        <v>1231.970682334292</v>
      </c>
      <c r="AT347" s="566">
        <f t="shared" ca="1" si="666"/>
        <v>103.62049999999999</v>
      </c>
      <c r="AU347" s="331">
        <f t="shared" ca="1" si="641"/>
        <v>1128.350182334292</v>
      </c>
      <c r="AV347" s="329">
        <f t="shared" ca="1" si="642"/>
        <v>181.0994757376628</v>
      </c>
      <c r="AW347" s="331">
        <f t="shared" ca="1" si="643"/>
        <v>947.25070659662913</v>
      </c>
      <c r="AX347" s="331">
        <f t="shared" si="667"/>
        <v>0</v>
      </c>
      <c r="AY347" s="331">
        <f t="shared" si="724"/>
        <v>0</v>
      </c>
      <c r="AZ347" s="350">
        <f t="shared" ca="1" si="644"/>
        <v>61143.998117744901</v>
      </c>
      <c r="BA347" s="420">
        <f t="shared" ca="1" si="645"/>
        <v>0</v>
      </c>
      <c r="BB347" s="416">
        <f t="shared" ca="1" si="668"/>
        <v>1231.970682334292</v>
      </c>
      <c r="BC347" s="372">
        <f t="shared" ca="1" si="596"/>
        <v>-1231.970682334292</v>
      </c>
      <c r="BD347" s="242">
        <v>206</v>
      </c>
      <c r="BE347" s="29">
        <f t="shared" si="646"/>
        <v>0</v>
      </c>
      <c r="BF347" s="29">
        <f t="shared" ca="1" si="669"/>
        <v>97492.970331952951</v>
      </c>
      <c r="BG347" s="29">
        <f t="shared" ca="1" si="647"/>
        <v>101.55517742911765</v>
      </c>
      <c r="BH347" s="29"/>
      <c r="BI347" s="24">
        <v>205</v>
      </c>
      <c r="BJ347" s="243">
        <f t="shared" ca="1" si="587"/>
        <v>1231.970682334292</v>
      </c>
      <c r="BK347" s="447">
        <f ca="1">IF(BI347&gt;$BA$140,0,BK346+BJ347)+BM346</f>
        <v>294909.81188129995</v>
      </c>
      <c r="BL347" s="243">
        <f t="shared" ca="1" si="670"/>
        <v>307.19772070968747</v>
      </c>
      <c r="BM347" s="33"/>
      <c r="BO347" s="278"/>
      <c r="BP347" s="278"/>
      <c r="BQ347" s="278"/>
      <c r="BR347" s="278"/>
      <c r="BS347" s="278"/>
      <c r="BT347" s="278"/>
      <c r="BU347" s="278"/>
      <c r="BV347" s="278"/>
      <c r="BW347" s="679">
        <v>205</v>
      </c>
      <c r="BX347" s="489">
        <f t="shared" ca="1" si="671"/>
        <v>1445.5025028809234</v>
      </c>
      <c r="BY347" s="489">
        <f t="shared" ca="1" si="648"/>
        <v>104.1015</v>
      </c>
      <c r="BZ347" s="489">
        <f t="shared" ca="1" si="649"/>
        <v>1341.4010028809234</v>
      </c>
      <c r="CA347" s="489">
        <f t="shared" ca="1" si="672"/>
        <v>17.354185412019124</v>
      </c>
      <c r="CB347" s="489">
        <f t="shared" ca="1" si="673"/>
        <v>1324.0468174689042</v>
      </c>
      <c r="CC347" s="489">
        <f t="shared" si="674"/>
        <v>0</v>
      </c>
      <c r="CD347" s="489">
        <f t="shared" si="675"/>
        <v>0</v>
      </c>
      <c r="CE347" s="647">
        <f t="shared" ca="1" si="676"/>
        <v>4625.959609509081</v>
      </c>
      <c r="CF347" s="700">
        <f t="shared" ca="1" si="723"/>
        <v>0</v>
      </c>
      <c r="CG347" s="701">
        <f t="shared" ca="1" si="677"/>
        <v>1445.5025028809234</v>
      </c>
      <c r="CH347" s="710">
        <f t="shared" ca="1" si="597"/>
        <v>-1445.5025028809234</v>
      </c>
      <c r="CI347" s="679">
        <v>206</v>
      </c>
      <c r="CJ347" s="29">
        <f t="shared" si="650"/>
        <v>0</v>
      </c>
      <c r="CK347" s="29">
        <f ca="1">IF(CI347&gt;$CJ$140,0,CK346+CJ347)</f>
        <v>97492.970331952951</v>
      </c>
      <c r="CL347" s="29">
        <f t="shared" ca="1" si="651"/>
        <v>101.55517742911765</v>
      </c>
      <c r="CM347" s="29"/>
      <c r="CN347" s="29">
        <v>205</v>
      </c>
      <c r="CO347" s="29">
        <f t="shared" ca="1" si="588"/>
        <v>1445.5025028809234</v>
      </c>
      <c r="CP347" s="704">
        <f ca="1">IF(CN347&gt;$CF$140,0,CP346+CO347)+CR346</f>
        <v>343610.9566468767</v>
      </c>
      <c r="CQ347" s="29">
        <f t="shared" ca="1" si="679"/>
        <v>357.92807984049659</v>
      </c>
      <c r="CR347" s="292"/>
      <c r="DB347" s="242">
        <v>205</v>
      </c>
      <c r="DC347" s="488">
        <f t="shared" ca="1" si="680"/>
        <v>1462.4506963735107</v>
      </c>
      <c r="DD347" s="489">
        <f t="shared" ca="1" si="652"/>
        <v>106.9885</v>
      </c>
      <c r="DE347" s="488">
        <f t="shared" ca="1" si="681"/>
        <v>1355.4621963735108</v>
      </c>
      <c r="DF347" s="489">
        <f t="shared" ca="1" si="682"/>
        <v>36.161542718546968</v>
      </c>
      <c r="DG347" s="488">
        <f t="shared" ca="1" si="683"/>
        <v>1319.3006536549638</v>
      </c>
      <c r="DH347" s="488">
        <f t="shared" si="684"/>
        <v>0</v>
      </c>
      <c r="DI347" s="488">
        <f t="shared" si="685"/>
        <v>0</v>
      </c>
      <c r="DJ347" s="523">
        <f t="shared" ca="1" si="686"/>
        <v>11078.942564132567</v>
      </c>
      <c r="DK347" s="420">
        <f t="shared" ca="1" si="653"/>
        <v>0</v>
      </c>
      <c r="DL347" s="416">
        <f t="shared" ca="1" si="687"/>
        <v>1462.4506963735107</v>
      </c>
      <c r="DM347" s="372">
        <f t="shared" ca="1" si="598"/>
        <v>-1462.4506963735107</v>
      </c>
      <c r="DN347" s="242">
        <v>206</v>
      </c>
      <c r="DO347" s="29">
        <f t="shared" si="654"/>
        <v>0</v>
      </c>
      <c r="DP347" s="29">
        <f t="shared" ca="1" si="577"/>
        <v>90426.173055038977</v>
      </c>
      <c r="DQ347" s="29">
        <f t="shared" ca="1" si="655"/>
        <v>94.1939302656656</v>
      </c>
      <c r="DR347" s="29"/>
      <c r="DS347" s="24">
        <v>205</v>
      </c>
      <c r="DT347" s="243">
        <f t="shared" ca="1" si="589"/>
        <v>1462.4506963735107</v>
      </c>
      <c r="DU347" s="447">
        <f ca="1">IF(DS347&gt;$DK$140,0,DU346+DT347)+DW346</f>
        <v>346202.62037300877</v>
      </c>
      <c r="DV347" s="243">
        <f t="shared" ca="1" si="688"/>
        <v>360.62772955521746</v>
      </c>
      <c r="DW347" s="33"/>
      <c r="EG347" s="242">
        <v>205</v>
      </c>
      <c r="EH347" s="331">
        <f t="shared" ca="1" si="689"/>
        <v>1150</v>
      </c>
      <c r="EI347" s="599">
        <f t="shared" ca="1" si="599"/>
        <v>103.62049999999999</v>
      </c>
      <c r="EJ347" s="331">
        <f t="shared" ca="1" si="690"/>
        <v>1046.3795</v>
      </c>
      <c r="EK347" s="594">
        <f t="shared" ca="1" si="691"/>
        <v>247.6155281609218</v>
      </c>
      <c r="EL347" s="488">
        <f t="shared" ca="1" si="692"/>
        <v>798.76397183907818</v>
      </c>
      <c r="EM347" s="331">
        <f t="shared" si="693"/>
        <v>0</v>
      </c>
      <c r="EN347" s="331">
        <f t="shared" si="694"/>
        <v>0</v>
      </c>
      <c r="EO347" s="595">
        <f t="shared" ca="1" si="695"/>
        <v>84097.988540476959</v>
      </c>
      <c r="EP347" s="420">
        <f t="shared" ca="1" si="656"/>
        <v>0</v>
      </c>
      <c r="EQ347" s="416">
        <f t="shared" ca="1" si="696"/>
        <v>1150</v>
      </c>
      <c r="ER347" s="372">
        <f t="shared" ca="1" si="600"/>
        <v>-1150</v>
      </c>
      <c r="ES347" s="242">
        <v>206</v>
      </c>
      <c r="ET347" s="29">
        <f t="shared" si="697"/>
        <v>0</v>
      </c>
      <c r="EU347" s="29">
        <f ca="1">IF(ES347&gt;$ET$140,0,EU346+ET347)</f>
        <v>97492.970331952951</v>
      </c>
      <c r="EV347" s="29">
        <f t="shared" ca="1" si="657"/>
        <v>101.55517742911765</v>
      </c>
      <c r="EW347" s="29"/>
      <c r="EX347" s="24">
        <v>205</v>
      </c>
      <c r="EY347" s="243">
        <f t="shared" ca="1" si="590"/>
        <v>1150</v>
      </c>
      <c r="EZ347" s="447">
        <f ca="1">IF(EX347&gt;$EP$140,0,EZ346+EY347)+FB346</f>
        <v>276199.09880896891</v>
      </c>
      <c r="FA347" s="243">
        <f t="shared" ca="1" si="699"/>
        <v>287.70739459267594</v>
      </c>
      <c r="FB347" s="33"/>
      <c r="FL347" s="242">
        <v>205</v>
      </c>
      <c r="FM347" s="331">
        <f t="shared" ca="1" si="700"/>
        <v>1150</v>
      </c>
      <c r="FN347" s="600">
        <f t="shared" ca="1" si="601"/>
        <v>104.1015</v>
      </c>
      <c r="FO347" s="331">
        <f t="shared" ca="1" si="701"/>
        <v>1045.8985</v>
      </c>
      <c r="FP347" s="597">
        <f t="shared" ca="1" si="702"/>
        <v>257.14308814033967</v>
      </c>
      <c r="FQ347" s="488">
        <f t="shared" ca="1" si="703"/>
        <v>788.7554118596604</v>
      </c>
      <c r="FR347" s="331">
        <f t="shared" si="704"/>
        <v>0</v>
      </c>
      <c r="FS347" s="331">
        <f t="shared" si="705"/>
        <v>0</v>
      </c>
      <c r="FT347" s="596">
        <f t="shared" ca="1" si="706"/>
        <v>87374.589093399642</v>
      </c>
      <c r="FU347" s="420">
        <f t="shared" ca="1" si="658"/>
        <v>0</v>
      </c>
      <c r="FV347" s="416">
        <f t="shared" ca="1" si="707"/>
        <v>1150</v>
      </c>
      <c r="FW347" s="372">
        <f t="shared" ca="1" si="602"/>
        <v>-1150</v>
      </c>
      <c r="FX347" s="242">
        <v>206</v>
      </c>
      <c r="FY347" s="29">
        <f t="shared" si="708"/>
        <v>0</v>
      </c>
      <c r="FZ347" s="29">
        <f ca="1">IF(FX347&gt;$FY$140,0,FZ346+FY347)</f>
        <v>97492.970331952951</v>
      </c>
      <c r="GA347" s="29">
        <f t="shared" ca="1" si="659"/>
        <v>101.55517742911765</v>
      </c>
      <c r="GB347" s="29"/>
      <c r="GC347" s="24">
        <v>205</v>
      </c>
      <c r="GD347" s="243">
        <f t="shared" ca="1" si="591"/>
        <v>1150</v>
      </c>
      <c r="GE347" s="447">
        <f ca="1">IF(GC347&gt;$FU$140,0,GE346+GD347)+GG346</f>
        <v>276159.24847379915</v>
      </c>
      <c r="GF347" s="243">
        <f t="shared" ca="1" si="710"/>
        <v>287.66588382687411</v>
      </c>
      <c r="GG347" s="33"/>
      <c r="GQ347" s="242">
        <v>205</v>
      </c>
      <c r="GR347" s="331">
        <f t="shared" ca="1" si="660"/>
        <v>1150</v>
      </c>
      <c r="GS347" s="600">
        <f t="shared" ca="1" si="603"/>
        <v>106.9885</v>
      </c>
      <c r="GT347" s="331">
        <f t="shared" ca="1" si="661"/>
        <v>1043.0115000000001</v>
      </c>
      <c r="GU347" s="591">
        <f t="shared" ca="1" si="711"/>
        <v>289.70325187386538</v>
      </c>
      <c r="GV347" s="488">
        <f t="shared" ca="1" si="592"/>
        <v>753.30824812613469</v>
      </c>
      <c r="GW347" s="331">
        <f t="shared" si="593"/>
        <v>0</v>
      </c>
      <c r="GX347" s="331">
        <f t="shared" si="594"/>
        <v>0</v>
      </c>
      <c r="GY347" s="593">
        <f t="shared" ca="1" si="595"/>
        <v>98573.520965770556</v>
      </c>
      <c r="GZ347" s="420">
        <f t="shared" ca="1" si="662"/>
        <v>0</v>
      </c>
      <c r="HA347" s="416">
        <f t="shared" ca="1" si="712"/>
        <v>1150</v>
      </c>
      <c r="HB347" s="372">
        <f t="shared" ca="1" si="604"/>
        <v>-1150</v>
      </c>
      <c r="HC347" s="242">
        <v>206</v>
      </c>
      <c r="HD347" s="29">
        <f t="shared" si="713"/>
        <v>0</v>
      </c>
      <c r="HE347" s="29">
        <f ca="1">IF(HC347&gt;$HD$140,0,HE346+HD347)</f>
        <v>90426.173055038977</v>
      </c>
      <c r="HF347" s="29">
        <f t="shared" ca="1" si="663"/>
        <v>94.1939302656656</v>
      </c>
      <c r="HG347" s="29"/>
      <c r="HH347" s="24">
        <v>205</v>
      </c>
      <c r="HI347" s="243">
        <f t="shared" ca="1" si="605"/>
        <v>1150</v>
      </c>
      <c r="HJ347" s="447">
        <f ca="1">IF(HH347&gt;$GZ$140,0,HJ346+HI347)+HL346</f>
        <v>274882.29995341093</v>
      </c>
      <c r="HK347" s="243">
        <f t="shared" ca="1" si="715"/>
        <v>286.33572911813638</v>
      </c>
      <c r="HL347" s="33"/>
    </row>
    <row r="348" spans="3:220" ht="15" customHeight="1" x14ac:dyDescent="0.25">
      <c r="C348" s="242">
        <v>206</v>
      </c>
      <c r="D348" s="243">
        <f t="shared" si="635"/>
        <v>1155.6736805955547</v>
      </c>
      <c r="E348" s="865">
        <f t="shared" si="716"/>
        <v>100</v>
      </c>
      <c r="F348" s="866"/>
      <c r="G348" s="243">
        <f t="shared" si="636"/>
        <v>1055.6736805955547</v>
      </c>
      <c r="H348" s="859">
        <f t="shared" si="637"/>
        <v>286.13259601632745</v>
      </c>
      <c r="I348" s="860"/>
      <c r="J348" s="243">
        <f t="shared" si="638"/>
        <v>769.54108457922734</v>
      </c>
      <c r="K348" s="859">
        <f t="shared" si="664"/>
        <v>85070.237720319012</v>
      </c>
      <c r="L348" s="860"/>
      <c r="M348" s="860"/>
      <c r="N348" s="861"/>
      <c r="O348" s="248">
        <f t="shared" si="665"/>
        <v>85070.237720319012</v>
      </c>
      <c r="P348" s="248">
        <f t="shared" si="633"/>
        <v>0</v>
      </c>
      <c r="Q348" s="248">
        <f t="shared" si="639"/>
        <v>0</v>
      </c>
      <c r="R348" s="1015" t="str">
        <f t="shared" si="634"/>
        <v/>
      </c>
      <c r="S348" s="1015"/>
      <c r="U348">
        <v>206</v>
      </c>
      <c r="W348" s="278"/>
      <c r="X348" s="278"/>
      <c r="Y348" s="854"/>
      <c r="Z348" s="855"/>
      <c r="AA348" s="279"/>
      <c r="AR348" s="242">
        <v>206</v>
      </c>
      <c r="AS348" s="331">
        <f t="shared" ca="1" si="640"/>
        <v>1231.970682334292</v>
      </c>
      <c r="AT348" s="566">
        <f t="shared" ca="1" si="666"/>
        <v>103.62049999999999</v>
      </c>
      <c r="AU348" s="331">
        <f t="shared" ca="1" si="641"/>
        <v>1128.350182334292</v>
      </c>
      <c r="AV348" s="329">
        <f t="shared" ca="1" si="642"/>
        <v>178.336661176756</v>
      </c>
      <c r="AW348" s="331">
        <f t="shared" ca="1" si="643"/>
        <v>950.01352115753593</v>
      </c>
      <c r="AX348" s="331">
        <f t="shared" si="667"/>
        <v>0</v>
      </c>
      <c r="AY348" s="331">
        <f t="shared" si="724"/>
        <v>0</v>
      </c>
      <c r="AZ348" s="350">
        <f t="shared" ca="1" si="644"/>
        <v>60193.984596587368</v>
      </c>
      <c r="BA348" s="420">
        <f t="shared" ca="1" si="645"/>
        <v>0</v>
      </c>
      <c r="BB348" s="416">
        <f t="shared" ca="1" si="668"/>
        <v>1231.970682334292</v>
      </c>
      <c r="BC348" s="372">
        <f t="shared" ca="1" si="596"/>
        <v>-1231.970682334292</v>
      </c>
      <c r="BD348" s="242">
        <v>207</v>
      </c>
      <c r="BE348" s="29">
        <f t="shared" si="646"/>
        <v>0</v>
      </c>
      <c r="BF348" s="29">
        <f t="shared" ca="1" si="669"/>
        <v>97492.970331952951</v>
      </c>
      <c r="BG348" s="29">
        <f t="shared" ca="1" si="647"/>
        <v>101.55517742911765</v>
      </c>
      <c r="BH348" s="29"/>
      <c r="BI348" s="24">
        <v>206</v>
      </c>
      <c r="BJ348" s="243">
        <f t="shared" ca="1" si="587"/>
        <v>1231.970682334292</v>
      </c>
      <c r="BK348" s="243">
        <f t="shared" ca="1" si="717"/>
        <v>296141.78256363422</v>
      </c>
      <c r="BL348" s="243">
        <f t="shared" ca="1" si="670"/>
        <v>308.48102350378565</v>
      </c>
      <c r="BM348" s="33"/>
      <c r="BO348" s="278"/>
      <c r="BP348" s="278"/>
      <c r="BQ348" s="278"/>
      <c r="BR348" s="278"/>
      <c r="BS348" s="278"/>
      <c r="BT348" s="278"/>
      <c r="BU348" s="278"/>
      <c r="BV348" s="278"/>
      <c r="BW348" s="679">
        <v>206</v>
      </c>
      <c r="BX348" s="489">
        <f t="shared" ca="1" si="671"/>
        <v>1445.5025028809234</v>
      </c>
      <c r="BY348" s="489">
        <f t="shared" ca="1" si="648"/>
        <v>104.1015</v>
      </c>
      <c r="BZ348" s="489">
        <f t="shared" ca="1" si="649"/>
        <v>1341.4010028809234</v>
      </c>
      <c r="CA348" s="489">
        <f t="shared" ca="1" si="672"/>
        <v>13.492382194401488</v>
      </c>
      <c r="CB348" s="489">
        <f t="shared" ca="1" si="673"/>
        <v>1327.908620686522</v>
      </c>
      <c r="CC348" s="489">
        <f t="shared" si="674"/>
        <v>0</v>
      </c>
      <c r="CD348" s="489">
        <f t="shared" si="675"/>
        <v>0</v>
      </c>
      <c r="CE348" s="647">
        <f t="shared" ca="1" si="676"/>
        <v>3298.0509888225588</v>
      </c>
      <c r="CF348" s="700">
        <f t="shared" ca="1" si="723"/>
        <v>0</v>
      </c>
      <c r="CG348" s="701">
        <f t="shared" ca="1" si="677"/>
        <v>1445.5025028809234</v>
      </c>
      <c r="CH348" s="710">
        <f t="shared" ca="1" si="597"/>
        <v>-1445.5025028809234</v>
      </c>
      <c r="CI348" s="679">
        <v>207</v>
      </c>
      <c r="CJ348" s="29">
        <f t="shared" si="650"/>
        <v>0</v>
      </c>
      <c r="CK348" s="29">
        <f t="shared" ref="CK348:CK357" ca="1" si="725">IF(CI348&gt;$CJ$140,0,CK347+CJ348)</f>
        <v>97492.970331952951</v>
      </c>
      <c r="CL348" s="29">
        <f t="shared" ca="1" si="651"/>
        <v>101.55517742911765</v>
      </c>
      <c r="CM348" s="29"/>
      <c r="CN348" s="29">
        <v>206</v>
      </c>
      <c r="CO348" s="29">
        <f t="shared" ca="1" si="588"/>
        <v>1445.5025028809234</v>
      </c>
      <c r="CP348" s="29">
        <f ca="1">IF(CN348&gt;$CF$140,0,CP347+CO348)</f>
        <v>345056.45914975763</v>
      </c>
      <c r="CQ348" s="29">
        <f t="shared" ca="1" si="679"/>
        <v>359.43381161433086</v>
      </c>
      <c r="CR348" s="292"/>
      <c r="DB348" s="242">
        <v>206</v>
      </c>
      <c r="DC348" s="488">
        <f t="shared" ca="1" si="680"/>
        <v>1462.4506963735107</v>
      </c>
      <c r="DD348" s="489">
        <f t="shared" ca="1" si="652"/>
        <v>106.9885</v>
      </c>
      <c r="DE348" s="488">
        <f t="shared" ca="1" si="681"/>
        <v>1355.4621963735108</v>
      </c>
      <c r="DF348" s="489">
        <f t="shared" ca="1" si="682"/>
        <v>32.313582478719987</v>
      </c>
      <c r="DG348" s="488">
        <f t="shared" ca="1" si="683"/>
        <v>1323.1486138947907</v>
      </c>
      <c r="DH348" s="488">
        <f t="shared" si="684"/>
        <v>0</v>
      </c>
      <c r="DI348" s="488">
        <f t="shared" si="685"/>
        <v>0</v>
      </c>
      <c r="DJ348" s="523">
        <f t="shared" ca="1" si="686"/>
        <v>9755.7939502377758</v>
      </c>
      <c r="DK348" s="420">
        <f t="shared" ca="1" si="653"/>
        <v>0</v>
      </c>
      <c r="DL348" s="416">
        <f t="shared" ca="1" si="687"/>
        <v>1462.4506963735107</v>
      </c>
      <c r="DM348" s="372">
        <f t="shared" ca="1" si="598"/>
        <v>-1462.4506963735107</v>
      </c>
      <c r="DN348" s="242">
        <v>207</v>
      </c>
      <c r="DO348" s="29">
        <f t="shared" si="654"/>
        <v>0</v>
      </c>
      <c r="DP348" s="29">
        <f t="shared" ca="1" si="577"/>
        <v>90426.173055038977</v>
      </c>
      <c r="DQ348" s="29">
        <f t="shared" ca="1" si="655"/>
        <v>94.1939302656656</v>
      </c>
      <c r="DR348" s="29"/>
      <c r="DS348" s="24">
        <v>206</v>
      </c>
      <c r="DT348" s="243">
        <f t="shared" ca="1" si="589"/>
        <v>1462.4506963735107</v>
      </c>
      <c r="DU348" s="243">
        <f ca="1">IF(DS348&gt;$DK$140,0,DU347+DT348)</f>
        <v>347665.07106938231</v>
      </c>
      <c r="DV348" s="243">
        <f t="shared" ca="1" si="688"/>
        <v>362.15111569727327</v>
      </c>
      <c r="DW348" s="33"/>
      <c r="EG348" s="242">
        <v>206</v>
      </c>
      <c r="EH348" s="331">
        <f t="shared" ca="1" si="689"/>
        <v>1150</v>
      </c>
      <c r="EI348" s="599">
        <f t="shared" ca="1" si="599"/>
        <v>103.62049999999999</v>
      </c>
      <c r="EJ348" s="331">
        <f t="shared" ca="1" si="690"/>
        <v>1046.3795</v>
      </c>
      <c r="EK348" s="594">
        <f t="shared" ca="1" si="691"/>
        <v>245.28579990972449</v>
      </c>
      <c r="EL348" s="488">
        <f t="shared" ca="1" si="692"/>
        <v>801.09370009027555</v>
      </c>
      <c r="EM348" s="331">
        <f t="shared" si="693"/>
        <v>0</v>
      </c>
      <c r="EN348" s="331">
        <f t="shared" si="694"/>
        <v>0</v>
      </c>
      <c r="EO348" s="595">
        <f t="shared" ca="1" si="695"/>
        <v>83296.894840386682</v>
      </c>
      <c r="EP348" s="420">
        <f t="shared" ca="1" si="656"/>
        <v>0</v>
      </c>
      <c r="EQ348" s="416">
        <f t="shared" ca="1" si="696"/>
        <v>1150</v>
      </c>
      <c r="ER348" s="372">
        <f t="shared" ca="1" si="600"/>
        <v>-1150</v>
      </c>
      <c r="ES348" s="242">
        <v>207</v>
      </c>
      <c r="ET348" s="29">
        <f t="shared" si="697"/>
        <v>0</v>
      </c>
      <c r="EU348" s="29">
        <f t="shared" ref="EU348:EU357" ca="1" si="726">IF(ES348&gt;$ET$140,0,EU347+ET348)</f>
        <v>97492.970331952951</v>
      </c>
      <c r="EV348" s="29">
        <f t="shared" ca="1" si="657"/>
        <v>101.55517742911765</v>
      </c>
      <c r="EW348" s="29"/>
      <c r="EX348" s="24">
        <v>206</v>
      </c>
      <c r="EY348" s="243">
        <f t="shared" ca="1" si="590"/>
        <v>1150</v>
      </c>
      <c r="EZ348" s="243">
        <f ca="1">IF(EX348&gt;$EP$140,0,EZ347+EY348)</f>
        <v>277349.09880896891</v>
      </c>
      <c r="FA348" s="243">
        <f t="shared" ca="1" si="699"/>
        <v>288.90531125934262</v>
      </c>
      <c r="FB348" s="33"/>
      <c r="FL348" s="242">
        <v>206</v>
      </c>
      <c r="FM348" s="331">
        <f t="shared" ca="1" si="700"/>
        <v>1150</v>
      </c>
      <c r="FN348" s="600">
        <f t="shared" ca="1" si="601"/>
        <v>104.1015</v>
      </c>
      <c r="FO348" s="331">
        <f t="shared" ca="1" si="701"/>
        <v>1045.8985</v>
      </c>
      <c r="FP348" s="597">
        <f t="shared" ca="1" si="702"/>
        <v>254.84255152241565</v>
      </c>
      <c r="FQ348" s="488">
        <f t="shared" ca="1" si="703"/>
        <v>791.05594847758437</v>
      </c>
      <c r="FR348" s="331">
        <f t="shared" si="704"/>
        <v>0</v>
      </c>
      <c r="FS348" s="331">
        <f t="shared" si="705"/>
        <v>0</v>
      </c>
      <c r="FT348" s="596">
        <f t="shared" ca="1" si="706"/>
        <v>86583.533144922054</v>
      </c>
      <c r="FU348" s="420">
        <f t="shared" ca="1" si="658"/>
        <v>0</v>
      </c>
      <c r="FV348" s="416">
        <f t="shared" ca="1" si="707"/>
        <v>1150</v>
      </c>
      <c r="FW348" s="372">
        <f t="shared" ca="1" si="602"/>
        <v>-1150</v>
      </c>
      <c r="FX348" s="242">
        <v>207</v>
      </c>
      <c r="FY348" s="29">
        <f t="shared" si="708"/>
        <v>0</v>
      </c>
      <c r="FZ348" s="29">
        <f t="shared" ref="FZ348:FZ357" ca="1" si="727">IF(FX348&gt;$FY$140,0,FZ347+FY348)</f>
        <v>97492.970331952951</v>
      </c>
      <c r="GA348" s="29">
        <f t="shared" ca="1" si="659"/>
        <v>101.55517742911765</v>
      </c>
      <c r="GB348" s="29"/>
      <c r="GC348" s="24">
        <v>206</v>
      </c>
      <c r="GD348" s="243">
        <f t="shared" ca="1" si="591"/>
        <v>1150</v>
      </c>
      <c r="GE348" s="243">
        <f ca="1">IF(GC348&gt;$FU$140,0,GE347+GD348)</f>
        <v>277309.24847379915</v>
      </c>
      <c r="GF348" s="243">
        <f t="shared" ca="1" si="710"/>
        <v>288.86380049354079</v>
      </c>
      <c r="GG348" s="33"/>
      <c r="GQ348" s="242">
        <v>206</v>
      </c>
      <c r="GR348" s="331">
        <f t="shared" ca="1" si="660"/>
        <v>1150</v>
      </c>
      <c r="GS348" s="600">
        <f t="shared" ca="1" si="603"/>
        <v>106.9885</v>
      </c>
      <c r="GT348" s="331">
        <f t="shared" ca="1" si="661"/>
        <v>1043.0115000000001</v>
      </c>
      <c r="GU348" s="591">
        <f t="shared" ca="1" si="711"/>
        <v>287.50610281683083</v>
      </c>
      <c r="GV348" s="488">
        <f t="shared" ca="1" si="592"/>
        <v>755.50539718316918</v>
      </c>
      <c r="GW348" s="331">
        <f t="shared" si="593"/>
        <v>0</v>
      </c>
      <c r="GX348" s="331">
        <f t="shared" si="594"/>
        <v>0</v>
      </c>
      <c r="GY348" s="593">
        <f t="shared" ca="1" si="595"/>
        <v>97818.015568587391</v>
      </c>
      <c r="GZ348" s="420">
        <f t="shared" ca="1" si="662"/>
        <v>0</v>
      </c>
      <c r="HA348" s="416">
        <f t="shared" ca="1" si="712"/>
        <v>1150</v>
      </c>
      <c r="HB348" s="372">
        <f t="shared" ca="1" si="604"/>
        <v>-1150</v>
      </c>
      <c r="HC348" s="242">
        <v>207</v>
      </c>
      <c r="HD348" s="29">
        <f t="shared" si="713"/>
        <v>0</v>
      </c>
      <c r="HE348" s="29">
        <f t="shared" ref="HE348:HE357" ca="1" si="728">IF(HC348&gt;$HD$140,0,HE347+HD348)</f>
        <v>90426.173055038977</v>
      </c>
      <c r="HF348" s="29">
        <f t="shared" ca="1" si="663"/>
        <v>94.1939302656656</v>
      </c>
      <c r="HG348" s="29"/>
      <c r="HH348" s="24">
        <v>206</v>
      </c>
      <c r="HI348" s="243">
        <f t="shared" ca="1" si="605"/>
        <v>1150</v>
      </c>
      <c r="HJ348" s="243">
        <f ca="1">IF(HH348&gt;$GZ$140,0,HJ347+HI348)</f>
        <v>276032.29995341093</v>
      </c>
      <c r="HK348" s="243">
        <f t="shared" ca="1" si="715"/>
        <v>287.53364578480307</v>
      </c>
      <c r="HL348" s="33"/>
    </row>
    <row r="349" spans="3:220" ht="15" customHeight="1" x14ac:dyDescent="0.25">
      <c r="C349" s="242">
        <v>207</v>
      </c>
      <c r="D349" s="243">
        <f t="shared" si="635"/>
        <v>1155.6736805955547</v>
      </c>
      <c r="E349" s="865">
        <f t="shared" si="716"/>
        <v>100</v>
      </c>
      <c r="F349" s="866"/>
      <c r="G349" s="243">
        <f t="shared" si="636"/>
        <v>1055.6736805955547</v>
      </c>
      <c r="H349" s="859">
        <f t="shared" si="637"/>
        <v>283.56745906773006</v>
      </c>
      <c r="I349" s="860"/>
      <c r="J349" s="243">
        <f t="shared" si="638"/>
        <v>772.10622152782469</v>
      </c>
      <c r="K349" s="859">
        <f t="shared" si="664"/>
        <v>84298.13149879119</v>
      </c>
      <c r="L349" s="860"/>
      <c r="M349" s="860"/>
      <c r="N349" s="861"/>
      <c r="O349" s="248">
        <f t="shared" si="665"/>
        <v>84298.13149879119</v>
      </c>
      <c r="P349" s="248">
        <f t="shared" si="633"/>
        <v>0</v>
      </c>
      <c r="Q349" s="248">
        <f t="shared" si="639"/>
        <v>0</v>
      </c>
      <c r="R349" s="1015" t="str">
        <f t="shared" si="634"/>
        <v/>
      </c>
      <c r="S349" s="1015"/>
      <c r="U349">
        <v>207</v>
      </c>
      <c r="W349" s="278"/>
      <c r="X349" s="278"/>
      <c r="Y349" s="854"/>
      <c r="Z349" s="855"/>
      <c r="AA349" s="279"/>
      <c r="AR349" s="242">
        <v>207</v>
      </c>
      <c r="AS349" s="331">
        <f t="shared" ca="1" si="640"/>
        <v>1231.970682334292</v>
      </c>
      <c r="AT349" s="566">
        <f t="shared" ca="1" si="666"/>
        <v>103.62049999999999</v>
      </c>
      <c r="AU349" s="331">
        <f t="shared" ca="1" si="641"/>
        <v>1128.350182334292</v>
      </c>
      <c r="AV349" s="329">
        <f t="shared" ca="1" si="642"/>
        <v>175.56578840671318</v>
      </c>
      <c r="AW349" s="331">
        <f t="shared" ca="1" si="643"/>
        <v>952.78439392757878</v>
      </c>
      <c r="AX349" s="331">
        <f t="shared" si="667"/>
        <v>0</v>
      </c>
      <c r="AY349" s="331">
        <f t="shared" si="724"/>
        <v>0</v>
      </c>
      <c r="AZ349" s="350">
        <f t="shared" ca="1" si="644"/>
        <v>59241.200202659791</v>
      </c>
      <c r="BA349" s="420">
        <f t="shared" ca="1" si="645"/>
        <v>0</v>
      </c>
      <c r="BB349" s="416">
        <f t="shared" ca="1" si="668"/>
        <v>1231.970682334292</v>
      </c>
      <c r="BC349" s="372">
        <f t="shared" ca="1" si="596"/>
        <v>-1231.970682334292</v>
      </c>
      <c r="BD349" s="242">
        <v>208</v>
      </c>
      <c r="BE349" s="29">
        <f t="shared" si="646"/>
        <v>0</v>
      </c>
      <c r="BF349" s="29">
        <f t="shared" ca="1" si="669"/>
        <v>97492.970331952951</v>
      </c>
      <c r="BG349" s="29">
        <f t="shared" ca="1" si="647"/>
        <v>101.55517742911765</v>
      </c>
      <c r="BH349" s="29"/>
      <c r="BI349" s="24">
        <v>207</v>
      </c>
      <c r="BJ349" s="243">
        <f t="shared" ca="1" si="587"/>
        <v>1231.970682334292</v>
      </c>
      <c r="BK349" s="243">
        <f t="shared" ca="1" si="717"/>
        <v>297373.75324596849</v>
      </c>
      <c r="BL349" s="243">
        <f t="shared" ca="1" si="670"/>
        <v>309.76432629788388</v>
      </c>
      <c r="BM349" s="33"/>
      <c r="BO349" s="278"/>
      <c r="BP349" s="278"/>
      <c r="BQ349" s="278"/>
      <c r="BR349" s="278"/>
      <c r="BS349" s="278"/>
      <c r="BT349" s="278"/>
      <c r="BU349" s="278"/>
      <c r="BV349" s="278"/>
      <c r="BW349" s="679">
        <v>207</v>
      </c>
      <c r="BX349" s="489">
        <f t="shared" ca="1" si="671"/>
        <v>1445.5025028809234</v>
      </c>
      <c r="BY349" s="489">
        <f t="shared" ca="1" si="648"/>
        <v>104.1015</v>
      </c>
      <c r="BZ349" s="489">
        <f t="shared" ca="1" si="649"/>
        <v>1341.4010028809234</v>
      </c>
      <c r="CA349" s="489">
        <f t="shared" ca="1" si="672"/>
        <v>9.6193153840657981</v>
      </c>
      <c r="CB349" s="489">
        <f t="shared" ca="1" si="673"/>
        <v>1331.7816874968576</v>
      </c>
      <c r="CC349" s="489">
        <f t="shared" si="674"/>
        <v>0</v>
      </c>
      <c r="CD349" s="489">
        <f t="shared" si="675"/>
        <v>0</v>
      </c>
      <c r="CE349" s="647">
        <f t="shared" ca="1" si="676"/>
        <v>1966.2693013257012</v>
      </c>
      <c r="CF349" s="700">
        <f t="shared" ca="1" si="723"/>
        <v>0</v>
      </c>
      <c r="CG349" s="701">
        <f t="shared" ca="1" si="677"/>
        <v>1445.5025028809234</v>
      </c>
      <c r="CH349" s="710">
        <f t="shared" ca="1" si="597"/>
        <v>-1445.5025028809234</v>
      </c>
      <c r="CI349" s="679">
        <v>208</v>
      </c>
      <c r="CJ349" s="29">
        <f t="shared" si="650"/>
        <v>0</v>
      </c>
      <c r="CK349" s="29">
        <f t="shared" ca="1" si="725"/>
        <v>97492.970331952951</v>
      </c>
      <c r="CL349" s="29">
        <f t="shared" ca="1" si="651"/>
        <v>101.55517742911765</v>
      </c>
      <c r="CM349" s="29"/>
      <c r="CN349" s="29">
        <v>207</v>
      </c>
      <c r="CO349" s="29">
        <f t="shared" ca="1" si="588"/>
        <v>1445.5025028809234</v>
      </c>
      <c r="CP349" s="29">
        <f t="shared" ref="CP349:CP358" ca="1" si="729">IF(CN349&gt;$CF$140,0,CP348+CO349)</f>
        <v>346501.96165263857</v>
      </c>
      <c r="CQ349" s="29">
        <f t="shared" ca="1" si="679"/>
        <v>360.93954338816519</v>
      </c>
      <c r="CR349" s="292"/>
      <c r="DB349" s="242">
        <v>207</v>
      </c>
      <c r="DC349" s="488">
        <f t="shared" ca="1" si="680"/>
        <v>1462.4506963735107</v>
      </c>
      <c r="DD349" s="489">
        <f t="shared" ca="1" si="652"/>
        <v>106.9885</v>
      </c>
      <c r="DE349" s="488">
        <f t="shared" ca="1" si="681"/>
        <v>1355.4621963735108</v>
      </c>
      <c r="DF349" s="489">
        <f t="shared" ca="1" si="682"/>
        <v>28.45439902152685</v>
      </c>
      <c r="DG349" s="488">
        <f t="shared" ca="1" si="683"/>
        <v>1327.007797351984</v>
      </c>
      <c r="DH349" s="488">
        <f t="shared" si="684"/>
        <v>0</v>
      </c>
      <c r="DI349" s="488">
        <f t="shared" si="685"/>
        <v>0</v>
      </c>
      <c r="DJ349" s="523">
        <f t="shared" ca="1" si="686"/>
        <v>8428.786152885792</v>
      </c>
      <c r="DK349" s="420">
        <f t="shared" ca="1" si="653"/>
        <v>0</v>
      </c>
      <c r="DL349" s="416">
        <f t="shared" ca="1" si="687"/>
        <v>1462.4506963735107</v>
      </c>
      <c r="DM349" s="372">
        <f t="shared" ca="1" si="598"/>
        <v>-1462.4506963735107</v>
      </c>
      <c r="DN349" s="242">
        <v>208</v>
      </c>
      <c r="DO349" s="29">
        <f t="shared" si="654"/>
        <v>0</v>
      </c>
      <c r="DP349" s="29">
        <f t="shared" ca="1" si="577"/>
        <v>90426.173055038977</v>
      </c>
      <c r="DQ349" s="29">
        <f t="shared" ca="1" si="655"/>
        <v>94.1939302656656</v>
      </c>
      <c r="DR349" s="29"/>
      <c r="DS349" s="24">
        <v>207</v>
      </c>
      <c r="DT349" s="243">
        <f t="shared" ca="1" si="589"/>
        <v>1462.4506963735107</v>
      </c>
      <c r="DU349" s="243">
        <f t="shared" ref="DU349:DU358" ca="1" si="730">IF(DS349&gt;$DK$140,0,DU348+DT349)</f>
        <v>349127.52176575584</v>
      </c>
      <c r="DV349" s="243">
        <f t="shared" ca="1" si="688"/>
        <v>363.67450183932903</v>
      </c>
      <c r="DW349" s="33"/>
      <c r="EG349" s="242">
        <v>207</v>
      </c>
      <c r="EH349" s="331">
        <f t="shared" ca="1" si="689"/>
        <v>1150</v>
      </c>
      <c r="EI349" s="599">
        <f t="shared" ca="1" si="599"/>
        <v>103.62049999999999</v>
      </c>
      <c r="EJ349" s="331">
        <f t="shared" ca="1" si="690"/>
        <v>1046.3795</v>
      </c>
      <c r="EK349" s="594">
        <f t="shared" ca="1" si="691"/>
        <v>242.94927661779454</v>
      </c>
      <c r="EL349" s="488">
        <f t="shared" ca="1" si="692"/>
        <v>803.43022338220544</v>
      </c>
      <c r="EM349" s="331">
        <f t="shared" si="693"/>
        <v>0</v>
      </c>
      <c r="EN349" s="331">
        <f t="shared" si="694"/>
        <v>0</v>
      </c>
      <c r="EO349" s="595">
        <f t="shared" ca="1" si="695"/>
        <v>82493.464617004473</v>
      </c>
      <c r="EP349" s="420">
        <f t="shared" ca="1" si="656"/>
        <v>0</v>
      </c>
      <c r="EQ349" s="416">
        <f t="shared" ca="1" si="696"/>
        <v>1150</v>
      </c>
      <c r="ER349" s="372">
        <f t="shared" ca="1" si="600"/>
        <v>-1150</v>
      </c>
      <c r="ES349" s="242">
        <v>208</v>
      </c>
      <c r="ET349" s="29">
        <f t="shared" si="697"/>
        <v>0</v>
      </c>
      <c r="EU349" s="29">
        <f t="shared" ca="1" si="726"/>
        <v>97492.970331952951</v>
      </c>
      <c r="EV349" s="29">
        <f t="shared" ca="1" si="657"/>
        <v>101.55517742911765</v>
      </c>
      <c r="EW349" s="29"/>
      <c r="EX349" s="24">
        <v>207</v>
      </c>
      <c r="EY349" s="243">
        <f t="shared" ca="1" si="590"/>
        <v>1150</v>
      </c>
      <c r="EZ349" s="243">
        <f t="shared" ref="EZ349:EZ358" ca="1" si="731">IF(EX349&gt;$EP$140,0,EZ348+EY349)</f>
        <v>278499.09880896891</v>
      </c>
      <c r="FA349" s="243">
        <f t="shared" ca="1" si="699"/>
        <v>290.10322792600931</v>
      </c>
      <c r="FB349" s="33"/>
      <c r="FL349" s="242">
        <v>207</v>
      </c>
      <c r="FM349" s="331">
        <f t="shared" ca="1" si="700"/>
        <v>1150</v>
      </c>
      <c r="FN349" s="600">
        <f t="shared" ca="1" si="601"/>
        <v>104.1015</v>
      </c>
      <c r="FO349" s="331">
        <f t="shared" ca="1" si="701"/>
        <v>1045.8985</v>
      </c>
      <c r="FP349" s="597">
        <f t="shared" ca="1" si="702"/>
        <v>252.53530500602267</v>
      </c>
      <c r="FQ349" s="488">
        <f t="shared" ca="1" si="703"/>
        <v>793.36319499397734</v>
      </c>
      <c r="FR349" s="331">
        <f t="shared" si="704"/>
        <v>0</v>
      </c>
      <c r="FS349" s="331">
        <f t="shared" si="705"/>
        <v>0</v>
      </c>
      <c r="FT349" s="596">
        <f t="shared" ca="1" si="706"/>
        <v>85790.16994992808</v>
      </c>
      <c r="FU349" s="420">
        <f t="shared" ca="1" si="658"/>
        <v>0</v>
      </c>
      <c r="FV349" s="416">
        <f t="shared" ca="1" si="707"/>
        <v>1150</v>
      </c>
      <c r="FW349" s="372">
        <f t="shared" ca="1" si="602"/>
        <v>-1150</v>
      </c>
      <c r="FX349" s="242">
        <v>208</v>
      </c>
      <c r="FY349" s="29">
        <f t="shared" si="708"/>
        <v>0</v>
      </c>
      <c r="FZ349" s="29">
        <f t="shared" ca="1" si="727"/>
        <v>97492.970331952951</v>
      </c>
      <c r="GA349" s="29">
        <f t="shared" ca="1" si="659"/>
        <v>101.55517742911765</v>
      </c>
      <c r="GB349" s="29"/>
      <c r="GC349" s="24">
        <v>207</v>
      </c>
      <c r="GD349" s="243">
        <f t="shared" ca="1" si="591"/>
        <v>1150</v>
      </c>
      <c r="GE349" s="243">
        <f t="shared" ref="GE349:GE358" ca="1" si="732">IF(GC349&gt;$FU$140,0,GE348+GD349)</f>
        <v>278459.24847379915</v>
      </c>
      <c r="GF349" s="243">
        <f t="shared" ca="1" si="710"/>
        <v>290.06171716020748</v>
      </c>
      <c r="GG349" s="33"/>
      <c r="GQ349" s="242">
        <v>207</v>
      </c>
      <c r="GR349" s="331">
        <f t="shared" ca="1" si="660"/>
        <v>1150</v>
      </c>
      <c r="GS349" s="600">
        <f t="shared" ca="1" si="603"/>
        <v>106.9885</v>
      </c>
      <c r="GT349" s="331">
        <f t="shared" ca="1" si="661"/>
        <v>1043.0115000000001</v>
      </c>
      <c r="GU349" s="591">
        <f t="shared" ca="1" si="711"/>
        <v>285.3025454083799</v>
      </c>
      <c r="GV349" s="488">
        <f t="shared" ca="1" si="592"/>
        <v>757.70895459162011</v>
      </c>
      <c r="GW349" s="331">
        <f t="shared" si="593"/>
        <v>0</v>
      </c>
      <c r="GX349" s="331">
        <f t="shared" si="594"/>
        <v>0</v>
      </c>
      <c r="GY349" s="593">
        <f t="shared" ca="1" si="595"/>
        <v>97060.306613995766</v>
      </c>
      <c r="GZ349" s="420">
        <f t="shared" ca="1" si="662"/>
        <v>0</v>
      </c>
      <c r="HA349" s="416">
        <f t="shared" ca="1" si="712"/>
        <v>1150</v>
      </c>
      <c r="HB349" s="372">
        <f t="shared" ca="1" si="604"/>
        <v>-1150</v>
      </c>
      <c r="HC349" s="242">
        <v>208</v>
      </c>
      <c r="HD349" s="29">
        <f t="shared" si="713"/>
        <v>0</v>
      </c>
      <c r="HE349" s="29">
        <f t="shared" ca="1" si="728"/>
        <v>90426.173055038977</v>
      </c>
      <c r="HF349" s="29">
        <f t="shared" ca="1" si="663"/>
        <v>94.1939302656656</v>
      </c>
      <c r="HG349" s="29"/>
      <c r="HH349" s="24">
        <v>207</v>
      </c>
      <c r="HI349" s="243">
        <f t="shared" ca="1" si="605"/>
        <v>1150</v>
      </c>
      <c r="HJ349" s="243">
        <f t="shared" ref="HJ349:HJ358" ca="1" si="733">IF(HH349&gt;$GZ$140,0,HJ348+HI349)</f>
        <v>277182.29995341093</v>
      </c>
      <c r="HK349" s="243">
        <f t="shared" ca="1" si="715"/>
        <v>288.73156245146976</v>
      </c>
      <c r="HL349" s="33"/>
    </row>
    <row r="350" spans="3:220" ht="15" customHeight="1" x14ac:dyDescent="0.25">
      <c r="C350" s="242">
        <v>208</v>
      </c>
      <c r="D350" s="243">
        <f t="shared" si="635"/>
        <v>1155.6736805955547</v>
      </c>
      <c r="E350" s="865">
        <f t="shared" si="716"/>
        <v>100</v>
      </c>
      <c r="F350" s="866"/>
      <c r="G350" s="243">
        <f t="shared" si="636"/>
        <v>1055.6736805955547</v>
      </c>
      <c r="H350" s="859">
        <f t="shared" si="637"/>
        <v>280.9937716626373</v>
      </c>
      <c r="I350" s="860"/>
      <c r="J350" s="243">
        <f t="shared" si="638"/>
        <v>774.67990893291744</v>
      </c>
      <c r="K350" s="859">
        <f t="shared" si="664"/>
        <v>83523.451589858276</v>
      </c>
      <c r="L350" s="860"/>
      <c r="M350" s="860"/>
      <c r="N350" s="861"/>
      <c r="O350" s="248">
        <f t="shared" si="665"/>
        <v>83523.451589858276</v>
      </c>
      <c r="P350" s="248">
        <f t="shared" si="633"/>
        <v>0</v>
      </c>
      <c r="Q350" s="248">
        <f t="shared" si="639"/>
        <v>0</v>
      </c>
      <c r="R350" s="1015" t="str">
        <f t="shared" si="634"/>
        <v/>
      </c>
      <c r="S350" s="1015"/>
      <c r="U350">
        <v>208</v>
      </c>
      <c r="W350" s="278"/>
      <c r="X350" s="278"/>
      <c r="Y350" s="854"/>
      <c r="Z350" s="855"/>
      <c r="AA350" s="279"/>
      <c r="AR350" s="242">
        <v>208</v>
      </c>
      <c r="AS350" s="331">
        <f t="shared" ca="1" si="640"/>
        <v>1231.970682334292</v>
      </c>
      <c r="AT350" s="566">
        <f t="shared" ca="1" si="666"/>
        <v>103.62049999999999</v>
      </c>
      <c r="AU350" s="331">
        <f t="shared" ca="1" si="641"/>
        <v>1128.350182334292</v>
      </c>
      <c r="AV350" s="329">
        <f t="shared" ca="1" si="642"/>
        <v>172.7868339244244</v>
      </c>
      <c r="AW350" s="331">
        <f t="shared" ca="1" si="643"/>
        <v>955.56334840986756</v>
      </c>
      <c r="AX350" s="331">
        <f t="shared" si="667"/>
        <v>0</v>
      </c>
      <c r="AY350" s="331">
        <f t="shared" si="724"/>
        <v>0</v>
      </c>
      <c r="AZ350" s="350">
        <f t="shared" ca="1" si="644"/>
        <v>58285.636854249926</v>
      </c>
      <c r="BA350" s="420">
        <f t="shared" ca="1" si="645"/>
        <v>0</v>
      </c>
      <c r="BB350" s="416">
        <f t="shared" ca="1" si="668"/>
        <v>1231.970682334292</v>
      </c>
      <c r="BC350" s="372">
        <f t="shared" ca="1" si="596"/>
        <v>-1231.970682334292</v>
      </c>
      <c r="BD350" s="242">
        <v>209</v>
      </c>
      <c r="BE350" s="29">
        <f t="shared" si="646"/>
        <v>0</v>
      </c>
      <c r="BF350" s="29">
        <f t="shared" ca="1" si="669"/>
        <v>97492.970331952951</v>
      </c>
      <c r="BG350" s="29">
        <f t="shared" ca="1" si="647"/>
        <v>101.55517742911765</v>
      </c>
      <c r="BH350" s="29"/>
      <c r="BI350" s="24">
        <v>208</v>
      </c>
      <c r="BJ350" s="243">
        <f t="shared" ca="1" si="587"/>
        <v>1231.970682334292</v>
      </c>
      <c r="BK350" s="243">
        <f t="shared" ca="1" si="717"/>
        <v>298605.72392830276</v>
      </c>
      <c r="BL350" s="243">
        <f t="shared" ca="1" si="670"/>
        <v>311.04762909198206</v>
      </c>
      <c r="BM350" s="33"/>
      <c r="BO350" s="278"/>
      <c r="BP350" s="278"/>
      <c r="BQ350" s="278"/>
      <c r="BR350" s="278"/>
      <c r="BS350" s="278"/>
      <c r="BT350" s="278"/>
      <c r="BU350" s="278"/>
      <c r="BV350" s="278"/>
      <c r="BW350" s="679">
        <v>208</v>
      </c>
      <c r="BX350" s="489">
        <f t="shared" ca="1" si="671"/>
        <v>1445.5025028809234</v>
      </c>
      <c r="BY350" s="489">
        <f t="shared" ca="1" si="648"/>
        <v>104.1015</v>
      </c>
      <c r="BZ350" s="489">
        <f t="shared" ca="1" si="649"/>
        <v>1341.4010028809234</v>
      </c>
      <c r="CA350" s="489">
        <f t="shared" ca="1" si="672"/>
        <v>5.7349521288666283</v>
      </c>
      <c r="CB350" s="489">
        <f t="shared" ca="1" si="673"/>
        <v>1335.6660507520569</v>
      </c>
      <c r="CC350" s="489">
        <f t="shared" si="674"/>
        <v>0</v>
      </c>
      <c r="CD350" s="489">
        <f t="shared" si="675"/>
        <v>0</v>
      </c>
      <c r="CE350" s="647">
        <f t="shared" ca="1" si="676"/>
        <v>630.60325057364435</v>
      </c>
      <c r="CF350" s="700">
        <f t="shared" ca="1" si="723"/>
        <v>0</v>
      </c>
      <c r="CG350" s="701">
        <f t="shared" ca="1" si="677"/>
        <v>1445.5025028809234</v>
      </c>
      <c r="CH350" s="710">
        <f t="shared" ca="1" si="597"/>
        <v>-1445.5025028809234</v>
      </c>
      <c r="CI350" s="679">
        <v>209</v>
      </c>
      <c r="CJ350" s="29">
        <f t="shared" si="650"/>
        <v>0</v>
      </c>
      <c r="CK350" s="29">
        <f t="shared" ca="1" si="725"/>
        <v>97492.970331952951</v>
      </c>
      <c r="CL350" s="29">
        <f t="shared" ca="1" si="651"/>
        <v>101.55517742911765</v>
      </c>
      <c r="CM350" s="29"/>
      <c r="CN350" s="29">
        <v>208</v>
      </c>
      <c r="CO350" s="29">
        <f t="shared" ca="1" si="588"/>
        <v>1445.5025028809234</v>
      </c>
      <c r="CP350" s="29">
        <f t="shared" ca="1" si="729"/>
        <v>347947.4641555195</v>
      </c>
      <c r="CQ350" s="29">
        <f t="shared" ca="1" si="679"/>
        <v>362.44527516199946</v>
      </c>
      <c r="CR350" s="292"/>
      <c r="DB350" s="242">
        <v>208</v>
      </c>
      <c r="DC350" s="488">
        <f t="shared" ca="1" si="680"/>
        <v>1462.4506963735107</v>
      </c>
      <c r="DD350" s="489">
        <f t="shared" ca="1" si="652"/>
        <v>106.9885</v>
      </c>
      <c r="DE350" s="488">
        <f t="shared" ca="1" si="681"/>
        <v>1355.4621963735108</v>
      </c>
      <c r="DF350" s="489">
        <f t="shared" ca="1" si="682"/>
        <v>24.583959612583559</v>
      </c>
      <c r="DG350" s="488">
        <f t="shared" ca="1" si="683"/>
        <v>1330.8782367609272</v>
      </c>
      <c r="DH350" s="488">
        <f t="shared" si="684"/>
        <v>0</v>
      </c>
      <c r="DI350" s="488">
        <f t="shared" si="685"/>
        <v>0</v>
      </c>
      <c r="DJ350" s="523">
        <f t="shared" ca="1" si="686"/>
        <v>7097.9079161248646</v>
      </c>
      <c r="DK350" s="420">
        <f t="shared" ca="1" si="653"/>
        <v>0</v>
      </c>
      <c r="DL350" s="416">
        <f t="shared" ca="1" si="687"/>
        <v>1462.4506963735107</v>
      </c>
      <c r="DM350" s="372">
        <f t="shared" ca="1" si="598"/>
        <v>-1462.4506963735107</v>
      </c>
      <c r="DN350" s="242">
        <v>209</v>
      </c>
      <c r="DO350" s="29">
        <f t="shared" si="654"/>
        <v>0</v>
      </c>
      <c r="DP350" s="29">
        <f t="shared" ca="1" si="577"/>
        <v>90426.173055038977</v>
      </c>
      <c r="DQ350" s="29">
        <f t="shared" ca="1" si="655"/>
        <v>94.1939302656656</v>
      </c>
      <c r="DR350" s="29"/>
      <c r="DS350" s="24">
        <v>208</v>
      </c>
      <c r="DT350" s="243">
        <f t="shared" ca="1" si="589"/>
        <v>1462.4506963735107</v>
      </c>
      <c r="DU350" s="243">
        <f t="shared" ca="1" si="730"/>
        <v>350589.97246212937</v>
      </c>
      <c r="DV350" s="243">
        <f t="shared" ca="1" si="688"/>
        <v>365.19788798138478</v>
      </c>
      <c r="DW350" s="33"/>
      <c r="EG350" s="242">
        <v>208</v>
      </c>
      <c r="EH350" s="331">
        <f t="shared" ca="1" si="689"/>
        <v>1150</v>
      </c>
      <c r="EI350" s="599">
        <f t="shared" ca="1" si="599"/>
        <v>103.62049999999999</v>
      </c>
      <c r="EJ350" s="331">
        <f t="shared" ca="1" si="690"/>
        <v>1046.3795</v>
      </c>
      <c r="EK350" s="594">
        <f t="shared" ca="1" si="691"/>
        <v>240.60593846626307</v>
      </c>
      <c r="EL350" s="488">
        <f t="shared" ca="1" si="692"/>
        <v>805.77356153373694</v>
      </c>
      <c r="EM350" s="331">
        <f t="shared" si="693"/>
        <v>0</v>
      </c>
      <c r="EN350" s="331">
        <f t="shared" si="694"/>
        <v>0</v>
      </c>
      <c r="EO350" s="595">
        <f t="shared" ca="1" si="695"/>
        <v>81687.691055470728</v>
      </c>
      <c r="EP350" s="420">
        <f t="shared" ca="1" si="656"/>
        <v>0</v>
      </c>
      <c r="EQ350" s="416">
        <f t="shared" ca="1" si="696"/>
        <v>1150</v>
      </c>
      <c r="ER350" s="372">
        <f t="shared" ca="1" si="600"/>
        <v>-1150</v>
      </c>
      <c r="ES350" s="242">
        <v>209</v>
      </c>
      <c r="ET350" s="29">
        <f t="shared" si="697"/>
        <v>0</v>
      </c>
      <c r="EU350" s="29">
        <f t="shared" ca="1" si="726"/>
        <v>97492.970331952951</v>
      </c>
      <c r="EV350" s="29">
        <f t="shared" ca="1" si="657"/>
        <v>101.55517742911765</v>
      </c>
      <c r="EW350" s="29"/>
      <c r="EX350" s="24">
        <v>208</v>
      </c>
      <c r="EY350" s="243">
        <f t="shared" ca="1" si="590"/>
        <v>1150</v>
      </c>
      <c r="EZ350" s="243">
        <f t="shared" ca="1" si="731"/>
        <v>279649.09880896891</v>
      </c>
      <c r="FA350" s="243">
        <f t="shared" ca="1" si="699"/>
        <v>291.30114459267594</v>
      </c>
      <c r="FB350" s="33"/>
      <c r="FL350" s="242">
        <v>208</v>
      </c>
      <c r="FM350" s="331">
        <f t="shared" ca="1" si="700"/>
        <v>1150</v>
      </c>
      <c r="FN350" s="600">
        <f t="shared" ca="1" si="601"/>
        <v>104.1015</v>
      </c>
      <c r="FO350" s="331">
        <f t="shared" ca="1" si="701"/>
        <v>1045.8985</v>
      </c>
      <c r="FP350" s="597">
        <f t="shared" ca="1" si="702"/>
        <v>250.22132902062359</v>
      </c>
      <c r="FQ350" s="488">
        <f t="shared" ca="1" si="703"/>
        <v>795.67717097937646</v>
      </c>
      <c r="FR350" s="331">
        <f t="shared" si="704"/>
        <v>0</v>
      </c>
      <c r="FS350" s="331">
        <f t="shared" si="705"/>
        <v>0</v>
      </c>
      <c r="FT350" s="596">
        <f t="shared" ca="1" si="706"/>
        <v>84994.492778948697</v>
      </c>
      <c r="FU350" s="420">
        <f t="shared" ca="1" si="658"/>
        <v>0</v>
      </c>
      <c r="FV350" s="416">
        <f t="shared" ca="1" si="707"/>
        <v>1150</v>
      </c>
      <c r="FW350" s="372">
        <f t="shared" ca="1" si="602"/>
        <v>-1150</v>
      </c>
      <c r="FX350" s="242">
        <v>209</v>
      </c>
      <c r="FY350" s="29">
        <f t="shared" si="708"/>
        <v>0</v>
      </c>
      <c r="FZ350" s="29">
        <f t="shared" ca="1" si="727"/>
        <v>97492.970331952951</v>
      </c>
      <c r="GA350" s="29">
        <f t="shared" ca="1" si="659"/>
        <v>101.55517742911765</v>
      </c>
      <c r="GB350" s="29"/>
      <c r="GC350" s="24">
        <v>208</v>
      </c>
      <c r="GD350" s="243">
        <f t="shared" ca="1" si="591"/>
        <v>1150</v>
      </c>
      <c r="GE350" s="243">
        <f t="shared" ca="1" si="732"/>
        <v>279609.24847379915</v>
      </c>
      <c r="GF350" s="243">
        <f t="shared" ca="1" si="710"/>
        <v>291.25963382687411</v>
      </c>
      <c r="GG350" s="33"/>
      <c r="GQ350" s="242">
        <v>208</v>
      </c>
      <c r="GR350" s="331">
        <f t="shared" ca="1" si="660"/>
        <v>1150</v>
      </c>
      <c r="GS350" s="600">
        <f t="shared" ca="1" si="603"/>
        <v>106.9885</v>
      </c>
      <c r="GT350" s="331">
        <f t="shared" ca="1" si="661"/>
        <v>1043.0115000000001</v>
      </c>
      <c r="GU350" s="591">
        <f t="shared" ca="1" si="711"/>
        <v>283.09256095748771</v>
      </c>
      <c r="GV350" s="488">
        <f t="shared" ca="1" si="592"/>
        <v>759.91893904251242</v>
      </c>
      <c r="GW350" s="331">
        <f t="shared" si="593"/>
        <v>0</v>
      </c>
      <c r="GX350" s="331">
        <f t="shared" si="594"/>
        <v>0</v>
      </c>
      <c r="GY350" s="593">
        <f t="shared" ca="1" si="595"/>
        <v>96300.38767495325</v>
      </c>
      <c r="GZ350" s="420">
        <f t="shared" ca="1" si="662"/>
        <v>0</v>
      </c>
      <c r="HA350" s="416">
        <f t="shared" ca="1" si="712"/>
        <v>1150</v>
      </c>
      <c r="HB350" s="372">
        <f t="shared" ca="1" si="604"/>
        <v>-1150</v>
      </c>
      <c r="HC350" s="242">
        <v>209</v>
      </c>
      <c r="HD350" s="29">
        <f t="shared" si="713"/>
        <v>0</v>
      </c>
      <c r="HE350" s="29">
        <f t="shared" ca="1" si="728"/>
        <v>90426.173055038977</v>
      </c>
      <c r="HF350" s="29">
        <f t="shared" ca="1" si="663"/>
        <v>94.1939302656656</v>
      </c>
      <c r="HG350" s="29"/>
      <c r="HH350" s="24">
        <v>208</v>
      </c>
      <c r="HI350" s="243">
        <f t="shared" ca="1" si="605"/>
        <v>1150</v>
      </c>
      <c r="HJ350" s="243">
        <f t="shared" ca="1" si="733"/>
        <v>278332.29995341093</v>
      </c>
      <c r="HK350" s="243">
        <f t="shared" ca="1" si="715"/>
        <v>289.92947911813638</v>
      </c>
      <c r="HL350" s="33"/>
    </row>
    <row r="351" spans="3:220" ht="15" customHeight="1" x14ac:dyDescent="0.25">
      <c r="C351" s="242">
        <v>209</v>
      </c>
      <c r="D351" s="243">
        <f t="shared" si="635"/>
        <v>1155.6736805955547</v>
      </c>
      <c r="E351" s="865">
        <f t="shared" si="716"/>
        <v>100</v>
      </c>
      <c r="F351" s="866"/>
      <c r="G351" s="243">
        <f t="shared" si="636"/>
        <v>1055.6736805955547</v>
      </c>
      <c r="H351" s="859">
        <f t="shared" si="637"/>
        <v>278.41150529952762</v>
      </c>
      <c r="I351" s="860"/>
      <c r="J351" s="243">
        <f t="shared" si="638"/>
        <v>777.26217529602718</v>
      </c>
      <c r="K351" s="859">
        <f t="shared" si="664"/>
        <v>82746.18941456225</v>
      </c>
      <c r="L351" s="860"/>
      <c r="M351" s="860"/>
      <c r="N351" s="861"/>
      <c r="O351" s="248">
        <f t="shared" si="665"/>
        <v>82746.18941456225</v>
      </c>
      <c r="P351" s="248">
        <f t="shared" si="633"/>
        <v>0</v>
      </c>
      <c r="Q351" s="248">
        <f t="shared" si="639"/>
        <v>0</v>
      </c>
      <c r="R351" s="1015" t="str">
        <f t="shared" si="634"/>
        <v/>
      </c>
      <c r="S351" s="1015"/>
      <c r="U351">
        <v>209</v>
      </c>
      <c r="W351" s="278"/>
      <c r="X351" s="278"/>
      <c r="Y351" s="854"/>
      <c r="Z351" s="855"/>
      <c r="AA351" s="279"/>
      <c r="AR351" s="242">
        <v>209</v>
      </c>
      <c r="AS351" s="331">
        <f t="shared" ca="1" si="640"/>
        <v>1231.970682334292</v>
      </c>
      <c r="AT351" s="566">
        <f t="shared" ca="1" si="666"/>
        <v>103.62049999999999</v>
      </c>
      <c r="AU351" s="331">
        <f t="shared" ca="1" si="641"/>
        <v>1128.350182334292</v>
      </c>
      <c r="AV351" s="329">
        <f t="shared" ca="1" si="642"/>
        <v>169.99977415822897</v>
      </c>
      <c r="AW351" s="331">
        <f t="shared" ca="1" si="643"/>
        <v>958.35040817606296</v>
      </c>
      <c r="AX351" s="331">
        <f t="shared" si="667"/>
        <v>0</v>
      </c>
      <c r="AY351" s="331">
        <f t="shared" si="724"/>
        <v>0</v>
      </c>
      <c r="AZ351" s="350">
        <f t="shared" ca="1" si="644"/>
        <v>57327.286446073864</v>
      </c>
      <c r="BA351" s="420">
        <f t="shared" ca="1" si="645"/>
        <v>0</v>
      </c>
      <c r="BB351" s="416">
        <f t="shared" ca="1" si="668"/>
        <v>1231.970682334292</v>
      </c>
      <c r="BC351" s="372">
        <f t="shared" ca="1" si="596"/>
        <v>-1231.970682334292</v>
      </c>
      <c r="BD351" s="242">
        <v>210</v>
      </c>
      <c r="BE351" s="29">
        <f t="shared" si="646"/>
        <v>0</v>
      </c>
      <c r="BF351" s="29">
        <f t="shared" ca="1" si="669"/>
        <v>97492.970331952951</v>
      </c>
      <c r="BG351" s="29">
        <f t="shared" ca="1" si="647"/>
        <v>101.55517742911765</v>
      </c>
      <c r="BH351" s="29"/>
      <c r="BI351" s="24">
        <v>209</v>
      </c>
      <c r="BJ351" s="243">
        <f t="shared" ca="1" si="587"/>
        <v>1231.970682334292</v>
      </c>
      <c r="BK351" s="243">
        <f t="shared" ca="1" si="717"/>
        <v>299837.69461063703</v>
      </c>
      <c r="BL351" s="243">
        <f t="shared" ca="1" si="670"/>
        <v>312.33093188608024</v>
      </c>
      <c r="BM351" s="33"/>
      <c r="BO351" s="278"/>
      <c r="BP351" s="278"/>
      <c r="BQ351" s="278"/>
      <c r="BR351" s="278"/>
      <c r="BS351" s="278"/>
      <c r="BT351" s="278"/>
      <c r="BU351" s="278"/>
      <c r="BV351" s="278"/>
      <c r="BW351" s="679">
        <v>209</v>
      </c>
      <c r="BX351" s="489">
        <f t="shared" ca="1" si="671"/>
        <v>736.54401005448415</v>
      </c>
      <c r="BY351" s="489">
        <f t="shared" ca="1" si="648"/>
        <v>104.1015</v>
      </c>
      <c r="BZ351" s="489">
        <f t="shared" ca="1" si="649"/>
        <v>632.44251005448416</v>
      </c>
      <c r="CA351" s="489">
        <f t="shared" ca="1" si="672"/>
        <v>1.8392594808397964</v>
      </c>
      <c r="CB351" s="489">
        <f t="shared" ca="1" si="673"/>
        <v>630.60325057364435</v>
      </c>
      <c r="CC351" s="489">
        <f t="shared" si="674"/>
        <v>0</v>
      </c>
      <c r="CD351" s="489">
        <f t="shared" si="675"/>
        <v>0</v>
      </c>
      <c r="CE351" s="647">
        <f t="shared" ca="1" si="676"/>
        <v>0</v>
      </c>
      <c r="CF351" s="700">
        <f t="shared" ca="1" si="723"/>
        <v>209</v>
      </c>
      <c r="CG351" s="701">
        <f t="shared" ca="1" si="677"/>
        <v>736.54401005448415</v>
      </c>
      <c r="CH351" s="710">
        <f t="shared" ca="1" si="597"/>
        <v>-736.54401005448415</v>
      </c>
      <c r="CI351" s="679">
        <v>210</v>
      </c>
      <c r="CJ351" s="29">
        <f t="shared" si="650"/>
        <v>0</v>
      </c>
      <c r="CK351" s="29">
        <f t="shared" ca="1" si="725"/>
        <v>97492.970331952951</v>
      </c>
      <c r="CL351" s="29">
        <f t="shared" ca="1" si="651"/>
        <v>101.55517742911765</v>
      </c>
      <c r="CM351" s="29"/>
      <c r="CN351" s="29">
        <v>209</v>
      </c>
      <c r="CO351" s="29">
        <f t="shared" ca="1" si="588"/>
        <v>736.54401005448415</v>
      </c>
      <c r="CP351" s="29">
        <f t="shared" ca="1" si="729"/>
        <v>348684.00816557399</v>
      </c>
      <c r="CQ351" s="29">
        <f t="shared" ca="1" si="679"/>
        <v>363.21250850580623</v>
      </c>
      <c r="CR351" s="292"/>
      <c r="DB351" s="242">
        <v>209</v>
      </c>
      <c r="DC351" s="488">
        <f t="shared" ca="1" si="680"/>
        <v>1462.4506963735107</v>
      </c>
      <c r="DD351" s="489">
        <f t="shared" ca="1" si="652"/>
        <v>106.9885</v>
      </c>
      <c r="DE351" s="488">
        <f t="shared" ca="1" si="681"/>
        <v>1355.4621963735108</v>
      </c>
      <c r="DF351" s="489">
        <f t="shared" ca="1" si="682"/>
        <v>20.702231422030859</v>
      </c>
      <c r="DG351" s="488">
        <f t="shared" ca="1" si="683"/>
        <v>1334.75996495148</v>
      </c>
      <c r="DH351" s="488">
        <f t="shared" si="684"/>
        <v>0</v>
      </c>
      <c r="DI351" s="488">
        <f t="shared" si="685"/>
        <v>0</v>
      </c>
      <c r="DJ351" s="523">
        <f t="shared" ca="1" si="686"/>
        <v>5763.1479511733851</v>
      </c>
      <c r="DK351" s="420">
        <f t="shared" ca="1" si="653"/>
        <v>0</v>
      </c>
      <c r="DL351" s="416">
        <f t="shared" ca="1" si="687"/>
        <v>1462.4506963735107</v>
      </c>
      <c r="DM351" s="372">
        <f t="shared" ca="1" si="598"/>
        <v>-1462.4506963735107</v>
      </c>
      <c r="DN351" s="242">
        <v>210</v>
      </c>
      <c r="DO351" s="29">
        <f t="shared" si="654"/>
        <v>0</v>
      </c>
      <c r="DP351" s="29">
        <f t="shared" ref="DP351:DP357" ca="1" si="734">IF(DN351&gt;$DO$140,0,DP350+DO351)</f>
        <v>90426.173055038977</v>
      </c>
      <c r="DQ351" s="29">
        <f t="shared" ca="1" si="655"/>
        <v>94.1939302656656</v>
      </c>
      <c r="DR351" s="29"/>
      <c r="DS351" s="24">
        <v>209</v>
      </c>
      <c r="DT351" s="243">
        <f t="shared" ca="1" si="589"/>
        <v>1462.4506963735107</v>
      </c>
      <c r="DU351" s="243">
        <f t="shared" ca="1" si="730"/>
        <v>352052.4231585029</v>
      </c>
      <c r="DV351" s="243">
        <f t="shared" ca="1" si="688"/>
        <v>366.72127412344054</v>
      </c>
      <c r="DW351" s="33"/>
      <c r="EG351" s="242">
        <v>209</v>
      </c>
      <c r="EH351" s="331">
        <f t="shared" ca="1" si="689"/>
        <v>1150</v>
      </c>
      <c r="EI351" s="599">
        <f t="shared" ca="1" si="599"/>
        <v>103.62049999999999</v>
      </c>
      <c r="EJ351" s="331">
        <f t="shared" ca="1" si="690"/>
        <v>1046.3795</v>
      </c>
      <c r="EK351" s="594">
        <f t="shared" ca="1" si="691"/>
        <v>238.25576557845633</v>
      </c>
      <c r="EL351" s="488">
        <f t="shared" ca="1" si="692"/>
        <v>808.12373442154365</v>
      </c>
      <c r="EM351" s="331">
        <f t="shared" si="693"/>
        <v>0</v>
      </c>
      <c r="EN351" s="331">
        <f t="shared" si="694"/>
        <v>0</v>
      </c>
      <c r="EO351" s="595">
        <f t="shared" ca="1" si="695"/>
        <v>80879.56732104918</v>
      </c>
      <c r="EP351" s="420">
        <f t="shared" ca="1" si="656"/>
        <v>0</v>
      </c>
      <c r="EQ351" s="416">
        <f t="shared" ca="1" si="696"/>
        <v>1150</v>
      </c>
      <c r="ER351" s="372">
        <f t="shared" ca="1" si="600"/>
        <v>-1150</v>
      </c>
      <c r="ES351" s="242">
        <v>210</v>
      </c>
      <c r="ET351" s="29">
        <f t="shared" si="697"/>
        <v>0</v>
      </c>
      <c r="EU351" s="29">
        <f t="shared" ca="1" si="726"/>
        <v>97492.970331952951</v>
      </c>
      <c r="EV351" s="29">
        <f t="shared" ca="1" si="657"/>
        <v>101.55517742911765</v>
      </c>
      <c r="EW351" s="29"/>
      <c r="EX351" s="24">
        <v>209</v>
      </c>
      <c r="EY351" s="243">
        <f t="shared" ca="1" si="590"/>
        <v>1150</v>
      </c>
      <c r="EZ351" s="243">
        <f t="shared" ca="1" si="731"/>
        <v>280799.09880896891</v>
      </c>
      <c r="FA351" s="243">
        <f t="shared" ca="1" si="699"/>
        <v>292.49906125934262</v>
      </c>
      <c r="FB351" s="33"/>
      <c r="FL351" s="242">
        <v>209</v>
      </c>
      <c r="FM351" s="331">
        <f t="shared" ca="1" si="700"/>
        <v>1150</v>
      </c>
      <c r="FN351" s="600">
        <f t="shared" ca="1" si="601"/>
        <v>104.1015</v>
      </c>
      <c r="FO351" s="331">
        <f t="shared" ca="1" si="701"/>
        <v>1045.8985</v>
      </c>
      <c r="FP351" s="597">
        <f t="shared" ca="1" si="702"/>
        <v>247.9006039386004</v>
      </c>
      <c r="FQ351" s="488">
        <f t="shared" ca="1" si="703"/>
        <v>797.99789606139962</v>
      </c>
      <c r="FR351" s="331">
        <f t="shared" si="704"/>
        <v>0</v>
      </c>
      <c r="FS351" s="331">
        <f t="shared" si="705"/>
        <v>0</v>
      </c>
      <c r="FT351" s="596">
        <f t="shared" ca="1" si="706"/>
        <v>84196.494882887302</v>
      </c>
      <c r="FU351" s="420">
        <f t="shared" ca="1" si="658"/>
        <v>0</v>
      </c>
      <c r="FV351" s="416">
        <f t="shared" ca="1" si="707"/>
        <v>1150</v>
      </c>
      <c r="FW351" s="372">
        <f t="shared" ca="1" si="602"/>
        <v>-1150</v>
      </c>
      <c r="FX351" s="242">
        <v>210</v>
      </c>
      <c r="FY351" s="29">
        <f t="shared" si="708"/>
        <v>0</v>
      </c>
      <c r="FZ351" s="29">
        <f t="shared" ca="1" si="727"/>
        <v>97492.970331952951</v>
      </c>
      <c r="GA351" s="29">
        <f t="shared" ca="1" si="659"/>
        <v>101.55517742911765</v>
      </c>
      <c r="GB351" s="29"/>
      <c r="GC351" s="24">
        <v>209</v>
      </c>
      <c r="GD351" s="243">
        <f t="shared" ca="1" si="591"/>
        <v>1150</v>
      </c>
      <c r="GE351" s="243">
        <f t="shared" ca="1" si="732"/>
        <v>280759.24847379915</v>
      </c>
      <c r="GF351" s="243">
        <f t="shared" ca="1" si="710"/>
        <v>292.45755049354079</v>
      </c>
      <c r="GG351" s="33"/>
      <c r="GQ351" s="242">
        <v>209</v>
      </c>
      <c r="GR351" s="331">
        <f t="shared" ca="1" si="660"/>
        <v>1150</v>
      </c>
      <c r="GS351" s="600">
        <f t="shared" ca="1" si="603"/>
        <v>106.9885</v>
      </c>
      <c r="GT351" s="331">
        <f t="shared" ca="1" si="661"/>
        <v>1043.0115000000001</v>
      </c>
      <c r="GU351" s="591">
        <f t="shared" ca="1" si="711"/>
        <v>280.87613071861364</v>
      </c>
      <c r="GV351" s="488">
        <f t="shared" ca="1" si="592"/>
        <v>762.13536928138637</v>
      </c>
      <c r="GW351" s="331">
        <f t="shared" si="593"/>
        <v>0</v>
      </c>
      <c r="GX351" s="331">
        <f t="shared" si="594"/>
        <v>0</v>
      </c>
      <c r="GY351" s="593">
        <f t="shared" ca="1" si="595"/>
        <v>95538.252305671864</v>
      </c>
      <c r="GZ351" s="420">
        <f t="shared" ca="1" si="662"/>
        <v>0</v>
      </c>
      <c r="HA351" s="416">
        <f t="shared" ca="1" si="712"/>
        <v>1150</v>
      </c>
      <c r="HB351" s="372">
        <f t="shared" ca="1" si="604"/>
        <v>-1150</v>
      </c>
      <c r="HC351" s="242">
        <v>210</v>
      </c>
      <c r="HD351" s="29">
        <f t="shared" si="713"/>
        <v>0</v>
      </c>
      <c r="HE351" s="29">
        <f t="shared" ca="1" si="728"/>
        <v>90426.173055038977</v>
      </c>
      <c r="HF351" s="29">
        <f t="shared" ca="1" si="663"/>
        <v>94.1939302656656</v>
      </c>
      <c r="HG351" s="29"/>
      <c r="HH351" s="24">
        <v>209</v>
      </c>
      <c r="HI351" s="243">
        <f t="shared" ca="1" si="605"/>
        <v>1150</v>
      </c>
      <c r="HJ351" s="243">
        <f t="shared" ca="1" si="733"/>
        <v>279482.29995341093</v>
      </c>
      <c r="HK351" s="243">
        <f t="shared" ca="1" si="715"/>
        <v>291.12739578480307</v>
      </c>
      <c r="HL351" s="33"/>
    </row>
    <row r="352" spans="3:220" ht="15" customHeight="1" x14ac:dyDescent="0.25">
      <c r="C352" s="242">
        <v>210</v>
      </c>
      <c r="D352" s="243">
        <f t="shared" si="635"/>
        <v>1155.6736805955547</v>
      </c>
      <c r="E352" s="865">
        <f t="shared" si="716"/>
        <v>100</v>
      </c>
      <c r="F352" s="866"/>
      <c r="G352" s="243">
        <f t="shared" si="636"/>
        <v>1055.6736805955547</v>
      </c>
      <c r="H352" s="859">
        <f t="shared" si="637"/>
        <v>275.82063138187419</v>
      </c>
      <c r="I352" s="860"/>
      <c r="J352" s="243">
        <f t="shared" si="638"/>
        <v>779.85304921368061</v>
      </c>
      <c r="K352" s="859">
        <f t="shared" si="664"/>
        <v>81966.336365348572</v>
      </c>
      <c r="L352" s="860"/>
      <c r="M352" s="860"/>
      <c r="N352" s="861"/>
      <c r="O352" s="248">
        <f t="shared" si="665"/>
        <v>81966.336365348572</v>
      </c>
      <c r="P352" s="248">
        <f t="shared" si="633"/>
        <v>0</v>
      </c>
      <c r="Q352" s="248">
        <f t="shared" si="639"/>
        <v>0</v>
      </c>
      <c r="R352" s="1015" t="str">
        <f t="shared" si="634"/>
        <v/>
      </c>
      <c r="S352" s="1015"/>
      <c r="U352">
        <v>210</v>
      </c>
      <c r="W352" s="278"/>
      <c r="X352" s="278"/>
      <c r="Y352" s="854"/>
      <c r="Z352" s="855"/>
      <c r="AA352" s="279"/>
      <c r="AR352" s="242">
        <v>210</v>
      </c>
      <c r="AS352" s="331">
        <f t="shared" ca="1" si="640"/>
        <v>1231.970682334292</v>
      </c>
      <c r="AT352" s="566">
        <f t="shared" ca="1" si="666"/>
        <v>103.62049999999999</v>
      </c>
      <c r="AU352" s="331">
        <f t="shared" ca="1" si="641"/>
        <v>1128.350182334292</v>
      </c>
      <c r="AV352" s="329">
        <f t="shared" ca="1" si="642"/>
        <v>167.20458546771545</v>
      </c>
      <c r="AW352" s="331">
        <f t="shared" ca="1" si="643"/>
        <v>961.14559686657651</v>
      </c>
      <c r="AX352" s="331">
        <f t="shared" si="667"/>
        <v>0</v>
      </c>
      <c r="AY352" s="331">
        <f t="shared" si="724"/>
        <v>0</v>
      </c>
      <c r="AZ352" s="350">
        <f t="shared" ca="1" si="644"/>
        <v>56366.140849207288</v>
      </c>
      <c r="BA352" s="420">
        <f t="shared" ca="1" si="645"/>
        <v>0</v>
      </c>
      <c r="BB352" s="416">
        <f t="shared" ca="1" si="668"/>
        <v>1231.970682334292</v>
      </c>
      <c r="BC352" s="372">
        <f t="shared" ca="1" si="596"/>
        <v>-1231.970682334292</v>
      </c>
      <c r="BD352" s="242">
        <v>211</v>
      </c>
      <c r="BE352" s="29">
        <f t="shared" si="646"/>
        <v>0</v>
      </c>
      <c r="BF352" s="29">
        <f t="shared" ca="1" si="669"/>
        <v>97492.970331952951</v>
      </c>
      <c r="BG352" s="29">
        <f t="shared" ca="1" si="647"/>
        <v>101.55517742911765</v>
      </c>
      <c r="BH352" s="29"/>
      <c r="BI352" s="24">
        <v>210</v>
      </c>
      <c r="BJ352" s="243">
        <f t="shared" ca="1" si="587"/>
        <v>1231.970682334292</v>
      </c>
      <c r="BK352" s="243">
        <f t="shared" ca="1" si="717"/>
        <v>301069.6652929713</v>
      </c>
      <c r="BL352" s="243">
        <f t="shared" ca="1" si="670"/>
        <v>313.61423468017847</v>
      </c>
      <c r="BM352" s="33"/>
      <c r="BO352" s="278"/>
      <c r="BP352" s="278"/>
      <c r="BQ352" s="278"/>
      <c r="BR352" s="278"/>
      <c r="BS352" s="278"/>
      <c r="BT352" s="278"/>
      <c r="BU352" s="278"/>
      <c r="BV352" s="278"/>
      <c r="BW352" s="679">
        <v>210</v>
      </c>
      <c r="BX352" s="489">
        <f t="shared" ca="1" si="671"/>
        <v>0</v>
      </c>
      <c r="BY352" s="489">
        <f t="shared" ca="1" si="648"/>
        <v>0</v>
      </c>
      <c r="BZ352" s="489">
        <f t="shared" ca="1" si="649"/>
        <v>0</v>
      </c>
      <c r="CA352" s="489">
        <f t="shared" ca="1" si="672"/>
        <v>0</v>
      </c>
      <c r="CB352" s="489">
        <f t="shared" ca="1" si="673"/>
        <v>0</v>
      </c>
      <c r="CC352" s="489">
        <f t="shared" si="674"/>
        <v>0</v>
      </c>
      <c r="CD352" s="489">
        <f t="shared" si="675"/>
        <v>0</v>
      </c>
      <c r="CE352" s="647">
        <f t="shared" ca="1" si="676"/>
        <v>0</v>
      </c>
      <c r="CF352" s="700">
        <f t="shared" ca="1" si="723"/>
        <v>0</v>
      </c>
      <c r="CG352" s="701">
        <f t="shared" ca="1" si="677"/>
        <v>0</v>
      </c>
      <c r="CH352" s="710">
        <f t="shared" ca="1" si="597"/>
        <v>0</v>
      </c>
      <c r="CI352" s="679">
        <v>211</v>
      </c>
      <c r="CJ352" s="29">
        <f t="shared" si="650"/>
        <v>0</v>
      </c>
      <c r="CK352" s="29">
        <f t="shared" ca="1" si="725"/>
        <v>97492.970331952951</v>
      </c>
      <c r="CL352" s="29">
        <f t="shared" ca="1" si="651"/>
        <v>101.55517742911765</v>
      </c>
      <c r="CM352" s="29"/>
      <c r="CN352" s="29">
        <v>210</v>
      </c>
      <c r="CO352" s="29">
        <f t="shared" ca="1" si="588"/>
        <v>0</v>
      </c>
      <c r="CP352" s="29">
        <f t="shared" ca="1" si="729"/>
        <v>0</v>
      </c>
      <c r="CQ352" s="29">
        <f t="shared" ca="1" si="679"/>
        <v>0</v>
      </c>
      <c r="CR352" s="292"/>
      <c r="DB352" s="242">
        <v>210</v>
      </c>
      <c r="DC352" s="488">
        <f t="shared" ca="1" si="680"/>
        <v>1462.4506963735107</v>
      </c>
      <c r="DD352" s="489">
        <f t="shared" ca="1" si="652"/>
        <v>106.9885</v>
      </c>
      <c r="DE352" s="488">
        <f t="shared" ca="1" si="681"/>
        <v>1355.4621963735108</v>
      </c>
      <c r="DF352" s="489">
        <f t="shared" ca="1" si="682"/>
        <v>16.80918152425571</v>
      </c>
      <c r="DG352" s="488">
        <f t="shared" ca="1" si="683"/>
        <v>1338.653014849255</v>
      </c>
      <c r="DH352" s="488">
        <f t="shared" si="684"/>
        <v>0</v>
      </c>
      <c r="DI352" s="488">
        <f t="shared" si="685"/>
        <v>0</v>
      </c>
      <c r="DJ352" s="523">
        <f t="shared" ca="1" si="686"/>
        <v>4424.4949363241303</v>
      </c>
      <c r="DK352" s="420">
        <f t="shared" ca="1" si="653"/>
        <v>0</v>
      </c>
      <c r="DL352" s="416">
        <f t="shared" ca="1" si="687"/>
        <v>1462.4506963735107</v>
      </c>
      <c r="DM352" s="372">
        <f t="shared" ca="1" si="598"/>
        <v>-1462.4506963735107</v>
      </c>
      <c r="DN352" s="242">
        <v>211</v>
      </c>
      <c r="DO352" s="29">
        <f t="shared" si="654"/>
        <v>0</v>
      </c>
      <c r="DP352" s="29">
        <f t="shared" ca="1" si="734"/>
        <v>90426.173055038977</v>
      </c>
      <c r="DQ352" s="29">
        <f t="shared" ca="1" si="655"/>
        <v>94.1939302656656</v>
      </c>
      <c r="DR352" s="29"/>
      <c r="DS352" s="24">
        <v>210</v>
      </c>
      <c r="DT352" s="243">
        <f t="shared" ca="1" si="589"/>
        <v>1462.4506963735107</v>
      </c>
      <c r="DU352" s="243">
        <f t="shared" ca="1" si="730"/>
        <v>353514.87385487644</v>
      </c>
      <c r="DV352" s="243">
        <f t="shared" ca="1" si="688"/>
        <v>368.24466026549629</v>
      </c>
      <c r="DW352" s="33"/>
      <c r="EG352" s="242">
        <v>210</v>
      </c>
      <c r="EH352" s="331">
        <f t="shared" ca="1" si="689"/>
        <v>1150</v>
      </c>
      <c r="EI352" s="599">
        <f t="shared" ca="1" si="599"/>
        <v>103.62049999999999</v>
      </c>
      <c r="EJ352" s="331">
        <f t="shared" ca="1" si="690"/>
        <v>1046.3795</v>
      </c>
      <c r="EK352" s="594">
        <f t="shared" ca="1" si="691"/>
        <v>235.89873801972681</v>
      </c>
      <c r="EL352" s="488">
        <f t="shared" ca="1" si="692"/>
        <v>810.4807619802732</v>
      </c>
      <c r="EM352" s="331">
        <f t="shared" si="693"/>
        <v>0</v>
      </c>
      <c r="EN352" s="331">
        <f t="shared" si="694"/>
        <v>0</v>
      </c>
      <c r="EO352" s="595">
        <f t="shared" ca="1" si="695"/>
        <v>80069.086559068906</v>
      </c>
      <c r="EP352" s="420">
        <f t="shared" ca="1" si="656"/>
        <v>0</v>
      </c>
      <c r="EQ352" s="416">
        <f t="shared" ca="1" si="696"/>
        <v>1150</v>
      </c>
      <c r="ER352" s="372">
        <f t="shared" ca="1" si="600"/>
        <v>-1150</v>
      </c>
      <c r="ES352" s="242">
        <v>211</v>
      </c>
      <c r="ET352" s="29">
        <f t="shared" si="697"/>
        <v>0</v>
      </c>
      <c r="EU352" s="29">
        <f t="shared" ca="1" si="726"/>
        <v>97492.970331952951</v>
      </c>
      <c r="EV352" s="29">
        <f t="shared" ca="1" si="657"/>
        <v>101.55517742911765</v>
      </c>
      <c r="EW352" s="29"/>
      <c r="EX352" s="24">
        <v>210</v>
      </c>
      <c r="EY352" s="243">
        <f t="shared" ca="1" si="590"/>
        <v>1150</v>
      </c>
      <c r="EZ352" s="243">
        <f t="shared" ca="1" si="731"/>
        <v>281949.09880896891</v>
      </c>
      <c r="FA352" s="243">
        <f t="shared" ca="1" si="699"/>
        <v>293.69697792600931</v>
      </c>
      <c r="FB352" s="33"/>
      <c r="FL352" s="242">
        <v>210</v>
      </c>
      <c r="FM352" s="331">
        <f t="shared" ca="1" si="700"/>
        <v>1150</v>
      </c>
      <c r="FN352" s="600">
        <f t="shared" ca="1" si="601"/>
        <v>104.1015</v>
      </c>
      <c r="FO352" s="331">
        <f t="shared" ca="1" si="701"/>
        <v>1045.8985</v>
      </c>
      <c r="FP352" s="597">
        <f t="shared" ca="1" si="702"/>
        <v>245.57311007508801</v>
      </c>
      <c r="FQ352" s="488">
        <f t="shared" ca="1" si="703"/>
        <v>800.32538992491197</v>
      </c>
      <c r="FR352" s="331">
        <f t="shared" si="704"/>
        <v>0</v>
      </c>
      <c r="FS352" s="331">
        <f t="shared" si="705"/>
        <v>0</v>
      </c>
      <c r="FT352" s="596">
        <f t="shared" ca="1" si="706"/>
        <v>83396.169492962392</v>
      </c>
      <c r="FU352" s="420">
        <f t="shared" ca="1" si="658"/>
        <v>0</v>
      </c>
      <c r="FV352" s="416">
        <f t="shared" ca="1" si="707"/>
        <v>1150</v>
      </c>
      <c r="FW352" s="372">
        <f t="shared" ca="1" si="602"/>
        <v>-1150</v>
      </c>
      <c r="FX352" s="242">
        <v>211</v>
      </c>
      <c r="FY352" s="29">
        <f t="shared" si="708"/>
        <v>0</v>
      </c>
      <c r="FZ352" s="29">
        <f t="shared" ca="1" si="727"/>
        <v>97492.970331952951</v>
      </c>
      <c r="GA352" s="29">
        <f t="shared" ca="1" si="659"/>
        <v>101.55517742911765</v>
      </c>
      <c r="GB352" s="29"/>
      <c r="GC352" s="24">
        <v>210</v>
      </c>
      <c r="GD352" s="243">
        <f t="shared" ca="1" si="591"/>
        <v>1150</v>
      </c>
      <c r="GE352" s="243">
        <f t="shared" ca="1" si="732"/>
        <v>281909.24847379915</v>
      </c>
      <c r="GF352" s="243">
        <f t="shared" ca="1" si="710"/>
        <v>293.65546716020748</v>
      </c>
      <c r="GG352" s="33"/>
      <c r="GQ352" s="242">
        <v>210</v>
      </c>
      <c r="GR352" s="331">
        <f t="shared" ca="1" si="660"/>
        <v>1150</v>
      </c>
      <c r="GS352" s="600">
        <f t="shared" ca="1" si="603"/>
        <v>106.9885</v>
      </c>
      <c r="GT352" s="331">
        <f t="shared" ca="1" si="661"/>
        <v>1043.0115000000001</v>
      </c>
      <c r="GU352" s="591">
        <f t="shared" ca="1" si="711"/>
        <v>278.65323589154298</v>
      </c>
      <c r="GV352" s="488">
        <f t="shared" ca="1" si="592"/>
        <v>764.35826410845709</v>
      </c>
      <c r="GW352" s="331">
        <f t="shared" si="593"/>
        <v>0</v>
      </c>
      <c r="GX352" s="331">
        <f t="shared" si="594"/>
        <v>0</v>
      </c>
      <c r="GY352" s="593">
        <f t="shared" ca="1" si="595"/>
        <v>94773.894041563413</v>
      </c>
      <c r="GZ352" s="420">
        <f t="shared" ca="1" si="662"/>
        <v>0</v>
      </c>
      <c r="HA352" s="416">
        <f t="shared" ca="1" si="712"/>
        <v>1150</v>
      </c>
      <c r="HB352" s="372">
        <f t="shared" ca="1" si="604"/>
        <v>-1150</v>
      </c>
      <c r="HC352" s="242">
        <v>211</v>
      </c>
      <c r="HD352" s="29">
        <f t="shared" si="713"/>
        <v>0</v>
      </c>
      <c r="HE352" s="29">
        <f t="shared" ca="1" si="728"/>
        <v>90426.173055038977</v>
      </c>
      <c r="HF352" s="29">
        <f t="shared" ca="1" si="663"/>
        <v>94.1939302656656</v>
      </c>
      <c r="HG352" s="29"/>
      <c r="HH352" s="24">
        <v>210</v>
      </c>
      <c r="HI352" s="243">
        <f t="shared" ca="1" si="605"/>
        <v>1150</v>
      </c>
      <c r="HJ352" s="243">
        <f t="shared" ca="1" si="733"/>
        <v>280632.29995341093</v>
      </c>
      <c r="HK352" s="243">
        <f t="shared" ca="1" si="715"/>
        <v>292.32531245146976</v>
      </c>
      <c r="HL352" s="33"/>
    </row>
    <row r="353" spans="3:220" ht="15" customHeight="1" x14ac:dyDescent="0.25">
      <c r="C353" s="242">
        <v>211</v>
      </c>
      <c r="D353" s="243">
        <f t="shared" si="635"/>
        <v>1155.6736805955547</v>
      </c>
      <c r="E353" s="865">
        <f t="shared" si="716"/>
        <v>100</v>
      </c>
      <c r="F353" s="866"/>
      <c r="G353" s="243">
        <f t="shared" si="636"/>
        <v>1055.6736805955547</v>
      </c>
      <c r="H353" s="859">
        <f t="shared" si="637"/>
        <v>273.22112121782857</v>
      </c>
      <c r="I353" s="860"/>
      <c r="J353" s="243">
        <f t="shared" si="638"/>
        <v>782.45255937772617</v>
      </c>
      <c r="K353" s="859">
        <f t="shared" si="664"/>
        <v>81183.883805970851</v>
      </c>
      <c r="L353" s="860"/>
      <c r="M353" s="860"/>
      <c r="N353" s="861"/>
      <c r="O353" s="248">
        <f t="shared" si="665"/>
        <v>81183.883805970851</v>
      </c>
      <c r="P353" s="248">
        <f t="shared" si="633"/>
        <v>0</v>
      </c>
      <c r="Q353" s="248">
        <f t="shared" si="639"/>
        <v>0</v>
      </c>
      <c r="R353" s="1015" t="str">
        <f t="shared" si="634"/>
        <v/>
      </c>
      <c r="S353" s="1015"/>
      <c r="U353">
        <v>211</v>
      </c>
      <c r="W353" s="278"/>
      <c r="X353" s="278"/>
      <c r="Y353" s="854"/>
      <c r="Z353" s="855"/>
      <c r="AA353" s="279"/>
      <c r="AR353" s="242">
        <v>211</v>
      </c>
      <c r="AS353" s="331">
        <f t="shared" ca="1" si="640"/>
        <v>1231.970682334292</v>
      </c>
      <c r="AT353" s="566">
        <f t="shared" ca="1" si="666"/>
        <v>103.62049999999999</v>
      </c>
      <c r="AU353" s="331">
        <f t="shared" ca="1" si="641"/>
        <v>1128.350182334292</v>
      </c>
      <c r="AV353" s="329">
        <f t="shared" ca="1" si="642"/>
        <v>164.40124414352127</v>
      </c>
      <c r="AW353" s="331">
        <f t="shared" ca="1" si="643"/>
        <v>963.94893819077072</v>
      </c>
      <c r="AX353" s="331">
        <f t="shared" si="667"/>
        <v>0</v>
      </c>
      <c r="AY353" s="331">
        <f t="shared" si="724"/>
        <v>0</v>
      </c>
      <c r="AZ353" s="350">
        <f t="shared" ca="1" si="644"/>
        <v>55402.191911016518</v>
      </c>
      <c r="BA353" s="420">
        <f t="shared" ca="1" si="645"/>
        <v>0</v>
      </c>
      <c r="BB353" s="416">
        <f t="shared" ca="1" si="668"/>
        <v>1231.970682334292</v>
      </c>
      <c r="BC353" s="372">
        <f t="shared" ca="1" si="596"/>
        <v>-1231.970682334292</v>
      </c>
      <c r="BD353" s="242">
        <v>212</v>
      </c>
      <c r="BE353" s="29">
        <f t="shared" si="646"/>
        <v>0</v>
      </c>
      <c r="BF353" s="29">
        <f t="shared" ca="1" si="669"/>
        <v>97492.970331952951</v>
      </c>
      <c r="BG353" s="29">
        <f t="shared" ca="1" si="647"/>
        <v>101.55517742911765</v>
      </c>
      <c r="BH353" s="29"/>
      <c r="BI353" s="24">
        <v>211</v>
      </c>
      <c r="BJ353" s="243">
        <f t="shared" ca="1" si="587"/>
        <v>1231.970682334292</v>
      </c>
      <c r="BK353" s="243">
        <f t="shared" ca="1" si="717"/>
        <v>302301.63597530557</v>
      </c>
      <c r="BL353" s="243">
        <f t="shared" ca="1" si="670"/>
        <v>314.89753747427665</v>
      </c>
      <c r="BM353" s="33"/>
      <c r="BO353" s="278"/>
      <c r="BP353" s="278"/>
      <c r="BQ353" s="278"/>
      <c r="BR353" s="278"/>
      <c r="BS353" s="278"/>
      <c r="BT353" s="278"/>
      <c r="BU353" s="278"/>
      <c r="BV353" s="278"/>
      <c r="BW353" s="679">
        <v>211</v>
      </c>
      <c r="BX353" s="489">
        <f t="shared" ca="1" si="671"/>
        <v>0</v>
      </c>
      <c r="BY353" s="489">
        <f t="shared" ca="1" si="648"/>
        <v>0</v>
      </c>
      <c r="BZ353" s="489">
        <f t="shared" ca="1" si="649"/>
        <v>0</v>
      </c>
      <c r="CA353" s="489">
        <f t="shared" ca="1" si="672"/>
        <v>0</v>
      </c>
      <c r="CB353" s="489">
        <f t="shared" ca="1" si="673"/>
        <v>0</v>
      </c>
      <c r="CC353" s="489">
        <f t="shared" si="674"/>
        <v>0</v>
      </c>
      <c r="CD353" s="489">
        <f t="shared" si="675"/>
        <v>0</v>
      </c>
      <c r="CE353" s="647">
        <f t="shared" ca="1" si="676"/>
        <v>0</v>
      </c>
      <c r="CF353" s="700">
        <f t="shared" ca="1" si="723"/>
        <v>0</v>
      </c>
      <c r="CG353" s="701">
        <f t="shared" ca="1" si="677"/>
        <v>0</v>
      </c>
      <c r="CH353" s="710">
        <f t="shared" ca="1" si="597"/>
        <v>0</v>
      </c>
      <c r="CI353" s="679">
        <v>212</v>
      </c>
      <c r="CJ353" s="29">
        <f t="shared" si="650"/>
        <v>0</v>
      </c>
      <c r="CK353" s="29">
        <f t="shared" ca="1" si="725"/>
        <v>97492.970331952951</v>
      </c>
      <c r="CL353" s="29">
        <f t="shared" ca="1" si="651"/>
        <v>101.55517742911765</v>
      </c>
      <c r="CM353" s="29"/>
      <c r="CN353" s="29">
        <v>211</v>
      </c>
      <c r="CO353" s="29">
        <f t="shared" ca="1" si="588"/>
        <v>0</v>
      </c>
      <c r="CP353" s="649">
        <f t="shared" ca="1" si="729"/>
        <v>0</v>
      </c>
      <c r="CQ353" s="29">
        <f t="shared" ca="1" si="679"/>
        <v>0</v>
      </c>
      <c r="CR353" s="292"/>
      <c r="DB353" s="242">
        <v>211</v>
      </c>
      <c r="DC353" s="488">
        <f t="shared" ca="1" si="680"/>
        <v>1462.4506963735107</v>
      </c>
      <c r="DD353" s="489">
        <f t="shared" ca="1" si="652"/>
        <v>106.9885</v>
      </c>
      <c r="DE353" s="488">
        <f t="shared" ca="1" si="681"/>
        <v>1355.4621963735108</v>
      </c>
      <c r="DF353" s="489">
        <f t="shared" ca="1" si="682"/>
        <v>12.904776897612047</v>
      </c>
      <c r="DG353" s="488">
        <f t="shared" ca="1" si="683"/>
        <v>1342.5574194758988</v>
      </c>
      <c r="DH353" s="488">
        <f t="shared" si="684"/>
        <v>0</v>
      </c>
      <c r="DI353" s="488">
        <f t="shared" si="685"/>
        <v>0</v>
      </c>
      <c r="DJ353" s="523">
        <f t="shared" ca="1" si="686"/>
        <v>3081.9375168482316</v>
      </c>
      <c r="DK353" s="420">
        <f t="shared" ca="1" si="653"/>
        <v>0</v>
      </c>
      <c r="DL353" s="416">
        <f t="shared" ca="1" si="687"/>
        <v>1462.4506963735107</v>
      </c>
      <c r="DM353" s="372">
        <f t="shared" ca="1" si="598"/>
        <v>-1462.4506963735107</v>
      </c>
      <c r="DN353" s="242">
        <v>212</v>
      </c>
      <c r="DO353" s="29">
        <f t="shared" si="654"/>
        <v>0</v>
      </c>
      <c r="DP353" s="29">
        <f t="shared" ca="1" si="734"/>
        <v>90426.173055038977</v>
      </c>
      <c r="DQ353" s="29">
        <f t="shared" ca="1" si="655"/>
        <v>94.1939302656656</v>
      </c>
      <c r="DR353" s="29"/>
      <c r="DS353" s="24">
        <v>211</v>
      </c>
      <c r="DT353" s="243">
        <f t="shared" ca="1" si="589"/>
        <v>1462.4506963735107</v>
      </c>
      <c r="DU353" s="243">
        <f t="shared" ca="1" si="730"/>
        <v>354977.32455124997</v>
      </c>
      <c r="DV353" s="243">
        <f t="shared" ca="1" si="688"/>
        <v>369.76804640755205</v>
      </c>
      <c r="DW353" s="33"/>
      <c r="EG353" s="242">
        <v>211</v>
      </c>
      <c r="EH353" s="331">
        <f t="shared" ca="1" si="689"/>
        <v>1150</v>
      </c>
      <c r="EI353" s="599">
        <f t="shared" ca="1" si="599"/>
        <v>103.62049999999999</v>
      </c>
      <c r="EJ353" s="331">
        <f t="shared" ca="1" si="690"/>
        <v>1046.3795</v>
      </c>
      <c r="EK353" s="594">
        <f t="shared" ca="1" si="691"/>
        <v>233.53483579728433</v>
      </c>
      <c r="EL353" s="488">
        <f t="shared" ca="1" si="692"/>
        <v>812.84466420271565</v>
      </c>
      <c r="EM353" s="331">
        <f t="shared" si="693"/>
        <v>0</v>
      </c>
      <c r="EN353" s="331">
        <f t="shared" si="694"/>
        <v>0</v>
      </c>
      <c r="EO353" s="595">
        <f t="shared" ca="1" si="695"/>
        <v>79256.241894866194</v>
      </c>
      <c r="EP353" s="420">
        <f t="shared" ca="1" si="656"/>
        <v>0</v>
      </c>
      <c r="EQ353" s="416">
        <f t="shared" ca="1" si="696"/>
        <v>1150</v>
      </c>
      <c r="ER353" s="372">
        <f t="shared" ca="1" si="600"/>
        <v>-1150</v>
      </c>
      <c r="ES353" s="242">
        <v>212</v>
      </c>
      <c r="ET353" s="29">
        <f t="shared" si="697"/>
        <v>0</v>
      </c>
      <c r="EU353" s="584">
        <f t="shared" ca="1" si="726"/>
        <v>97492.970331952951</v>
      </c>
      <c r="EV353" s="29">
        <f t="shared" ca="1" si="657"/>
        <v>101.55517742911765</v>
      </c>
      <c r="EW353" s="29"/>
      <c r="EX353" s="24">
        <v>211</v>
      </c>
      <c r="EY353" s="243">
        <f t="shared" ca="1" si="590"/>
        <v>1150</v>
      </c>
      <c r="EZ353" s="243">
        <f t="shared" ca="1" si="731"/>
        <v>283099.09880896891</v>
      </c>
      <c r="FA353" s="243">
        <f t="shared" ca="1" si="699"/>
        <v>294.89489459267594</v>
      </c>
      <c r="FB353" s="33"/>
      <c r="FL353" s="242">
        <v>211</v>
      </c>
      <c r="FM353" s="331">
        <f t="shared" ca="1" si="700"/>
        <v>1150</v>
      </c>
      <c r="FN353" s="600">
        <f t="shared" ca="1" si="601"/>
        <v>104.1015</v>
      </c>
      <c r="FO353" s="331">
        <f t="shared" ca="1" si="701"/>
        <v>1045.8985</v>
      </c>
      <c r="FP353" s="597">
        <f t="shared" ca="1" si="702"/>
        <v>243.238827687807</v>
      </c>
      <c r="FQ353" s="488">
        <f t="shared" ca="1" si="703"/>
        <v>802.65967231219304</v>
      </c>
      <c r="FR353" s="331">
        <f t="shared" si="704"/>
        <v>0</v>
      </c>
      <c r="FS353" s="331">
        <f t="shared" si="705"/>
        <v>0</v>
      </c>
      <c r="FT353" s="596">
        <f t="shared" ca="1" si="706"/>
        <v>82593.509820650201</v>
      </c>
      <c r="FU353" s="420">
        <f t="shared" ca="1" si="658"/>
        <v>0</v>
      </c>
      <c r="FV353" s="416">
        <f t="shared" ca="1" si="707"/>
        <v>1150</v>
      </c>
      <c r="FW353" s="372">
        <f t="shared" ca="1" si="602"/>
        <v>-1150</v>
      </c>
      <c r="FX353" s="242">
        <v>212</v>
      </c>
      <c r="FY353" s="29">
        <f t="shared" si="708"/>
        <v>0</v>
      </c>
      <c r="FZ353" s="586">
        <f t="shared" ca="1" si="727"/>
        <v>97492.970331952951</v>
      </c>
      <c r="GA353" s="29">
        <f t="shared" ca="1" si="659"/>
        <v>101.55517742911765</v>
      </c>
      <c r="GB353" s="29"/>
      <c r="GC353" s="24">
        <v>211</v>
      </c>
      <c r="GD353" s="243">
        <f t="shared" ca="1" si="591"/>
        <v>1150</v>
      </c>
      <c r="GE353" s="243">
        <f t="shared" ca="1" si="732"/>
        <v>283059.24847379915</v>
      </c>
      <c r="GF353" s="243">
        <f t="shared" ca="1" si="710"/>
        <v>294.85338382687411</v>
      </c>
      <c r="GG353" s="33"/>
      <c r="GQ353" s="242">
        <v>211</v>
      </c>
      <c r="GR353" s="331">
        <f t="shared" ca="1" si="660"/>
        <v>1150</v>
      </c>
      <c r="GS353" s="600">
        <f t="shared" ca="1" si="603"/>
        <v>106.9885</v>
      </c>
      <c r="GT353" s="331">
        <f t="shared" ca="1" si="661"/>
        <v>1043.0115000000001</v>
      </c>
      <c r="GU353" s="591">
        <f t="shared" ca="1" si="711"/>
        <v>276.42385762122666</v>
      </c>
      <c r="GV353" s="488">
        <f t="shared" ca="1" si="592"/>
        <v>766.58764237877335</v>
      </c>
      <c r="GW353" s="331">
        <f t="shared" si="593"/>
        <v>0</v>
      </c>
      <c r="GX353" s="331">
        <f t="shared" si="594"/>
        <v>0</v>
      </c>
      <c r="GY353" s="593">
        <f t="shared" ca="1" si="595"/>
        <v>94007.306399184643</v>
      </c>
      <c r="GZ353" s="420">
        <f t="shared" ca="1" si="662"/>
        <v>0</v>
      </c>
      <c r="HA353" s="416">
        <f t="shared" ca="1" si="712"/>
        <v>1150</v>
      </c>
      <c r="HB353" s="372">
        <f t="shared" ca="1" si="604"/>
        <v>-1150</v>
      </c>
      <c r="HC353" s="242">
        <v>212</v>
      </c>
      <c r="HD353" s="29">
        <f t="shared" si="713"/>
        <v>0</v>
      </c>
      <c r="HE353" s="29">
        <f t="shared" ca="1" si="728"/>
        <v>90426.173055038977</v>
      </c>
      <c r="HF353" s="29">
        <f t="shared" ca="1" si="663"/>
        <v>94.1939302656656</v>
      </c>
      <c r="HG353" s="29"/>
      <c r="HH353" s="24">
        <v>211</v>
      </c>
      <c r="HI353" s="243">
        <f t="shared" ca="1" si="605"/>
        <v>1150</v>
      </c>
      <c r="HJ353" s="243">
        <f t="shared" ca="1" si="733"/>
        <v>281782.29995341093</v>
      </c>
      <c r="HK353" s="243">
        <f t="shared" ca="1" si="715"/>
        <v>293.52322911813638</v>
      </c>
      <c r="HL353" s="33"/>
    </row>
    <row r="354" spans="3:220" ht="15" customHeight="1" x14ac:dyDescent="0.25">
      <c r="C354" s="242">
        <v>212</v>
      </c>
      <c r="D354" s="243">
        <f t="shared" si="635"/>
        <v>1155.6736805955547</v>
      </c>
      <c r="E354" s="865">
        <f t="shared" si="716"/>
        <v>100</v>
      </c>
      <c r="F354" s="866"/>
      <c r="G354" s="243">
        <f t="shared" si="636"/>
        <v>1055.6736805955547</v>
      </c>
      <c r="H354" s="859">
        <f t="shared" si="637"/>
        <v>270.61294601990284</v>
      </c>
      <c r="I354" s="860"/>
      <c r="J354" s="243">
        <f t="shared" si="638"/>
        <v>785.06073457565185</v>
      </c>
      <c r="K354" s="859">
        <f t="shared" si="664"/>
        <v>80398.823071395193</v>
      </c>
      <c r="L354" s="860"/>
      <c r="M354" s="860"/>
      <c r="N354" s="861"/>
      <c r="O354" s="248">
        <f t="shared" si="665"/>
        <v>80398.823071395193</v>
      </c>
      <c r="P354" s="248">
        <f t="shared" si="633"/>
        <v>0</v>
      </c>
      <c r="Q354" s="248">
        <f t="shared" si="639"/>
        <v>0</v>
      </c>
      <c r="R354" s="1015" t="str">
        <f t="shared" si="634"/>
        <v/>
      </c>
      <c r="S354" s="1015"/>
      <c r="U354">
        <v>212</v>
      </c>
      <c r="W354" s="278"/>
      <c r="X354" s="278"/>
      <c r="Y354" s="854"/>
      <c r="Z354" s="855"/>
      <c r="AA354" s="279"/>
      <c r="AR354" s="242">
        <v>212</v>
      </c>
      <c r="AS354" s="331">
        <f t="shared" ca="1" si="640"/>
        <v>1231.970682334292</v>
      </c>
      <c r="AT354" s="566">
        <f t="shared" ca="1" si="666"/>
        <v>103.62049999999999</v>
      </c>
      <c r="AU354" s="331">
        <f t="shared" ca="1" si="641"/>
        <v>1128.350182334292</v>
      </c>
      <c r="AV354" s="329">
        <f t="shared" ca="1" si="642"/>
        <v>161.58972640713151</v>
      </c>
      <c r="AW354" s="331">
        <f t="shared" ca="1" si="643"/>
        <v>966.76045592716048</v>
      </c>
      <c r="AX354" s="331">
        <f t="shared" si="667"/>
        <v>0</v>
      </c>
      <c r="AY354" s="331">
        <f t="shared" si="724"/>
        <v>0</v>
      </c>
      <c r="AZ354" s="350">
        <f t="shared" ca="1" si="644"/>
        <v>54435.431455089354</v>
      </c>
      <c r="BA354" s="420">
        <f t="shared" ca="1" si="645"/>
        <v>0</v>
      </c>
      <c r="BB354" s="416">
        <f t="shared" ca="1" si="668"/>
        <v>1231.970682334292</v>
      </c>
      <c r="BC354" s="372">
        <f t="shared" ca="1" si="596"/>
        <v>-1231.970682334292</v>
      </c>
      <c r="BD354" s="242">
        <v>213</v>
      </c>
      <c r="BE354" s="29">
        <f t="shared" si="646"/>
        <v>0</v>
      </c>
      <c r="BF354" s="29">
        <f t="shared" ca="1" si="669"/>
        <v>97492.970331952951</v>
      </c>
      <c r="BG354" s="29">
        <f t="shared" ca="1" si="647"/>
        <v>101.55517742911765</v>
      </c>
      <c r="BH354" s="29"/>
      <c r="BI354" s="24">
        <v>212</v>
      </c>
      <c r="BJ354" s="243">
        <f t="shared" ca="1" si="587"/>
        <v>1231.970682334292</v>
      </c>
      <c r="BK354" s="243">
        <f t="shared" ca="1" si="717"/>
        <v>303533.60665763984</v>
      </c>
      <c r="BL354" s="243">
        <f t="shared" ca="1" si="670"/>
        <v>316.18084026837488</v>
      </c>
      <c r="BM354" s="33"/>
      <c r="BO354" s="278"/>
      <c r="BP354" s="278"/>
      <c r="BQ354" s="278"/>
      <c r="BR354" s="278"/>
      <c r="BS354" s="278"/>
      <c r="BT354" s="278"/>
      <c r="BU354" s="278"/>
      <c r="BV354" s="278"/>
      <c r="BW354" s="679">
        <v>212</v>
      </c>
      <c r="BX354" s="489">
        <f t="shared" ca="1" si="671"/>
        <v>0</v>
      </c>
      <c r="BY354" s="489">
        <f t="shared" ca="1" si="648"/>
        <v>0</v>
      </c>
      <c r="BZ354" s="489">
        <f t="shared" ca="1" si="649"/>
        <v>0</v>
      </c>
      <c r="CA354" s="489">
        <f t="shared" ca="1" si="672"/>
        <v>0</v>
      </c>
      <c r="CB354" s="489">
        <f t="shared" ca="1" si="673"/>
        <v>0</v>
      </c>
      <c r="CC354" s="489">
        <f t="shared" si="674"/>
        <v>0</v>
      </c>
      <c r="CD354" s="489">
        <f t="shared" si="675"/>
        <v>0</v>
      </c>
      <c r="CE354" s="647">
        <f t="shared" ca="1" si="676"/>
        <v>0</v>
      </c>
      <c r="CF354" s="700">
        <f t="shared" ca="1" si="723"/>
        <v>0</v>
      </c>
      <c r="CG354" s="701">
        <f t="shared" ca="1" si="677"/>
        <v>0</v>
      </c>
      <c r="CH354" s="710">
        <f t="shared" ca="1" si="597"/>
        <v>0</v>
      </c>
      <c r="CI354" s="679">
        <v>213</v>
      </c>
      <c r="CJ354" s="29">
        <f t="shared" si="650"/>
        <v>0</v>
      </c>
      <c r="CK354" s="29">
        <f t="shared" ca="1" si="725"/>
        <v>97492.970331952951</v>
      </c>
      <c r="CL354" s="29">
        <f t="shared" ca="1" si="651"/>
        <v>101.55517742911765</v>
      </c>
      <c r="CM354" s="29"/>
      <c r="CN354" s="29">
        <v>212</v>
      </c>
      <c r="CO354" s="29">
        <f t="shared" ca="1" si="588"/>
        <v>0</v>
      </c>
      <c r="CP354" s="29">
        <f t="shared" ca="1" si="729"/>
        <v>0</v>
      </c>
      <c r="CQ354" s="29">
        <f t="shared" ca="1" si="679"/>
        <v>0</v>
      </c>
      <c r="CR354" s="292"/>
      <c r="DB354" s="242">
        <v>212</v>
      </c>
      <c r="DC354" s="488">
        <f t="shared" ca="1" si="680"/>
        <v>1462.4506963735107</v>
      </c>
      <c r="DD354" s="489">
        <f t="shared" ca="1" si="652"/>
        <v>106.9885</v>
      </c>
      <c r="DE354" s="488">
        <f t="shared" ca="1" si="681"/>
        <v>1355.4621963735108</v>
      </c>
      <c r="DF354" s="489">
        <f t="shared" ca="1" si="682"/>
        <v>8.9889844241406767</v>
      </c>
      <c r="DG354" s="488">
        <f t="shared" ca="1" si="683"/>
        <v>1346.4732119493701</v>
      </c>
      <c r="DH354" s="488">
        <f t="shared" si="684"/>
        <v>0</v>
      </c>
      <c r="DI354" s="488">
        <f t="shared" si="685"/>
        <v>0</v>
      </c>
      <c r="DJ354" s="523">
        <f t="shared" ca="1" si="686"/>
        <v>1735.4643048988614</v>
      </c>
      <c r="DK354" s="420">
        <f t="shared" ca="1" si="653"/>
        <v>0</v>
      </c>
      <c r="DL354" s="416">
        <f t="shared" ca="1" si="687"/>
        <v>1462.4506963735107</v>
      </c>
      <c r="DM354" s="372">
        <f t="shared" ca="1" si="598"/>
        <v>-1462.4506963735107</v>
      </c>
      <c r="DN354" s="242">
        <v>213</v>
      </c>
      <c r="DO354" s="29">
        <f t="shared" si="654"/>
        <v>0</v>
      </c>
      <c r="DP354" s="29">
        <f t="shared" ca="1" si="734"/>
        <v>90426.173055038977</v>
      </c>
      <c r="DQ354" s="29">
        <f t="shared" ca="1" si="655"/>
        <v>94.1939302656656</v>
      </c>
      <c r="DR354" s="29"/>
      <c r="DS354" s="24">
        <v>212</v>
      </c>
      <c r="DT354" s="243">
        <f t="shared" ca="1" si="589"/>
        <v>1462.4506963735107</v>
      </c>
      <c r="DU354" s="243">
        <f t="shared" ca="1" si="730"/>
        <v>356439.7752476235</v>
      </c>
      <c r="DV354" s="243">
        <f t="shared" ca="1" si="688"/>
        <v>371.29143254960786</v>
      </c>
      <c r="DW354" s="33"/>
      <c r="EG354" s="242">
        <v>212</v>
      </c>
      <c r="EH354" s="331">
        <f t="shared" ca="1" si="689"/>
        <v>1150</v>
      </c>
      <c r="EI354" s="599">
        <f t="shared" ca="1" si="599"/>
        <v>103.62049999999999</v>
      </c>
      <c r="EJ354" s="331">
        <f t="shared" ca="1" si="690"/>
        <v>1046.3795</v>
      </c>
      <c r="EK354" s="594">
        <f t="shared" ca="1" si="691"/>
        <v>231.16403886002641</v>
      </c>
      <c r="EL354" s="488">
        <f t="shared" ca="1" si="692"/>
        <v>815.21546113997363</v>
      </c>
      <c r="EM354" s="331">
        <f t="shared" si="693"/>
        <v>0</v>
      </c>
      <c r="EN354" s="331">
        <f t="shared" si="694"/>
        <v>0</v>
      </c>
      <c r="EO354" s="595">
        <f t="shared" ca="1" si="695"/>
        <v>78441.02643372622</v>
      </c>
      <c r="EP354" s="420">
        <f t="shared" ca="1" si="656"/>
        <v>0</v>
      </c>
      <c r="EQ354" s="416">
        <f t="shared" ca="1" si="696"/>
        <v>1150</v>
      </c>
      <c r="ER354" s="372">
        <f t="shared" ca="1" si="600"/>
        <v>-1150</v>
      </c>
      <c r="ES354" s="242">
        <v>213</v>
      </c>
      <c r="ET354" s="29">
        <f t="shared" si="697"/>
        <v>0</v>
      </c>
      <c r="EU354" s="29">
        <f t="shared" ca="1" si="726"/>
        <v>97492.970331952951</v>
      </c>
      <c r="EV354" s="29">
        <f t="shared" ca="1" si="657"/>
        <v>101.55517742911765</v>
      </c>
      <c r="EW354" s="29"/>
      <c r="EX354" s="24">
        <v>212</v>
      </c>
      <c r="EY354" s="243">
        <f t="shared" ca="1" si="590"/>
        <v>1150</v>
      </c>
      <c r="EZ354" s="243">
        <f t="shared" ca="1" si="731"/>
        <v>284249.09880896891</v>
      </c>
      <c r="FA354" s="243">
        <f t="shared" ca="1" si="699"/>
        <v>296.09281125934262</v>
      </c>
      <c r="FB354" s="33"/>
      <c r="FL354" s="242">
        <v>212</v>
      </c>
      <c r="FM354" s="331">
        <f t="shared" ca="1" si="700"/>
        <v>1150</v>
      </c>
      <c r="FN354" s="600">
        <f t="shared" ca="1" si="601"/>
        <v>104.1015</v>
      </c>
      <c r="FO354" s="331">
        <f t="shared" ca="1" si="701"/>
        <v>1045.8985</v>
      </c>
      <c r="FP354" s="597">
        <f t="shared" ca="1" si="702"/>
        <v>240.89773697689645</v>
      </c>
      <c r="FQ354" s="488">
        <f t="shared" ca="1" si="703"/>
        <v>805.00076302310356</v>
      </c>
      <c r="FR354" s="331">
        <f t="shared" si="704"/>
        <v>0</v>
      </c>
      <c r="FS354" s="331">
        <f t="shared" si="705"/>
        <v>0</v>
      </c>
      <c r="FT354" s="596">
        <f t="shared" ca="1" si="706"/>
        <v>81788.509057627103</v>
      </c>
      <c r="FU354" s="420">
        <f t="shared" ca="1" si="658"/>
        <v>0</v>
      </c>
      <c r="FV354" s="416">
        <f t="shared" ca="1" si="707"/>
        <v>1150</v>
      </c>
      <c r="FW354" s="372">
        <f t="shared" ca="1" si="602"/>
        <v>-1150</v>
      </c>
      <c r="FX354" s="242">
        <v>213</v>
      </c>
      <c r="FY354" s="29">
        <f t="shared" si="708"/>
        <v>0</v>
      </c>
      <c r="FZ354" s="29">
        <f t="shared" ca="1" si="727"/>
        <v>97492.970331952951</v>
      </c>
      <c r="GA354" s="29">
        <f t="shared" ca="1" si="659"/>
        <v>101.55517742911765</v>
      </c>
      <c r="GB354" s="29"/>
      <c r="GC354" s="24">
        <v>212</v>
      </c>
      <c r="GD354" s="243">
        <f t="shared" ca="1" si="591"/>
        <v>1150</v>
      </c>
      <c r="GE354" s="243">
        <f t="shared" ca="1" si="732"/>
        <v>284209.24847379915</v>
      </c>
      <c r="GF354" s="243">
        <f t="shared" ca="1" si="710"/>
        <v>296.05130049354079</v>
      </c>
      <c r="GG354" s="33"/>
      <c r="GQ354" s="242">
        <v>212</v>
      </c>
      <c r="GR354" s="331">
        <f t="shared" ca="1" si="660"/>
        <v>1150</v>
      </c>
      <c r="GS354" s="600">
        <f t="shared" ca="1" si="603"/>
        <v>106.9885</v>
      </c>
      <c r="GT354" s="331">
        <f t="shared" ca="1" si="661"/>
        <v>1043.0115000000001</v>
      </c>
      <c r="GU354" s="591">
        <f t="shared" ca="1" si="711"/>
        <v>274.18797699762189</v>
      </c>
      <c r="GV354" s="488">
        <f t="shared" ca="1" si="592"/>
        <v>768.82352300237812</v>
      </c>
      <c r="GW354" s="331">
        <f t="shared" si="593"/>
        <v>0</v>
      </c>
      <c r="GX354" s="331">
        <f t="shared" si="594"/>
        <v>0</v>
      </c>
      <c r="GY354" s="593">
        <f t="shared" ca="1" si="595"/>
        <v>93238.482876182272</v>
      </c>
      <c r="GZ354" s="420">
        <f t="shared" ca="1" si="662"/>
        <v>0</v>
      </c>
      <c r="HA354" s="416">
        <f t="shared" ca="1" si="712"/>
        <v>1150</v>
      </c>
      <c r="HB354" s="372">
        <f t="shared" ca="1" si="604"/>
        <v>-1150</v>
      </c>
      <c r="HC354" s="242">
        <v>213</v>
      </c>
      <c r="HD354" s="29">
        <f t="shared" si="713"/>
        <v>0</v>
      </c>
      <c r="HE354" s="29">
        <f t="shared" ca="1" si="728"/>
        <v>90426.173055038977</v>
      </c>
      <c r="HF354" s="29">
        <f t="shared" ca="1" si="663"/>
        <v>94.1939302656656</v>
      </c>
      <c r="HG354" s="29"/>
      <c r="HH354" s="24">
        <v>212</v>
      </c>
      <c r="HI354" s="243">
        <f t="shared" ca="1" si="605"/>
        <v>1150</v>
      </c>
      <c r="HJ354" s="243">
        <f t="shared" ca="1" si="733"/>
        <v>282932.29995341093</v>
      </c>
      <c r="HK354" s="243">
        <f t="shared" ca="1" si="715"/>
        <v>294.72114578480307</v>
      </c>
      <c r="HL354" s="33"/>
    </row>
    <row r="355" spans="3:220" ht="15" customHeight="1" x14ac:dyDescent="0.25">
      <c r="C355" s="242">
        <v>213</v>
      </c>
      <c r="D355" s="243">
        <f t="shared" si="635"/>
        <v>1155.6736805955547</v>
      </c>
      <c r="E355" s="865">
        <f t="shared" si="716"/>
        <v>100</v>
      </c>
      <c r="F355" s="866"/>
      <c r="G355" s="243">
        <f t="shared" si="636"/>
        <v>1055.6736805955547</v>
      </c>
      <c r="H355" s="859">
        <f t="shared" si="637"/>
        <v>267.99607690465064</v>
      </c>
      <c r="I355" s="860"/>
      <c r="J355" s="243">
        <f t="shared" si="638"/>
        <v>787.67760369090411</v>
      </c>
      <c r="K355" s="859">
        <f t="shared" si="664"/>
        <v>79611.145467704293</v>
      </c>
      <c r="L355" s="860"/>
      <c r="M355" s="860"/>
      <c r="N355" s="861"/>
      <c r="O355" s="248">
        <f t="shared" si="665"/>
        <v>79611.145467704293</v>
      </c>
      <c r="P355" s="248">
        <f t="shared" si="633"/>
        <v>0</v>
      </c>
      <c r="Q355" s="248">
        <f t="shared" si="639"/>
        <v>0</v>
      </c>
      <c r="R355" s="1015" t="str">
        <f t="shared" si="634"/>
        <v/>
      </c>
      <c r="S355" s="1015"/>
      <c r="U355">
        <v>213</v>
      </c>
      <c r="W355" s="278"/>
      <c r="X355" s="278"/>
      <c r="Y355" s="854"/>
      <c r="Z355" s="855"/>
      <c r="AA355" s="279"/>
      <c r="AR355" s="242">
        <v>213</v>
      </c>
      <c r="AS355" s="331">
        <f t="shared" ca="1" si="640"/>
        <v>1231.970682334292</v>
      </c>
      <c r="AT355" s="566">
        <f t="shared" ca="1" si="666"/>
        <v>103.62049999999999</v>
      </c>
      <c r="AU355" s="331">
        <f t="shared" ca="1" si="641"/>
        <v>1128.350182334292</v>
      </c>
      <c r="AV355" s="329">
        <f t="shared" ca="1" si="642"/>
        <v>158.77000841067729</v>
      </c>
      <c r="AW355" s="331">
        <f t="shared" ca="1" si="643"/>
        <v>969.58017392361467</v>
      </c>
      <c r="AX355" s="331">
        <f t="shared" si="667"/>
        <v>0</v>
      </c>
      <c r="AY355" s="331">
        <f t="shared" si="724"/>
        <v>0</v>
      </c>
      <c r="AZ355" s="350">
        <f t="shared" ca="1" si="644"/>
        <v>53465.851281165742</v>
      </c>
      <c r="BA355" s="420">
        <f t="shared" ca="1" si="645"/>
        <v>0</v>
      </c>
      <c r="BB355" s="416">
        <f t="shared" ca="1" si="668"/>
        <v>1231.970682334292</v>
      </c>
      <c r="BC355" s="372">
        <f t="shared" ca="1" si="596"/>
        <v>-1231.970682334292</v>
      </c>
      <c r="BD355" s="242">
        <v>214</v>
      </c>
      <c r="BE355" s="29">
        <f t="shared" si="646"/>
        <v>0</v>
      </c>
      <c r="BF355" s="29">
        <f t="shared" ca="1" si="669"/>
        <v>97492.970331952951</v>
      </c>
      <c r="BG355" s="29">
        <f t="shared" ca="1" si="647"/>
        <v>101.55517742911765</v>
      </c>
      <c r="BH355" s="29"/>
      <c r="BI355" s="24">
        <v>213</v>
      </c>
      <c r="BJ355" s="243">
        <f t="shared" ca="1" si="587"/>
        <v>1231.970682334292</v>
      </c>
      <c r="BK355" s="243">
        <f t="shared" ca="1" si="717"/>
        <v>304765.57733997412</v>
      </c>
      <c r="BL355" s="243">
        <f t="shared" ca="1" si="670"/>
        <v>317.46414306247306</v>
      </c>
      <c r="BM355" s="33"/>
      <c r="BO355" s="278"/>
      <c r="BP355" s="278"/>
      <c r="BQ355" s="278"/>
      <c r="BR355" s="278"/>
      <c r="BS355" s="278"/>
      <c r="BT355" s="278"/>
      <c r="BU355" s="278"/>
      <c r="BV355" s="278"/>
      <c r="BW355" s="679">
        <v>213</v>
      </c>
      <c r="BX355" s="489">
        <f t="shared" ca="1" si="671"/>
        <v>0</v>
      </c>
      <c r="BY355" s="489">
        <f t="shared" ca="1" si="648"/>
        <v>0</v>
      </c>
      <c r="BZ355" s="489">
        <f t="shared" ca="1" si="649"/>
        <v>0</v>
      </c>
      <c r="CA355" s="489">
        <f t="shared" ca="1" si="672"/>
        <v>0</v>
      </c>
      <c r="CB355" s="489">
        <f t="shared" ca="1" si="673"/>
        <v>0</v>
      </c>
      <c r="CC355" s="489">
        <f t="shared" si="674"/>
        <v>0</v>
      </c>
      <c r="CD355" s="489">
        <f t="shared" si="675"/>
        <v>0</v>
      </c>
      <c r="CE355" s="647">
        <f t="shared" ca="1" si="676"/>
        <v>0</v>
      </c>
      <c r="CF355" s="700">
        <f t="shared" ca="1" si="723"/>
        <v>0</v>
      </c>
      <c r="CG355" s="701">
        <f t="shared" ca="1" si="677"/>
        <v>0</v>
      </c>
      <c r="CH355" s="710">
        <f t="shared" ca="1" si="597"/>
        <v>0</v>
      </c>
      <c r="CI355" s="679">
        <v>214</v>
      </c>
      <c r="CJ355" s="29">
        <f t="shared" si="650"/>
        <v>0</v>
      </c>
      <c r="CK355" s="29">
        <f t="shared" ca="1" si="725"/>
        <v>97492.970331952951</v>
      </c>
      <c r="CL355" s="29">
        <f t="shared" ca="1" si="651"/>
        <v>101.55517742911765</v>
      </c>
      <c r="CM355" s="29"/>
      <c r="CN355" s="29">
        <v>213</v>
      </c>
      <c r="CO355" s="29">
        <f t="shared" ca="1" si="588"/>
        <v>0</v>
      </c>
      <c r="CP355" s="29">
        <f t="shared" ca="1" si="729"/>
        <v>0</v>
      </c>
      <c r="CQ355" s="29">
        <f t="shared" ca="1" si="679"/>
        <v>0</v>
      </c>
      <c r="CR355" s="292"/>
      <c r="DB355" s="242">
        <v>213</v>
      </c>
      <c r="DC355" s="488">
        <f t="shared" ca="1" si="680"/>
        <v>1462.4506963735107</v>
      </c>
      <c r="DD355" s="489">
        <f t="shared" ca="1" si="652"/>
        <v>106.9885</v>
      </c>
      <c r="DE355" s="488">
        <f t="shared" ca="1" si="681"/>
        <v>1355.4621963735108</v>
      </c>
      <c r="DF355" s="489">
        <f t="shared" ca="1" si="682"/>
        <v>5.0617708892883462</v>
      </c>
      <c r="DG355" s="488">
        <f t="shared" ca="1" si="683"/>
        <v>1350.4004254842225</v>
      </c>
      <c r="DH355" s="488">
        <f t="shared" si="684"/>
        <v>0</v>
      </c>
      <c r="DI355" s="488">
        <f t="shared" si="685"/>
        <v>0</v>
      </c>
      <c r="DJ355" s="523">
        <f t="shared" ca="1" si="686"/>
        <v>385.0638794146389</v>
      </c>
      <c r="DK355" s="420">
        <f t="shared" ca="1" si="653"/>
        <v>0</v>
      </c>
      <c r="DL355" s="416">
        <f t="shared" ca="1" si="687"/>
        <v>1462.4506963735107</v>
      </c>
      <c r="DM355" s="372">
        <f t="shared" ca="1" si="598"/>
        <v>-1462.4506963735107</v>
      </c>
      <c r="DN355" s="242">
        <v>214</v>
      </c>
      <c r="DO355" s="29">
        <f t="shared" si="654"/>
        <v>0</v>
      </c>
      <c r="DP355" s="29">
        <f t="shared" ca="1" si="734"/>
        <v>90426.173055038977</v>
      </c>
      <c r="DQ355" s="29">
        <f t="shared" ca="1" si="655"/>
        <v>94.1939302656656</v>
      </c>
      <c r="DR355" s="29"/>
      <c r="DS355" s="24">
        <v>213</v>
      </c>
      <c r="DT355" s="243">
        <f t="shared" ca="1" si="589"/>
        <v>1462.4506963735107</v>
      </c>
      <c r="DU355" s="243">
        <f t="shared" ca="1" si="730"/>
        <v>357902.22594399704</v>
      </c>
      <c r="DV355" s="243">
        <f t="shared" ca="1" si="688"/>
        <v>372.81481869166356</v>
      </c>
      <c r="DW355" s="33"/>
      <c r="EG355" s="242">
        <v>213</v>
      </c>
      <c r="EH355" s="331">
        <f t="shared" ca="1" si="689"/>
        <v>1150</v>
      </c>
      <c r="EI355" s="599">
        <f t="shared" ca="1" si="599"/>
        <v>103.62049999999999</v>
      </c>
      <c r="EJ355" s="331">
        <f t="shared" ca="1" si="690"/>
        <v>1046.3795</v>
      </c>
      <c r="EK355" s="594">
        <f t="shared" ca="1" si="691"/>
        <v>228.78632709836816</v>
      </c>
      <c r="EL355" s="488">
        <f t="shared" ca="1" si="692"/>
        <v>817.59317290163187</v>
      </c>
      <c r="EM355" s="331">
        <f t="shared" si="693"/>
        <v>0</v>
      </c>
      <c r="EN355" s="331">
        <f t="shared" si="694"/>
        <v>0</v>
      </c>
      <c r="EO355" s="595">
        <f t="shared" ca="1" si="695"/>
        <v>77623.43326082459</v>
      </c>
      <c r="EP355" s="420">
        <f t="shared" ca="1" si="656"/>
        <v>0</v>
      </c>
      <c r="EQ355" s="416">
        <f t="shared" ca="1" si="696"/>
        <v>1150</v>
      </c>
      <c r="ER355" s="372">
        <f t="shared" ca="1" si="600"/>
        <v>-1150</v>
      </c>
      <c r="ES355" s="242">
        <v>214</v>
      </c>
      <c r="ET355" s="29">
        <f t="shared" si="697"/>
        <v>0</v>
      </c>
      <c r="EU355" s="29">
        <f t="shared" ca="1" si="726"/>
        <v>97492.970331952951</v>
      </c>
      <c r="EV355" s="29">
        <f t="shared" ca="1" si="657"/>
        <v>101.55517742911765</v>
      </c>
      <c r="EW355" s="29"/>
      <c r="EX355" s="24">
        <v>213</v>
      </c>
      <c r="EY355" s="243">
        <f t="shared" ca="1" si="590"/>
        <v>1150</v>
      </c>
      <c r="EZ355" s="243">
        <f t="shared" ca="1" si="731"/>
        <v>285399.09880896891</v>
      </c>
      <c r="FA355" s="243">
        <f t="shared" ca="1" si="699"/>
        <v>297.29072792600931</v>
      </c>
      <c r="FB355" s="33"/>
      <c r="FL355" s="242">
        <v>213</v>
      </c>
      <c r="FM355" s="331">
        <f t="shared" ca="1" si="700"/>
        <v>1150</v>
      </c>
      <c r="FN355" s="600">
        <f t="shared" ca="1" si="601"/>
        <v>104.1015</v>
      </c>
      <c r="FO355" s="331">
        <f t="shared" ca="1" si="701"/>
        <v>1045.8985</v>
      </c>
      <c r="FP355" s="597">
        <f t="shared" ca="1" si="702"/>
        <v>238.54981808474574</v>
      </c>
      <c r="FQ355" s="488">
        <f t="shared" ca="1" si="703"/>
        <v>807.34868191525425</v>
      </c>
      <c r="FR355" s="331">
        <f t="shared" si="704"/>
        <v>0</v>
      </c>
      <c r="FS355" s="331">
        <f t="shared" si="705"/>
        <v>0</v>
      </c>
      <c r="FT355" s="596">
        <f t="shared" ca="1" si="706"/>
        <v>80981.160375711843</v>
      </c>
      <c r="FU355" s="420">
        <f t="shared" ca="1" si="658"/>
        <v>0</v>
      </c>
      <c r="FV355" s="416">
        <f t="shared" ca="1" si="707"/>
        <v>1150</v>
      </c>
      <c r="FW355" s="372">
        <f t="shared" ca="1" si="602"/>
        <v>-1150</v>
      </c>
      <c r="FX355" s="242">
        <v>214</v>
      </c>
      <c r="FY355" s="29">
        <f t="shared" si="708"/>
        <v>0</v>
      </c>
      <c r="FZ355" s="29">
        <f t="shared" ca="1" si="727"/>
        <v>97492.970331952951</v>
      </c>
      <c r="GA355" s="29">
        <f t="shared" ca="1" si="659"/>
        <v>101.55517742911765</v>
      </c>
      <c r="GB355" s="29"/>
      <c r="GC355" s="24">
        <v>213</v>
      </c>
      <c r="GD355" s="243">
        <f t="shared" ca="1" si="591"/>
        <v>1150</v>
      </c>
      <c r="GE355" s="243">
        <f t="shared" ca="1" si="732"/>
        <v>285359.24847379915</v>
      </c>
      <c r="GF355" s="243">
        <f t="shared" ca="1" si="710"/>
        <v>297.24921716020748</v>
      </c>
      <c r="GG355" s="33"/>
      <c r="GQ355" s="242">
        <v>213</v>
      </c>
      <c r="GR355" s="331">
        <f t="shared" ca="1" si="660"/>
        <v>1150</v>
      </c>
      <c r="GS355" s="600">
        <f t="shared" ca="1" si="603"/>
        <v>106.9885</v>
      </c>
      <c r="GT355" s="331">
        <f t="shared" ca="1" si="661"/>
        <v>1043.0115000000001</v>
      </c>
      <c r="GU355" s="591">
        <f t="shared" ca="1" si="711"/>
        <v>271.94557505553166</v>
      </c>
      <c r="GV355" s="488">
        <f t="shared" ca="1" si="592"/>
        <v>771.06592494446841</v>
      </c>
      <c r="GW355" s="331">
        <f t="shared" si="593"/>
        <v>0</v>
      </c>
      <c r="GX355" s="331">
        <f t="shared" si="594"/>
        <v>0</v>
      </c>
      <c r="GY355" s="593">
        <f t="shared" ca="1" si="595"/>
        <v>92467.416951237799</v>
      </c>
      <c r="GZ355" s="420">
        <f t="shared" ca="1" si="662"/>
        <v>0</v>
      </c>
      <c r="HA355" s="416">
        <f t="shared" ca="1" si="712"/>
        <v>1150</v>
      </c>
      <c r="HB355" s="372">
        <f t="shared" ca="1" si="604"/>
        <v>-1150</v>
      </c>
      <c r="HC355" s="242">
        <v>214</v>
      </c>
      <c r="HD355" s="29">
        <f t="shared" si="713"/>
        <v>0</v>
      </c>
      <c r="HE355" s="29">
        <f t="shared" ca="1" si="728"/>
        <v>90426.173055038977</v>
      </c>
      <c r="HF355" s="29">
        <f t="shared" ca="1" si="663"/>
        <v>94.1939302656656</v>
      </c>
      <c r="HG355" s="29"/>
      <c r="HH355" s="24">
        <v>213</v>
      </c>
      <c r="HI355" s="243">
        <f t="shared" ca="1" si="605"/>
        <v>1150</v>
      </c>
      <c r="HJ355" s="243">
        <f t="shared" ca="1" si="733"/>
        <v>284082.29995341093</v>
      </c>
      <c r="HK355" s="243">
        <f t="shared" ca="1" si="715"/>
        <v>295.91906245146976</v>
      </c>
      <c r="HL355" s="33"/>
    </row>
    <row r="356" spans="3:220" ht="15" customHeight="1" x14ac:dyDescent="0.25">
      <c r="C356" s="242">
        <v>214</v>
      </c>
      <c r="D356" s="243">
        <f t="shared" si="635"/>
        <v>1155.6736805955547</v>
      </c>
      <c r="E356" s="865">
        <f t="shared" si="716"/>
        <v>100</v>
      </c>
      <c r="F356" s="866"/>
      <c r="G356" s="243">
        <f t="shared" si="636"/>
        <v>1055.6736805955547</v>
      </c>
      <c r="H356" s="859">
        <f t="shared" si="637"/>
        <v>265.37048489234763</v>
      </c>
      <c r="I356" s="860"/>
      <c r="J356" s="243">
        <f t="shared" si="638"/>
        <v>790.30319570320717</v>
      </c>
      <c r="K356" s="859">
        <f t="shared" si="664"/>
        <v>78820.842272001086</v>
      </c>
      <c r="L356" s="860"/>
      <c r="M356" s="860"/>
      <c r="N356" s="861"/>
      <c r="O356" s="248">
        <f t="shared" si="665"/>
        <v>78820.842272001086</v>
      </c>
      <c r="P356" s="248">
        <f t="shared" si="633"/>
        <v>0</v>
      </c>
      <c r="Q356" s="248">
        <f t="shared" si="639"/>
        <v>0</v>
      </c>
      <c r="R356" s="1015" t="str">
        <f t="shared" si="634"/>
        <v/>
      </c>
      <c r="S356" s="1015"/>
      <c r="U356">
        <v>214</v>
      </c>
      <c r="W356" s="278"/>
      <c r="X356" s="278"/>
      <c r="Y356" s="854"/>
      <c r="Z356" s="855"/>
      <c r="AA356" s="279"/>
      <c r="AR356" s="242">
        <v>214</v>
      </c>
      <c r="AS356" s="331">
        <f t="shared" ca="1" si="640"/>
        <v>1231.970682334292</v>
      </c>
      <c r="AT356" s="566">
        <f t="shared" ca="1" si="666"/>
        <v>103.62049999999999</v>
      </c>
      <c r="AU356" s="331">
        <f t="shared" ca="1" si="641"/>
        <v>1128.350182334292</v>
      </c>
      <c r="AV356" s="329">
        <f t="shared" ca="1" si="642"/>
        <v>155.94206623673344</v>
      </c>
      <c r="AW356" s="331">
        <f t="shared" ca="1" si="643"/>
        <v>972.40811609755849</v>
      </c>
      <c r="AX356" s="331">
        <f t="shared" si="667"/>
        <v>0</v>
      </c>
      <c r="AY356" s="331">
        <f t="shared" si="724"/>
        <v>0</v>
      </c>
      <c r="AZ356" s="350">
        <f t="shared" ca="1" si="644"/>
        <v>52493.44316506818</v>
      </c>
      <c r="BA356" s="420">
        <f t="shared" ca="1" si="645"/>
        <v>0</v>
      </c>
      <c r="BB356" s="416">
        <f t="shared" ca="1" si="668"/>
        <v>1231.970682334292</v>
      </c>
      <c r="BC356" s="372">
        <f t="shared" ca="1" si="596"/>
        <v>-1231.970682334292</v>
      </c>
      <c r="BD356" s="242">
        <v>215</v>
      </c>
      <c r="BE356" s="29">
        <f t="shared" si="646"/>
        <v>0</v>
      </c>
      <c r="BF356" s="29">
        <f t="shared" ca="1" si="669"/>
        <v>97492.970331952951</v>
      </c>
      <c r="BG356" s="29">
        <f t="shared" ca="1" si="647"/>
        <v>101.55517742911765</v>
      </c>
      <c r="BH356" s="29"/>
      <c r="BI356" s="24">
        <v>214</v>
      </c>
      <c r="BJ356" s="243">
        <f t="shared" ca="1" si="587"/>
        <v>1231.970682334292</v>
      </c>
      <c r="BK356" s="243">
        <f t="shared" ca="1" si="717"/>
        <v>305997.54802230839</v>
      </c>
      <c r="BL356" s="243">
        <f t="shared" ca="1" si="670"/>
        <v>318.74744585657123</v>
      </c>
      <c r="BM356" s="33"/>
      <c r="BO356" s="278"/>
      <c r="BP356" s="278"/>
      <c r="BQ356" s="278"/>
      <c r="BR356" s="278"/>
      <c r="BS356" s="278"/>
      <c r="BT356" s="278"/>
      <c r="BU356" s="278"/>
      <c r="BV356" s="278"/>
      <c r="BW356" s="679">
        <v>214</v>
      </c>
      <c r="BX356" s="489">
        <f t="shared" ca="1" si="671"/>
        <v>0</v>
      </c>
      <c r="BY356" s="489">
        <f t="shared" ca="1" si="648"/>
        <v>0</v>
      </c>
      <c r="BZ356" s="489">
        <f t="shared" ca="1" si="649"/>
        <v>0</v>
      </c>
      <c r="CA356" s="489">
        <f t="shared" ca="1" si="672"/>
        <v>0</v>
      </c>
      <c r="CB356" s="489">
        <f t="shared" ca="1" si="673"/>
        <v>0</v>
      </c>
      <c r="CC356" s="489">
        <f t="shared" si="674"/>
        <v>0</v>
      </c>
      <c r="CD356" s="489">
        <f t="shared" si="675"/>
        <v>0</v>
      </c>
      <c r="CE356" s="647">
        <f t="shared" ca="1" si="676"/>
        <v>0</v>
      </c>
      <c r="CF356" s="700">
        <f t="shared" ca="1" si="723"/>
        <v>0</v>
      </c>
      <c r="CG356" s="701">
        <f t="shared" ca="1" si="677"/>
        <v>0</v>
      </c>
      <c r="CH356" s="710">
        <f t="shared" ca="1" si="597"/>
        <v>0</v>
      </c>
      <c r="CI356" s="679">
        <v>215</v>
      </c>
      <c r="CJ356" s="29">
        <f t="shared" si="650"/>
        <v>0</v>
      </c>
      <c r="CK356" s="29">
        <f t="shared" ca="1" si="725"/>
        <v>97492.970331952951</v>
      </c>
      <c r="CL356" s="29">
        <f t="shared" ca="1" si="651"/>
        <v>101.55517742911765</v>
      </c>
      <c r="CM356" s="29"/>
      <c r="CN356" s="29">
        <v>214</v>
      </c>
      <c r="CO356" s="29">
        <f t="shared" ca="1" si="588"/>
        <v>0</v>
      </c>
      <c r="CP356" s="29">
        <f t="shared" ca="1" si="729"/>
        <v>0</v>
      </c>
      <c r="CQ356" s="29">
        <f t="shared" ca="1" si="679"/>
        <v>0</v>
      </c>
      <c r="CR356" s="292"/>
      <c r="DB356" s="242">
        <v>214</v>
      </c>
      <c r="DC356" s="488">
        <f t="shared" ca="1" si="680"/>
        <v>493.1754823962649</v>
      </c>
      <c r="DD356" s="489">
        <f t="shared" ca="1" si="652"/>
        <v>106.9885</v>
      </c>
      <c r="DE356" s="488">
        <f t="shared" ca="1" si="681"/>
        <v>386.18698239626491</v>
      </c>
      <c r="DF356" s="489">
        <f t="shared" ca="1" si="682"/>
        <v>1.1231029816260303</v>
      </c>
      <c r="DG356" s="488">
        <f t="shared" ca="1" si="683"/>
        <v>385.0638794146389</v>
      </c>
      <c r="DH356" s="488">
        <f t="shared" si="684"/>
        <v>0</v>
      </c>
      <c r="DI356" s="488">
        <f t="shared" si="685"/>
        <v>0</v>
      </c>
      <c r="DJ356" s="523">
        <f t="shared" ca="1" si="686"/>
        <v>0</v>
      </c>
      <c r="DK356" s="420">
        <f t="shared" ca="1" si="653"/>
        <v>214</v>
      </c>
      <c r="DL356" s="416">
        <f t="shared" ca="1" si="687"/>
        <v>493.1754823962649</v>
      </c>
      <c r="DM356" s="372">
        <f t="shared" ca="1" si="598"/>
        <v>-493.1754823962649</v>
      </c>
      <c r="DN356" s="242">
        <v>215</v>
      </c>
      <c r="DO356" s="29">
        <f t="shared" si="654"/>
        <v>0</v>
      </c>
      <c r="DP356" s="29">
        <f t="shared" ca="1" si="734"/>
        <v>90426.173055038977</v>
      </c>
      <c r="DQ356" s="29">
        <f t="shared" ca="1" si="655"/>
        <v>94.1939302656656</v>
      </c>
      <c r="DR356" s="29"/>
      <c r="DS356" s="24">
        <v>214</v>
      </c>
      <c r="DT356" s="243">
        <f t="shared" ca="1" si="589"/>
        <v>493.1754823962649</v>
      </c>
      <c r="DU356" s="243">
        <f t="shared" ca="1" si="730"/>
        <v>358395.40142639331</v>
      </c>
      <c r="DV356" s="243">
        <f t="shared" ca="1" si="688"/>
        <v>373.32854315249301</v>
      </c>
      <c r="DW356" s="33"/>
      <c r="EG356" s="242">
        <v>214</v>
      </c>
      <c r="EH356" s="331">
        <f t="shared" ca="1" si="689"/>
        <v>1150</v>
      </c>
      <c r="EI356" s="599">
        <f t="shared" ca="1" si="599"/>
        <v>103.62049999999999</v>
      </c>
      <c r="EJ356" s="331">
        <f t="shared" ca="1" si="690"/>
        <v>1046.3795</v>
      </c>
      <c r="EK356" s="594">
        <f t="shared" ca="1" si="691"/>
        <v>226.40168034407176</v>
      </c>
      <c r="EL356" s="488">
        <f t="shared" ca="1" si="692"/>
        <v>819.97781965592822</v>
      </c>
      <c r="EM356" s="331">
        <f t="shared" si="693"/>
        <v>0</v>
      </c>
      <c r="EN356" s="331">
        <f t="shared" si="694"/>
        <v>0</v>
      </c>
      <c r="EO356" s="595">
        <f t="shared" ca="1" si="695"/>
        <v>76803.455441168655</v>
      </c>
      <c r="EP356" s="420">
        <f t="shared" ca="1" si="656"/>
        <v>0</v>
      </c>
      <c r="EQ356" s="416">
        <f t="shared" ca="1" si="696"/>
        <v>1150</v>
      </c>
      <c r="ER356" s="372">
        <f t="shared" ca="1" si="600"/>
        <v>-1150</v>
      </c>
      <c r="ES356" s="242">
        <v>215</v>
      </c>
      <c r="ET356" s="29">
        <f t="shared" si="697"/>
        <v>0</v>
      </c>
      <c r="EU356" s="29">
        <f t="shared" ca="1" si="726"/>
        <v>97492.970331952951</v>
      </c>
      <c r="EV356" s="29">
        <f t="shared" ca="1" si="657"/>
        <v>101.55517742911765</v>
      </c>
      <c r="EW356" s="29"/>
      <c r="EX356" s="24">
        <v>214</v>
      </c>
      <c r="EY356" s="243">
        <f t="shared" ca="1" si="590"/>
        <v>1150</v>
      </c>
      <c r="EZ356" s="243">
        <f t="shared" ca="1" si="731"/>
        <v>286549.09880896891</v>
      </c>
      <c r="FA356" s="243">
        <f t="shared" ca="1" si="699"/>
        <v>298.48864459267594</v>
      </c>
      <c r="FB356" s="33"/>
      <c r="FL356" s="242">
        <v>214</v>
      </c>
      <c r="FM356" s="331">
        <f t="shared" ca="1" si="700"/>
        <v>1150</v>
      </c>
      <c r="FN356" s="600">
        <f t="shared" ca="1" si="601"/>
        <v>104.1015</v>
      </c>
      <c r="FO356" s="331">
        <f t="shared" ca="1" si="701"/>
        <v>1045.8985</v>
      </c>
      <c r="FP356" s="597">
        <f t="shared" ca="1" si="702"/>
        <v>236.19505109582622</v>
      </c>
      <c r="FQ356" s="488">
        <f t="shared" ca="1" si="703"/>
        <v>809.7034489041738</v>
      </c>
      <c r="FR356" s="331">
        <f t="shared" si="704"/>
        <v>0</v>
      </c>
      <c r="FS356" s="331">
        <f t="shared" si="705"/>
        <v>0</v>
      </c>
      <c r="FT356" s="596">
        <f t="shared" ca="1" si="706"/>
        <v>80171.456926807674</v>
      </c>
      <c r="FU356" s="420">
        <f t="shared" ca="1" si="658"/>
        <v>0</v>
      </c>
      <c r="FV356" s="416">
        <f t="shared" ca="1" si="707"/>
        <v>1150</v>
      </c>
      <c r="FW356" s="372">
        <f t="shared" ca="1" si="602"/>
        <v>-1150</v>
      </c>
      <c r="FX356" s="242">
        <v>215</v>
      </c>
      <c r="FY356" s="29">
        <f t="shared" si="708"/>
        <v>0</v>
      </c>
      <c r="FZ356" s="29">
        <f t="shared" ca="1" si="727"/>
        <v>97492.970331952951</v>
      </c>
      <c r="GA356" s="29">
        <f t="shared" ca="1" si="659"/>
        <v>101.55517742911765</v>
      </c>
      <c r="GB356" s="29"/>
      <c r="GC356" s="24">
        <v>214</v>
      </c>
      <c r="GD356" s="243">
        <f t="shared" ca="1" si="591"/>
        <v>1150</v>
      </c>
      <c r="GE356" s="243">
        <f t="shared" ca="1" si="732"/>
        <v>286509.24847379915</v>
      </c>
      <c r="GF356" s="243">
        <f t="shared" ca="1" si="710"/>
        <v>298.44713382687411</v>
      </c>
      <c r="GG356" s="33"/>
      <c r="GQ356" s="242">
        <v>214</v>
      </c>
      <c r="GR356" s="331">
        <f t="shared" ca="1" si="660"/>
        <v>1150</v>
      </c>
      <c r="GS356" s="600">
        <f t="shared" ca="1" si="603"/>
        <v>106.9885</v>
      </c>
      <c r="GT356" s="331">
        <f t="shared" ca="1" si="661"/>
        <v>1043.0115000000001</v>
      </c>
      <c r="GU356" s="591">
        <f t="shared" ca="1" si="711"/>
        <v>269.69663277444357</v>
      </c>
      <c r="GV356" s="488">
        <f t="shared" ca="1" si="592"/>
        <v>773.31486722555655</v>
      </c>
      <c r="GW356" s="331">
        <f t="shared" si="593"/>
        <v>0</v>
      </c>
      <c r="GX356" s="331">
        <f t="shared" si="594"/>
        <v>0</v>
      </c>
      <c r="GY356" s="593">
        <f t="shared" ca="1" si="595"/>
        <v>91694.102084012236</v>
      </c>
      <c r="GZ356" s="420">
        <f t="shared" ca="1" si="662"/>
        <v>0</v>
      </c>
      <c r="HA356" s="416">
        <f t="shared" ca="1" si="712"/>
        <v>1150</v>
      </c>
      <c r="HB356" s="372">
        <f t="shared" ca="1" si="604"/>
        <v>-1150</v>
      </c>
      <c r="HC356" s="242">
        <v>215</v>
      </c>
      <c r="HD356" s="29">
        <f t="shared" si="713"/>
        <v>0</v>
      </c>
      <c r="HE356" s="29">
        <f t="shared" ca="1" si="728"/>
        <v>90426.173055038977</v>
      </c>
      <c r="HF356" s="29">
        <f t="shared" ca="1" si="663"/>
        <v>94.1939302656656</v>
      </c>
      <c r="HG356" s="29"/>
      <c r="HH356" s="24">
        <v>214</v>
      </c>
      <c r="HI356" s="243">
        <f t="shared" ca="1" si="605"/>
        <v>1150</v>
      </c>
      <c r="HJ356" s="243">
        <f t="shared" ca="1" si="733"/>
        <v>285232.29995341093</v>
      </c>
      <c r="HK356" s="243">
        <f t="shared" ca="1" si="715"/>
        <v>297.11697911813638</v>
      </c>
      <c r="HL356" s="33"/>
    </row>
    <row r="357" spans="3:220" ht="15" customHeight="1" x14ac:dyDescent="0.25">
      <c r="C357" s="242">
        <v>215</v>
      </c>
      <c r="D357" s="243">
        <f t="shared" si="635"/>
        <v>1155.6736805955547</v>
      </c>
      <c r="E357" s="865">
        <f t="shared" si="716"/>
        <v>100</v>
      </c>
      <c r="F357" s="866"/>
      <c r="G357" s="243">
        <f t="shared" si="636"/>
        <v>1055.6736805955547</v>
      </c>
      <c r="H357" s="859">
        <f t="shared" si="637"/>
        <v>262.7361409066703</v>
      </c>
      <c r="I357" s="860"/>
      <c r="J357" s="243">
        <f t="shared" si="638"/>
        <v>792.9375396888845</v>
      </c>
      <c r="K357" s="859">
        <f t="shared" si="664"/>
        <v>78027.904732312207</v>
      </c>
      <c r="L357" s="860"/>
      <c r="M357" s="860"/>
      <c r="N357" s="861"/>
      <c r="O357" s="248">
        <f t="shared" si="665"/>
        <v>78027.904732312207</v>
      </c>
      <c r="P357" s="248">
        <f t="shared" si="633"/>
        <v>0</v>
      </c>
      <c r="Q357" s="248">
        <f t="shared" si="639"/>
        <v>0</v>
      </c>
      <c r="R357" s="1015" t="str">
        <f t="shared" si="634"/>
        <v/>
      </c>
      <c r="S357" s="1015"/>
      <c r="U357">
        <v>215</v>
      </c>
      <c r="W357" s="278"/>
      <c r="X357" s="278"/>
      <c r="Y357" s="854"/>
      <c r="Z357" s="855"/>
      <c r="AA357" s="279"/>
      <c r="AR357" s="242">
        <v>215</v>
      </c>
      <c r="AS357" s="331">
        <f t="shared" ca="1" si="640"/>
        <v>1231.970682334292</v>
      </c>
      <c r="AT357" s="566">
        <f t="shared" ca="1" si="666"/>
        <v>103.62049999999999</v>
      </c>
      <c r="AU357" s="331">
        <f t="shared" ca="1" si="641"/>
        <v>1128.350182334292</v>
      </c>
      <c r="AV357" s="329">
        <f t="shared" ca="1" si="642"/>
        <v>153.10587589811556</v>
      </c>
      <c r="AW357" s="331">
        <f t="shared" ca="1" si="643"/>
        <v>975.24430643617643</v>
      </c>
      <c r="AX357" s="331">
        <f t="shared" si="667"/>
        <v>0</v>
      </c>
      <c r="AY357" s="331">
        <f t="shared" si="724"/>
        <v>0</v>
      </c>
      <c r="AZ357" s="350">
        <f t="shared" ca="1" si="644"/>
        <v>51518.198858632</v>
      </c>
      <c r="BA357" s="420">
        <f t="shared" ca="1" si="645"/>
        <v>0</v>
      </c>
      <c r="BB357" s="416">
        <f t="shared" ca="1" si="668"/>
        <v>1231.970682334292</v>
      </c>
      <c r="BC357" s="372">
        <f t="shared" ca="1" si="596"/>
        <v>-1231.970682334292</v>
      </c>
      <c r="BD357" s="443">
        <v>216</v>
      </c>
      <c r="BE357" s="444">
        <f t="shared" si="646"/>
        <v>0</v>
      </c>
      <c r="BF357" s="444">
        <f t="shared" ca="1" si="669"/>
        <v>97492.970331952951</v>
      </c>
      <c r="BG357" s="444">
        <f t="shared" ca="1" si="647"/>
        <v>101.55517742911765</v>
      </c>
      <c r="BH357" s="444">
        <f ca="1">IF(BD357&gt;$BE$140,0,SUM(BG346:BG357))</f>
        <v>1218.6621291494118</v>
      </c>
      <c r="BI357" s="24">
        <v>215</v>
      </c>
      <c r="BJ357" s="243">
        <f t="shared" ca="1" si="587"/>
        <v>1231.970682334292</v>
      </c>
      <c r="BK357" s="243">
        <f t="shared" ca="1" si="717"/>
        <v>307229.51870464266</v>
      </c>
      <c r="BL357" s="243">
        <f t="shared" ca="1" si="670"/>
        <v>320.03074865066947</v>
      </c>
      <c r="BM357" s="33"/>
      <c r="BO357" s="278"/>
      <c r="BP357" s="278"/>
      <c r="BQ357" s="278"/>
      <c r="BR357" s="278"/>
      <c r="BS357" s="278"/>
      <c r="BT357" s="278"/>
      <c r="BU357" s="278"/>
      <c r="BV357" s="278"/>
      <c r="BW357" s="679">
        <v>215</v>
      </c>
      <c r="BX357" s="489">
        <f t="shared" ca="1" si="671"/>
        <v>0</v>
      </c>
      <c r="BY357" s="489">
        <f t="shared" ca="1" si="648"/>
        <v>0</v>
      </c>
      <c r="BZ357" s="489">
        <f t="shared" ca="1" si="649"/>
        <v>0</v>
      </c>
      <c r="CA357" s="489">
        <f t="shared" ca="1" si="672"/>
        <v>0</v>
      </c>
      <c r="CB357" s="489">
        <f t="shared" ca="1" si="673"/>
        <v>0</v>
      </c>
      <c r="CC357" s="489">
        <f t="shared" si="674"/>
        <v>0</v>
      </c>
      <c r="CD357" s="489">
        <f t="shared" si="675"/>
        <v>0</v>
      </c>
      <c r="CE357" s="647">
        <f t="shared" ca="1" si="676"/>
        <v>0</v>
      </c>
      <c r="CF357" s="700">
        <f t="shared" ca="1" si="723"/>
        <v>0</v>
      </c>
      <c r="CG357" s="701">
        <f t="shared" ca="1" si="677"/>
        <v>0</v>
      </c>
      <c r="CH357" s="710">
        <f t="shared" ca="1" si="597"/>
        <v>0</v>
      </c>
      <c r="CI357" s="703">
        <v>216</v>
      </c>
      <c r="CJ357" s="444">
        <f t="shared" si="650"/>
        <v>0</v>
      </c>
      <c r="CK357" s="444">
        <f t="shared" ca="1" si="725"/>
        <v>97492.970331952951</v>
      </c>
      <c r="CL357" s="444">
        <f t="shared" ca="1" si="651"/>
        <v>101.55517742911765</v>
      </c>
      <c r="CM357" s="444">
        <f ca="1">IF(CI357&gt;$CJ$140,0,SUM(CL346:CL357))</f>
        <v>1218.6621291494118</v>
      </c>
      <c r="CN357" s="29">
        <v>215</v>
      </c>
      <c r="CO357" s="29">
        <f t="shared" ca="1" si="588"/>
        <v>0</v>
      </c>
      <c r="CP357" s="29">
        <f t="shared" ca="1" si="729"/>
        <v>0</v>
      </c>
      <c r="CQ357" s="29">
        <f t="shared" ca="1" si="679"/>
        <v>0</v>
      </c>
      <c r="CR357" s="292"/>
      <c r="DB357" s="242">
        <v>215</v>
      </c>
      <c r="DC357" s="488">
        <f t="shared" ca="1" si="680"/>
        <v>0</v>
      </c>
      <c r="DD357" s="489">
        <f t="shared" ca="1" si="652"/>
        <v>0</v>
      </c>
      <c r="DE357" s="488">
        <f t="shared" ca="1" si="681"/>
        <v>0</v>
      </c>
      <c r="DF357" s="489">
        <f t="shared" ca="1" si="682"/>
        <v>0</v>
      </c>
      <c r="DG357" s="488">
        <f t="shared" ca="1" si="683"/>
        <v>0</v>
      </c>
      <c r="DH357" s="488">
        <f t="shared" si="684"/>
        <v>0</v>
      </c>
      <c r="DI357" s="488">
        <f t="shared" si="685"/>
        <v>0</v>
      </c>
      <c r="DJ357" s="523">
        <f t="shared" ca="1" si="686"/>
        <v>0</v>
      </c>
      <c r="DK357" s="420">
        <f t="shared" ca="1" si="653"/>
        <v>0</v>
      </c>
      <c r="DL357" s="416">
        <f t="shared" ca="1" si="687"/>
        <v>0</v>
      </c>
      <c r="DM357" s="372">
        <f t="shared" ca="1" si="598"/>
        <v>0</v>
      </c>
      <c r="DN357" s="443">
        <v>216</v>
      </c>
      <c r="DO357" s="444">
        <f t="shared" si="654"/>
        <v>0</v>
      </c>
      <c r="DP357" s="444">
        <f t="shared" ca="1" si="734"/>
        <v>90426.173055038977</v>
      </c>
      <c r="DQ357" s="444">
        <f t="shared" ca="1" si="655"/>
        <v>94.1939302656656</v>
      </c>
      <c r="DR357" s="444">
        <f ca="1">IF(DN357&gt;$DO$140,0,SUM(DQ346:DQ357))</f>
        <v>1130.3271631879873</v>
      </c>
      <c r="DS357" s="24">
        <v>215</v>
      </c>
      <c r="DT357" s="243">
        <f t="shared" ca="1" si="589"/>
        <v>0</v>
      </c>
      <c r="DU357" s="243">
        <f t="shared" ca="1" si="730"/>
        <v>0</v>
      </c>
      <c r="DV357" s="243">
        <f t="shared" ca="1" si="688"/>
        <v>0</v>
      </c>
      <c r="DW357" s="33"/>
      <c r="EG357" s="242">
        <v>215</v>
      </c>
      <c r="EH357" s="331">
        <f t="shared" ca="1" si="689"/>
        <v>1150</v>
      </c>
      <c r="EI357" s="599">
        <f t="shared" ca="1" si="599"/>
        <v>103.62049999999999</v>
      </c>
      <c r="EJ357" s="331">
        <f t="shared" ca="1" si="690"/>
        <v>1046.3795</v>
      </c>
      <c r="EK357" s="594">
        <f t="shared" ca="1" si="691"/>
        <v>224.01007837007526</v>
      </c>
      <c r="EL357" s="488">
        <f t="shared" ca="1" si="692"/>
        <v>822.36942162992477</v>
      </c>
      <c r="EM357" s="331">
        <f t="shared" si="693"/>
        <v>0</v>
      </c>
      <c r="EN357" s="331">
        <f t="shared" si="694"/>
        <v>0</v>
      </c>
      <c r="EO357" s="595">
        <f t="shared" ca="1" si="695"/>
        <v>75981.086019538736</v>
      </c>
      <c r="EP357" s="420">
        <f t="shared" ca="1" si="656"/>
        <v>0</v>
      </c>
      <c r="EQ357" s="416">
        <f t="shared" ca="1" si="696"/>
        <v>1150</v>
      </c>
      <c r="ER357" s="372">
        <f t="shared" ca="1" si="600"/>
        <v>-1150</v>
      </c>
      <c r="ES357" s="443">
        <v>216</v>
      </c>
      <c r="ET357" s="444">
        <f t="shared" si="697"/>
        <v>0</v>
      </c>
      <c r="EU357" s="444">
        <f t="shared" ca="1" si="726"/>
        <v>97492.970331952951</v>
      </c>
      <c r="EV357" s="444">
        <f t="shared" ca="1" si="657"/>
        <v>101.55517742911765</v>
      </c>
      <c r="EW357" s="444">
        <f ca="1">IF(ES357&gt;$ET$140,0,SUM(EV346:EV357))</f>
        <v>1218.6621291494118</v>
      </c>
      <c r="EX357" s="24">
        <v>215</v>
      </c>
      <c r="EY357" s="243">
        <f t="shared" ca="1" si="590"/>
        <v>1150</v>
      </c>
      <c r="EZ357" s="243">
        <f t="shared" ca="1" si="731"/>
        <v>287699.09880896891</v>
      </c>
      <c r="FA357" s="243">
        <f t="shared" ca="1" si="699"/>
        <v>299.68656125934262</v>
      </c>
      <c r="FB357" s="33"/>
      <c r="FL357" s="242">
        <v>215</v>
      </c>
      <c r="FM357" s="331">
        <f t="shared" ca="1" si="700"/>
        <v>1150</v>
      </c>
      <c r="FN357" s="600">
        <f t="shared" ca="1" si="601"/>
        <v>104.1015</v>
      </c>
      <c r="FO357" s="331">
        <f t="shared" ca="1" si="701"/>
        <v>1045.8985</v>
      </c>
      <c r="FP357" s="597">
        <f t="shared" ca="1" si="702"/>
        <v>233.83341603652241</v>
      </c>
      <c r="FQ357" s="488">
        <f t="shared" ca="1" si="703"/>
        <v>812.0650839634776</v>
      </c>
      <c r="FR357" s="331">
        <f t="shared" si="704"/>
        <v>0</v>
      </c>
      <c r="FS357" s="331">
        <f t="shared" si="705"/>
        <v>0</v>
      </c>
      <c r="FT357" s="596">
        <f t="shared" ca="1" si="706"/>
        <v>79359.391842844198</v>
      </c>
      <c r="FU357" s="420">
        <f t="shared" ca="1" si="658"/>
        <v>0</v>
      </c>
      <c r="FV357" s="416">
        <f t="shared" ca="1" si="707"/>
        <v>1150</v>
      </c>
      <c r="FW357" s="372">
        <f t="shared" ca="1" si="602"/>
        <v>-1150</v>
      </c>
      <c r="FX357" s="443">
        <v>216</v>
      </c>
      <c r="FY357" s="444">
        <f t="shared" si="708"/>
        <v>0</v>
      </c>
      <c r="FZ357" s="444">
        <f t="shared" ca="1" si="727"/>
        <v>97492.970331952951</v>
      </c>
      <c r="GA357" s="444">
        <f t="shared" ca="1" si="659"/>
        <v>101.55517742911765</v>
      </c>
      <c r="GB357" s="444">
        <f ca="1">IF(FX357&gt;$FY$140,0,SUM(GA346:GA357))</f>
        <v>1218.6621291494118</v>
      </c>
      <c r="GC357" s="24">
        <v>215</v>
      </c>
      <c r="GD357" s="243">
        <f t="shared" ca="1" si="591"/>
        <v>1150</v>
      </c>
      <c r="GE357" s="243">
        <f t="shared" ca="1" si="732"/>
        <v>287659.24847379915</v>
      </c>
      <c r="GF357" s="243">
        <f t="shared" ca="1" si="710"/>
        <v>299.64505049354079</v>
      </c>
      <c r="GG357" s="33"/>
      <c r="GQ357" s="242">
        <v>215</v>
      </c>
      <c r="GR357" s="331">
        <f t="shared" ca="1" si="660"/>
        <v>1150</v>
      </c>
      <c r="GS357" s="600">
        <f t="shared" ca="1" si="603"/>
        <v>106.9885</v>
      </c>
      <c r="GT357" s="331">
        <f t="shared" ca="1" si="661"/>
        <v>1043.0115000000001</v>
      </c>
      <c r="GU357" s="591">
        <f t="shared" ca="1" si="711"/>
        <v>267.44113107836904</v>
      </c>
      <c r="GV357" s="488">
        <f t="shared" ca="1" si="592"/>
        <v>775.57036892163103</v>
      </c>
      <c r="GW357" s="331">
        <f t="shared" si="593"/>
        <v>0</v>
      </c>
      <c r="GX357" s="331">
        <f t="shared" si="594"/>
        <v>0</v>
      </c>
      <c r="GY357" s="593">
        <f t="shared" ca="1" si="595"/>
        <v>90918.531715090605</v>
      </c>
      <c r="GZ357" s="420">
        <f t="shared" ca="1" si="662"/>
        <v>0</v>
      </c>
      <c r="HA357" s="416">
        <f t="shared" ca="1" si="712"/>
        <v>1150</v>
      </c>
      <c r="HB357" s="372">
        <f t="shared" ca="1" si="604"/>
        <v>-1150</v>
      </c>
      <c r="HC357" s="443">
        <v>216</v>
      </c>
      <c r="HD357" s="444">
        <f t="shared" si="713"/>
        <v>0</v>
      </c>
      <c r="HE357" s="444">
        <f t="shared" ca="1" si="728"/>
        <v>90426.173055038977</v>
      </c>
      <c r="HF357" s="444">
        <f t="shared" ca="1" si="663"/>
        <v>94.1939302656656</v>
      </c>
      <c r="HG357" s="444">
        <f ca="1">IF(HC357&gt;$HD$140,0,SUM(HF346:HF357))</f>
        <v>1130.3271631879873</v>
      </c>
      <c r="HH357" s="24">
        <v>215</v>
      </c>
      <c r="HI357" s="243">
        <f t="shared" ca="1" si="605"/>
        <v>1150</v>
      </c>
      <c r="HJ357" s="454">
        <f t="shared" ca="1" si="733"/>
        <v>286382.29995341093</v>
      </c>
      <c r="HK357" s="243">
        <f t="shared" ca="1" si="715"/>
        <v>298.31489578480307</v>
      </c>
      <c r="HL357" s="33"/>
    </row>
    <row r="358" spans="3:220" ht="15" customHeight="1" x14ac:dyDescent="0.25">
      <c r="C358" s="242">
        <v>216</v>
      </c>
      <c r="D358" s="243">
        <f t="shared" si="635"/>
        <v>1155.6736805955547</v>
      </c>
      <c r="E358" s="865">
        <f t="shared" si="716"/>
        <v>100</v>
      </c>
      <c r="F358" s="866"/>
      <c r="G358" s="243">
        <f t="shared" si="636"/>
        <v>1055.6736805955547</v>
      </c>
      <c r="H358" s="859">
        <f t="shared" si="637"/>
        <v>260.09301577437401</v>
      </c>
      <c r="I358" s="860"/>
      <c r="J358" s="243">
        <f t="shared" si="638"/>
        <v>795.58066482118079</v>
      </c>
      <c r="K358" s="859">
        <f t="shared" si="664"/>
        <v>77232.324067491019</v>
      </c>
      <c r="L358" s="860"/>
      <c r="M358" s="860"/>
      <c r="N358" s="861"/>
      <c r="O358" s="248">
        <f t="shared" si="665"/>
        <v>77232.324067491019</v>
      </c>
      <c r="P358" s="248">
        <f t="shared" si="633"/>
        <v>0</v>
      </c>
      <c r="Q358" s="248">
        <f t="shared" si="639"/>
        <v>0</v>
      </c>
      <c r="R358" s="1015" t="str">
        <f t="shared" si="634"/>
        <v/>
      </c>
      <c r="S358" s="1015"/>
      <c r="U358">
        <v>216</v>
      </c>
      <c r="W358" s="278"/>
      <c r="X358" s="278"/>
      <c r="Y358" s="854"/>
      <c r="Z358" s="855"/>
      <c r="AA358" s="279"/>
      <c r="AR358" s="242">
        <v>216</v>
      </c>
      <c r="AS358" s="331">
        <f t="shared" ca="1" si="640"/>
        <v>1231.970682334292</v>
      </c>
      <c r="AT358" s="566">
        <f t="shared" ca="1" si="666"/>
        <v>103.62049999999999</v>
      </c>
      <c r="AU358" s="331">
        <f t="shared" ca="1" si="641"/>
        <v>1128.350182334292</v>
      </c>
      <c r="AV358" s="329">
        <f t="shared" ca="1" si="642"/>
        <v>150.26141333767669</v>
      </c>
      <c r="AW358" s="331">
        <f t="shared" ca="1" si="643"/>
        <v>978.08876899661527</v>
      </c>
      <c r="AX358" s="331">
        <f t="shared" si="667"/>
        <v>0</v>
      </c>
      <c r="AY358" s="331">
        <f t="shared" si="724"/>
        <v>0</v>
      </c>
      <c r="AZ358" s="350">
        <f t="shared" ca="1" si="644"/>
        <v>50540.110089635382</v>
      </c>
      <c r="BA358" s="420">
        <f t="shared" ca="1" si="645"/>
        <v>0</v>
      </c>
      <c r="BB358" s="416">
        <f t="shared" ca="1" si="668"/>
        <v>1231.970682334292</v>
      </c>
      <c r="BC358" s="372">
        <f t="shared" ca="1" si="596"/>
        <v>-1231.970682334292</v>
      </c>
      <c r="BD358" s="242">
        <v>217</v>
      </c>
      <c r="BE358" s="29">
        <f t="shared" si="646"/>
        <v>0</v>
      </c>
      <c r="BF358" s="445">
        <f ca="1">(IF(BD358&gt;$BE$140,0,BF357+BE358))+BH357</f>
        <v>98711.632461102359</v>
      </c>
      <c r="BG358" s="29">
        <f t="shared" ca="1" si="647"/>
        <v>102.82461714698162</v>
      </c>
      <c r="BH358" s="29"/>
      <c r="BI358" s="433">
        <v>216</v>
      </c>
      <c r="BJ358" s="428">
        <f t="shared" ca="1" si="587"/>
        <v>1231.970682334292</v>
      </c>
      <c r="BK358" s="428">
        <f t="shared" ca="1" si="717"/>
        <v>308461.48938697693</v>
      </c>
      <c r="BL358" s="428">
        <f t="shared" ca="1" si="670"/>
        <v>321.31405144476764</v>
      </c>
      <c r="BM358" s="446">
        <f ca="1">IF(BI358&gt;$BA$140,0,SUM(BL347:BL358))</f>
        <v>3771.0706329267309</v>
      </c>
      <c r="BO358" s="278"/>
      <c r="BP358" s="278"/>
      <c r="BQ358" s="278"/>
      <c r="BR358" s="278"/>
      <c r="BS358" s="278"/>
      <c r="BT358" s="278"/>
      <c r="BU358" s="278"/>
      <c r="BV358" s="278"/>
      <c r="BW358" s="679">
        <v>216</v>
      </c>
      <c r="BX358" s="489">
        <f t="shared" ca="1" si="671"/>
        <v>0</v>
      </c>
      <c r="BY358" s="489">
        <f t="shared" ca="1" si="648"/>
        <v>0</v>
      </c>
      <c r="BZ358" s="489">
        <f t="shared" ca="1" si="649"/>
        <v>0</v>
      </c>
      <c r="CA358" s="489">
        <f t="shared" ca="1" si="672"/>
        <v>0</v>
      </c>
      <c r="CB358" s="489">
        <f t="shared" ca="1" si="673"/>
        <v>0</v>
      </c>
      <c r="CC358" s="489">
        <f t="shared" si="674"/>
        <v>0</v>
      </c>
      <c r="CD358" s="489">
        <f t="shared" si="675"/>
        <v>0</v>
      </c>
      <c r="CE358" s="647">
        <f t="shared" ca="1" si="676"/>
        <v>0</v>
      </c>
      <c r="CF358" s="700">
        <f t="shared" ca="1" si="723"/>
        <v>0</v>
      </c>
      <c r="CG358" s="701">
        <f t="shared" ca="1" si="677"/>
        <v>0</v>
      </c>
      <c r="CH358" s="710">
        <f t="shared" ca="1" si="597"/>
        <v>0</v>
      </c>
      <c r="CI358" s="679">
        <v>217</v>
      </c>
      <c r="CJ358" s="29">
        <f t="shared" si="650"/>
        <v>0</v>
      </c>
      <c r="CK358" s="445">
        <f ca="1">(IF(CI358&gt;$CJ$140,0,CK357+CJ358))+CM357</f>
        <v>98711.632461102359</v>
      </c>
      <c r="CL358" s="29">
        <f t="shared" ca="1" si="651"/>
        <v>102.82461714698162</v>
      </c>
      <c r="CM358" s="29"/>
      <c r="CN358" s="432">
        <v>216</v>
      </c>
      <c r="CO358" s="432">
        <f t="shared" ca="1" si="588"/>
        <v>0</v>
      </c>
      <c r="CP358" s="432">
        <f t="shared" ca="1" si="729"/>
        <v>0</v>
      </c>
      <c r="CQ358" s="432">
        <f t="shared" ca="1" si="679"/>
        <v>0</v>
      </c>
      <c r="CR358" s="296">
        <f ca="1">IF(CN358&gt;$CF$140,0,SUM(CQ347:CQ358))</f>
        <v>0</v>
      </c>
      <c r="DB358" s="242">
        <v>216</v>
      </c>
      <c r="DC358" s="488">
        <f t="shared" ca="1" si="680"/>
        <v>0</v>
      </c>
      <c r="DD358" s="489">
        <f t="shared" ca="1" si="652"/>
        <v>0</v>
      </c>
      <c r="DE358" s="488">
        <f t="shared" ca="1" si="681"/>
        <v>0</v>
      </c>
      <c r="DF358" s="489">
        <f t="shared" ca="1" si="682"/>
        <v>0</v>
      </c>
      <c r="DG358" s="488">
        <f t="shared" ca="1" si="683"/>
        <v>0</v>
      </c>
      <c r="DH358" s="488">
        <f t="shared" si="684"/>
        <v>0</v>
      </c>
      <c r="DI358" s="488">
        <f t="shared" si="685"/>
        <v>0</v>
      </c>
      <c r="DJ358" s="523">
        <f t="shared" ca="1" si="686"/>
        <v>0</v>
      </c>
      <c r="DK358" s="420">
        <f t="shared" ca="1" si="653"/>
        <v>0</v>
      </c>
      <c r="DL358" s="416">
        <f t="shared" ca="1" si="687"/>
        <v>0</v>
      </c>
      <c r="DM358" s="372">
        <f t="shared" ca="1" si="598"/>
        <v>0</v>
      </c>
      <c r="DN358" s="242">
        <v>217</v>
      </c>
      <c r="DO358" s="29">
        <f t="shared" si="654"/>
        <v>0</v>
      </c>
      <c r="DP358" s="445">
        <f ca="1">(IF(DN358&gt;$DO$140,0,DP357+DO358))+DR357</f>
        <v>91556.500218226967</v>
      </c>
      <c r="DQ358" s="29">
        <f t="shared" ca="1" si="655"/>
        <v>95.371354393986437</v>
      </c>
      <c r="DR358" s="29"/>
      <c r="DS358" s="433">
        <v>216</v>
      </c>
      <c r="DT358" s="428">
        <f t="shared" ca="1" si="589"/>
        <v>0</v>
      </c>
      <c r="DU358" s="428">
        <f t="shared" ca="1" si="730"/>
        <v>0</v>
      </c>
      <c r="DV358" s="428">
        <f t="shared" ca="1" si="688"/>
        <v>0</v>
      </c>
      <c r="DW358" s="446">
        <f ca="1">IF(DS358&gt;$DK$140,0,SUM(DV347:DV358))</f>
        <v>0</v>
      </c>
      <c r="EG358" s="242">
        <v>216</v>
      </c>
      <c r="EH358" s="331">
        <f t="shared" ca="1" si="689"/>
        <v>1150</v>
      </c>
      <c r="EI358" s="599">
        <f t="shared" ca="1" si="599"/>
        <v>103.62049999999999</v>
      </c>
      <c r="EJ358" s="331">
        <f t="shared" ca="1" si="690"/>
        <v>1046.3795</v>
      </c>
      <c r="EK358" s="594">
        <f t="shared" ca="1" si="691"/>
        <v>221.61150089032131</v>
      </c>
      <c r="EL358" s="488">
        <f t="shared" ca="1" si="692"/>
        <v>824.76799910967873</v>
      </c>
      <c r="EM358" s="331">
        <f t="shared" si="693"/>
        <v>0</v>
      </c>
      <c r="EN358" s="331">
        <f t="shared" si="694"/>
        <v>0</v>
      </c>
      <c r="EO358" s="595">
        <f t="shared" ca="1" si="695"/>
        <v>75156.318020429055</v>
      </c>
      <c r="EP358" s="420">
        <f t="shared" ca="1" si="656"/>
        <v>0</v>
      </c>
      <c r="EQ358" s="416">
        <f t="shared" ca="1" si="696"/>
        <v>1150</v>
      </c>
      <c r="ER358" s="372">
        <f t="shared" ca="1" si="600"/>
        <v>-1150</v>
      </c>
      <c r="ES358" s="242">
        <v>217</v>
      </c>
      <c r="ET358" s="29">
        <f t="shared" si="697"/>
        <v>0</v>
      </c>
      <c r="EU358" s="445">
        <f ca="1">(IF(ES358&gt;$ET$140,0,EU357+ET358))+EW357</f>
        <v>98711.632461102359</v>
      </c>
      <c r="EV358" s="29">
        <f t="shared" ca="1" si="657"/>
        <v>102.82461714698162</v>
      </c>
      <c r="EW358" s="29"/>
      <c r="EX358" s="433">
        <v>216</v>
      </c>
      <c r="EY358" s="428">
        <f t="shared" ca="1" si="590"/>
        <v>1150</v>
      </c>
      <c r="EZ358" s="428">
        <f t="shared" ca="1" si="731"/>
        <v>288849.09880896891</v>
      </c>
      <c r="FA358" s="428">
        <f t="shared" ca="1" si="699"/>
        <v>300.88447792600931</v>
      </c>
      <c r="FB358" s="446">
        <f ca="1">IF(EX358&gt;$EP$140,0,SUM(FA347:FA358))</f>
        <v>3531.551235112111</v>
      </c>
      <c r="FL358" s="242">
        <v>216</v>
      </c>
      <c r="FM358" s="331">
        <f t="shared" ca="1" si="700"/>
        <v>1150</v>
      </c>
      <c r="FN358" s="600">
        <f t="shared" ca="1" si="601"/>
        <v>104.1015</v>
      </c>
      <c r="FO358" s="331">
        <f t="shared" ca="1" si="701"/>
        <v>1045.8985</v>
      </c>
      <c r="FP358" s="597">
        <f t="shared" ca="1" si="702"/>
        <v>231.46489287496226</v>
      </c>
      <c r="FQ358" s="488">
        <f t="shared" ca="1" si="703"/>
        <v>814.43360712503772</v>
      </c>
      <c r="FR358" s="331">
        <f t="shared" si="704"/>
        <v>0</v>
      </c>
      <c r="FS358" s="331">
        <f t="shared" si="705"/>
        <v>0</v>
      </c>
      <c r="FT358" s="596">
        <f t="shared" ca="1" si="706"/>
        <v>78544.958235719154</v>
      </c>
      <c r="FU358" s="420">
        <f t="shared" ca="1" si="658"/>
        <v>0</v>
      </c>
      <c r="FV358" s="416">
        <f t="shared" ca="1" si="707"/>
        <v>1150</v>
      </c>
      <c r="FW358" s="372">
        <f t="shared" ca="1" si="602"/>
        <v>-1150</v>
      </c>
      <c r="FX358" s="242">
        <v>217</v>
      </c>
      <c r="FY358" s="29">
        <f t="shared" si="708"/>
        <v>0</v>
      </c>
      <c r="FZ358" s="445">
        <f ca="1">(IF(FX358&gt;$FY$140,0,FZ357+FY358))+GB357</f>
        <v>98711.632461102359</v>
      </c>
      <c r="GA358" s="29">
        <f t="shared" ca="1" si="659"/>
        <v>102.82461714698162</v>
      </c>
      <c r="GB358" s="29"/>
      <c r="GC358" s="433">
        <v>216</v>
      </c>
      <c r="GD358" s="428">
        <f t="shared" ca="1" si="591"/>
        <v>1150</v>
      </c>
      <c r="GE358" s="428">
        <f t="shared" ca="1" si="732"/>
        <v>288809.24847379915</v>
      </c>
      <c r="GF358" s="428">
        <f t="shared" ca="1" si="710"/>
        <v>300.84296716020748</v>
      </c>
      <c r="GG358" s="446">
        <f ca="1">IF(GC358&gt;$FU$140,0,SUM(GF347:GF358))</f>
        <v>3531.0531059224891</v>
      </c>
      <c r="GQ358" s="242">
        <v>216</v>
      </c>
      <c r="GR358" s="331">
        <f t="shared" ca="1" si="660"/>
        <v>1150</v>
      </c>
      <c r="GS358" s="600">
        <f t="shared" ca="1" si="603"/>
        <v>106.9885</v>
      </c>
      <c r="GT358" s="331">
        <f t="shared" ca="1" si="661"/>
        <v>1043.0115000000001</v>
      </c>
      <c r="GU358" s="591">
        <f t="shared" ca="1" si="711"/>
        <v>265.17905083568093</v>
      </c>
      <c r="GV358" s="488">
        <f t="shared" ca="1" si="592"/>
        <v>777.83244916431909</v>
      </c>
      <c r="GW358" s="331">
        <f t="shared" si="593"/>
        <v>0</v>
      </c>
      <c r="GX358" s="331">
        <f t="shared" si="594"/>
        <v>0</v>
      </c>
      <c r="GY358" s="593">
        <f t="shared" ca="1" si="595"/>
        <v>90140.699265926291</v>
      </c>
      <c r="GZ358" s="420">
        <f t="shared" ca="1" si="662"/>
        <v>0</v>
      </c>
      <c r="HA358" s="416">
        <f t="shared" ca="1" si="712"/>
        <v>1150</v>
      </c>
      <c r="HB358" s="372">
        <f t="shared" ca="1" si="604"/>
        <v>-1150</v>
      </c>
      <c r="HC358" s="242">
        <v>217</v>
      </c>
      <c r="HD358" s="29">
        <f t="shared" si="713"/>
        <v>0</v>
      </c>
      <c r="HE358" s="445">
        <f ca="1">(IF(HC358&gt;$HD$140,0,HE357+HD358))+HG357</f>
        <v>91556.500218226967</v>
      </c>
      <c r="HF358" s="29">
        <f t="shared" ca="1" si="663"/>
        <v>95.371354393986437</v>
      </c>
      <c r="HG358" s="29"/>
      <c r="HH358" s="433">
        <v>216</v>
      </c>
      <c r="HI358" s="428">
        <f t="shared" ca="1" si="605"/>
        <v>1150</v>
      </c>
      <c r="HJ358" s="428">
        <f t="shared" ca="1" si="733"/>
        <v>287532.29995341093</v>
      </c>
      <c r="HK358" s="428">
        <f t="shared" ca="1" si="715"/>
        <v>299.51281245146976</v>
      </c>
      <c r="HL358" s="446">
        <f ca="1">IF(HH358&gt;$GZ$140,0,SUM(HK347:HK358))</f>
        <v>3515.0912494176373</v>
      </c>
    </row>
    <row r="359" spans="3:220" ht="15" customHeight="1" x14ac:dyDescent="0.25">
      <c r="C359" s="242">
        <v>217</v>
      </c>
      <c r="D359" s="243">
        <f t="shared" si="635"/>
        <v>1155.6736805955547</v>
      </c>
      <c r="E359" s="865">
        <f t="shared" si="716"/>
        <v>100</v>
      </c>
      <c r="F359" s="866"/>
      <c r="G359" s="243">
        <f t="shared" si="636"/>
        <v>1055.6736805955547</v>
      </c>
      <c r="H359" s="859">
        <f t="shared" si="637"/>
        <v>257.44108022497011</v>
      </c>
      <c r="I359" s="860"/>
      <c r="J359" s="243">
        <f t="shared" si="638"/>
        <v>798.23260037058458</v>
      </c>
      <c r="K359" s="859">
        <f t="shared" si="664"/>
        <v>76434.091467120437</v>
      </c>
      <c r="L359" s="860"/>
      <c r="M359" s="860"/>
      <c r="N359" s="861"/>
      <c r="O359" s="248">
        <f t="shared" si="665"/>
        <v>76434.091467120437</v>
      </c>
      <c r="P359" s="248">
        <f t="shared" si="633"/>
        <v>0</v>
      </c>
      <c r="Q359" s="248">
        <f t="shared" si="639"/>
        <v>0</v>
      </c>
      <c r="R359" s="1015" t="str">
        <f t="shared" si="634"/>
        <v/>
      </c>
      <c r="S359" s="1015"/>
      <c r="U359">
        <v>217</v>
      </c>
      <c r="W359" s="278"/>
      <c r="X359" s="278"/>
      <c r="Y359" s="854"/>
      <c r="Z359" s="855"/>
      <c r="AA359" s="279"/>
      <c r="AR359" s="242">
        <v>217</v>
      </c>
      <c r="AS359" s="331">
        <f t="shared" ca="1" si="640"/>
        <v>1231.970682334292</v>
      </c>
      <c r="AT359" s="566">
        <f t="shared" ca="1" si="666"/>
        <v>103.62049999999999</v>
      </c>
      <c r="AU359" s="331">
        <f t="shared" ca="1" si="641"/>
        <v>1128.350182334292</v>
      </c>
      <c r="AV359" s="329">
        <f t="shared" ca="1" si="642"/>
        <v>147.4086544281032</v>
      </c>
      <c r="AW359" s="331">
        <f t="shared" ca="1" si="643"/>
        <v>980.94152790618875</v>
      </c>
      <c r="AX359" s="331">
        <f t="shared" si="667"/>
        <v>0</v>
      </c>
      <c r="AY359" s="331">
        <f t="shared" si="724"/>
        <v>0</v>
      </c>
      <c r="AZ359" s="350">
        <f t="shared" ca="1" si="644"/>
        <v>49559.168561729195</v>
      </c>
      <c r="BA359" s="420">
        <f t="shared" ca="1" si="645"/>
        <v>0</v>
      </c>
      <c r="BB359" s="416">
        <f t="shared" ca="1" si="668"/>
        <v>1231.970682334292</v>
      </c>
      <c r="BC359" s="372">
        <f t="shared" ca="1" si="596"/>
        <v>-1231.970682334292</v>
      </c>
      <c r="BD359" s="242">
        <v>218</v>
      </c>
      <c r="BE359" s="29">
        <f t="shared" si="646"/>
        <v>0</v>
      </c>
      <c r="BF359" s="29">
        <f t="shared" ca="1" si="669"/>
        <v>98711.632461102359</v>
      </c>
      <c r="BG359" s="29">
        <f t="shared" ca="1" si="647"/>
        <v>102.82461714698162</v>
      </c>
      <c r="BH359" s="29"/>
      <c r="BI359" s="24">
        <v>217</v>
      </c>
      <c r="BJ359" s="243">
        <f t="shared" ref="BJ359:BJ422" ca="1" si="735">BB359</f>
        <v>1231.970682334292</v>
      </c>
      <c r="BK359" s="447">
        <f ca="1">IF(BI359&gt;$BA$140,0,BK358+BJ359)+BM358</f>
        <v>313464.53070223791</v>
      </c>
      <c r="BL359" s="243">
        <f t="shared" ca="1" si="670"/>
        <v>326.5255528148312</v>
      </c>
      <c r="BM359" s="33"/>
      <c r="BO359" s="278"/>
      <c r="BP359" s="278"/>
      <c r="BQ359" s="278"/>
      <c r="BR359" s="278"/>
      <c r="BS359" s="278"/>
      <c r="BT359" s="278"/>
      <c r="BU359" s="278"/>
      <c r="BV359" s="278"/>
      <c r="BW359" s="679">
        <v>217</v>
      </c>
      <c r="BX359" s="489">
        <f t="shared" ca="1" si="671"/>
        <v>0</v>
      </c>
      <c r="BY359" s="489">
        <f t="shared" ca="1" si="648"/>
        <v>0</v>
      </c>
      <c r="BZ359" s="489">
        <f t="shared" ca="1" si="649"/>
        <v>0</v>
      </c>
      <c r="CA359" s="489">
        <f t="shared" ca="1" si="672"/>
        <v>0</v>
      </c>
      <c r="CB359" s="489">
        <f t="shared" ca="1" si="673"/>
        <v>0</v>
      </c>
      <c r="CC359" s="489">
        <f t="shared" si="674"/>
        <v>0</v>
      </c>
      <c r="CD359" s="489">
        <f t="shared" si="675"/>
        <v>0</v>
      </c>
      <c r="CE359" s="647">
        <f t="shared" ca="1" si="676"/>
        <v>0</v>
      </c>
      <c r="CF359" s="700">
        <f t="shared" ca="1" si="723"/>
        <v>0</v>
      </c>
      <c r="CG359" s="701">
        <f t="shared" ca="1" si="677"/>
        <v>0</v>
      </c>
      <c r="CH359" s="710">
        <f t="shared" ca="1" si="597"/>
        <v>0</v>
      </c>
      <c r="CI359" s="679">
        <v>218</v>
      </c>
      <c r="CJ359" s="29">
        <f t="shared" si="650"/>
        <v>0</v>
      </c>
      <c r="CK359" s="29">
        <f ca="1">IF(CI359&gt;$CJ$140,0,CK358+CJ359)</f>
        <v>98711.632461102359</v>
      </c>
      <c r="CL359" s="29">
        <f t="shared" ca="1" si="651"/>
        <v>102.82461714698162</v>
      </c>
      <c r="CM359" s="29"/>
      <c r="CN359" s="29">
        <v>217</v>
      </c>
      <c r="CO359" s="29">
        <f t="shared" ref="CO359:CO422" ca="1" si="736">CG359</f>
        <v>0</v>
      </c>
      <c r="CP359" s="704">
        <f ca="1">IF(CN359&gt;$CF$140,0,CP358+CO359)+CR358</f>
        <v>0</v>
      </c>
      <c r="CQ359" s="29">
        <f t="shared" ca="1" si="679"/>
        <v>0</v>
      </c>
      <c r="CR359" s="292"/>
      <c r="DB359" s="242">
        <v>217</v>
      </c>
      <c r="DC359" s="488">
        <f t="shared" ca="1" si="680"/>
        <v>0</v>
      </c>
      <c r="DD359" s="489">
        <f t="shared" ca="1" si="652"/>
        <v>0</v>
      </c>
      <c r="DE359" s="488">
        <f t="shared" ca="1" si="681"/>
        <v>0</v>
      </c>
      <c r="DF359" s="489">
        <f t="shared" ca="1" si="682"/>
        <v>0</v>
      </c>
      <c r="DG359" s="488">
        <f t="shared" ca="1" si="683"/>
        <v>0</v>
      </c>
      <c r="DH359" s="488">
        <f t="shared" si="684"/>
        <v>0</v>
      </c>
      <c r="DI359" s="488">
        <f t="shared" si="685"/>
        <v>0</v>
      </c>
      <c r="DJ359" s="523">
        <f t="shared" ca="1" si="686"/>
        <v>0</v>
      </c>
      <c r="DK359" s="420">
        <f t="shared" ca="1" si="653"/>
        <v>0</v>
      </c>
      <c r="DL359" s="416">
        <f t="shared" ca="1" si="687"/>
        <v>0</v>
      </c>
      <c r="DM359" s="372">
        <f t="shared" ca="1" si="598"/>
        <v>0</v>
      </c>
      <c r="DN359" s="242">
        <v>218</v>
      </c>
      <c r="DO359" s="29">
        <f t="shared" si="654"/>
        <v>0</v>
      </c>
      <c r="DP359" s="29">
        <f t="shared" ref="DP359:DP422" ca="1" si="737">IF(DN359&gt;$DO$140,0,DP358+DO359)</f>
        <v>91556.500218226967</v>
      </c>
      <c r="DQ359" s="29">
        <f t="shared" ca="1" si="655"/>
        <v>95.371354393986437</v>
      </c>
      <c r="DR359" s="29"/>
      <c r="DS359" s="24">
        <v>217</v>
      </c>
      <c r="DT359" s="243">
        <f t="shared" ref="DT359:DT422" ca="1" si="738">DL359</f>
        <v>0</v>
      </c>
      <c r="DU359" s="447">
        <f ca="1">IF(DS359&gt;$DK$140,0,DU358+DT359)+DW358</f>
        <v>0</v>
      </c>
      <c r="DV359" s="243">
        <f t="shared" ca="1" si="688"/>
        <v>0</v>
      </c>
      <c r="DW359" s="33"/>
      <c r="EG359" s="242">
        <v>217</v>
      </c>
      <c r="EH359" s="331">
        <f t="shared" ca="1" si="689"/>
        <v>1150</v>
      </c>
      <c r="EI359" s="599">
        <f t="shared" ca="1" si="599"/>
        <v>103.62049999999999</v>
      </c>
      <c r="EJ359" s="331">
        <f t="shared" ca="1" si="690"/>
        <v>1046.3795</v>
      </c>
      <c r="EK359" s="594">
        <f t="shared" ca="1" si="691"/>
        <v>219.20592755958478</v>
      </c>
      <c r="EL359" s="488">
        <f t="shared" ca="1" si="692"/>
        <v>827.17357244041523</v>
      </c>
      <c r="EM359" s="331">
        <f t="shared" si="693"/>
        <v>0</v>
      </c>
      <c r="EN359" s="331">
        <f t="shared" si="694"/>
        <v>0</v>
      </c>
      <c r="EO359" s="595">
        <f t="shared" ca="1" si="695"/>
        <v>74329.144447988641</v>
      </c>
      <c r="EP359" s="420">
        <f t="shared" ca="1" si="656"/>
        <v>0</v>
      </c>
      <c r="EQ359" s="416">
        <f t="shared" ca="1" si="696"/>
        <v>1150</v>
      </c>
      <c r="ER359" s="372">
        <f t="shared" ca="1" si="600"/>
        <v>-1150</v>
      </c>
      <c r="ES359" s="242">
        <v>218</v>
      </c>
      <c r="ET359" s="29">
        <f t="shared" si="697"/>
        <v>0</v>
      </c>
      <c r="EU359" s="29">
        <f ca="1">IF(ES359&gt;$ET$140,0,EU358+ET359)</f>
        <v>98711.632461102359</v>
      </c>
      <c r="EV359" s="29">
        <f t="shared" ca="1" si="657"/>
        <v>102.82461714698162</v>
      </c>
      <c r="EW359" s="29"/>
      <c r="EX359" s="24">
        <v>217</v>
      </c>
      <c r="EY359" s="243">
        <f t="shared" ref="EY359:EY422" ca="1" si="739">EQ359</f>
        <v>1150</v>
      </c>
      <c r="EZ359" s="447">
        <f ca="1">IF(EX359&gt;$EP$140,0,EZ358+EY359)+FB358</f>
        <v>293530.65004408103</v>
      </c>
      <c r="FA359" s="243">
        <f t="shared" ca="1" si="699"/>
        <v>305.76109379591776</v>
      </c>
      <c r="FB359" s="33"/>
      <c r="FL359" s="242">
        <v>217</v>
      </c>
      <c r="FM359" s="331">
        <f t="shared" ca="1" si="700"/>
        <v>1150</v>
      </c>
      <c r="FN359" s="600">
        <f t="shared" ca="1" si="601"/>
        <v>104.1015</v>
      </c>
      <c r="FO359" s="331">
        <f t="shared" ca="1" si="701"/>
        <v>1045.8985</v>
      </c>
      <c r="FP359" s="597">
        <f t="shared" ca="1" si="702"/>
        <v>229.08946152084755</v>
      </c>
      <c r="FQ359" s="488">
        <f t="shared" ca="1" si="703"/>
        <v>816.80903847915249</v>
      </c>
      <c r="FR359" s="331">
        <f t="shared" si="704"/>
        <v>0</v>
      </c>
      <c r="FS359" s="331">
        <f t="shared" si="705"/>
        <v>0</v>
      </c>
      <c r="FT359" s="596">
        <f t="shared" ca="1" si="706"/>
        <v>77728.149197239996</v>
      </c>
      <c r="FU359" s="420">
        <f t="shared" ca="1" si="658"/>
        <v>0</v>
      </c>
      <c r="FV359" s="416">
        <f t="shared" ca="1" si="707"/>
        <v>1150</v>
      </c>
      <c r="FW359" s="372">
        <f t="shared" ca="1" si="602"/>
        <v>-1150</v>
      </c>
      <c r="FX359" s="242">
        <v>218</v>
      </c>
      <c r="FY359" s="29">
        <f t="shared" si="708"/>
        <v>0</v>
      </c>
      <c r="FZ359" s="29">
        <f ca="1">IF(FX359&gt;$FY$140,0,FZ358+FY359)</f>
        <v>98711.632461102359</v>
      </c>
      <c r="GA359" s="29">
        <f t="shared" ca="1" si="659"/>
        <v>102.82461714698162</v>
      </c>
      <c r="GB359" s="29"/>
      <c r="GC359" s="24">
        <v>217</v>
      </c>
      <c r="GD359" s="243">
        <f t="shared" ref="GD359:GD422" ca="1" si="740">FV359</f>
        <v>1150</v>
      </c>
      <c r="GE359" s="447">
        <f ca="1">IF(GC359&gt;$FU$140,0,GE358+GD359)+GG358</f>
        <v>293490.30157972162</v>
      </c>
      <c r="GF359" s="243">
        <f t="shared" ca="1" si="710"/>
        <v>305.71906414554337</v>
      </c>
      <c r="GG359" s="33"/>
      <c r="GQ359" s="242">
        <v>217</v>
      </c>
      <c r="GR359" s="331">
        <f t="shared" ca="1" si="660"/>
        <v>1150</v>
      </c>
      <c r="GS359" s="600">
        <f t="shared" ca="1" si="603"/>
        <v>106.9885</v>
      </c>
      <c r="GT359" s="331">
        <f t="shared" ca="1" si="661"/>
        <v>1043.0115000000001</v>
      </c>
      <c r="GU359" s="591">
        <f t="shared" ca="1" si="711"/>
        <v>262.91037285895169</v>
      </c>
      <c r="GV359" s="488">
        <f t="shared" ref="GV359:GV422" ca="1" si="741">IF((GT359-GU359)&gt;GY358,GY358,GT359-GU359)</f>
        <v>780.10112714104844</v>
      </c>
      <c r="GW359" s="331">
        <f t="shared" ref="GW359:GW422" si="742">IF(GQ359=$GI$140,$AH$107,0)</f>
        <v>0</v>
      </c>
      <c r="GX359" s="331">
        <f t="shared" ref="GX359:GX422" si="743">IF(GQ359=$GI$140,$AF$107,0)</f>
        <v>0</v>
      </c>
      <c r="GY359" s="593">
        <f t="shared" ref="GY359:GY422" ca="1" si="744">GY358-GV359-GW359</f>
        <v>89360.598138785237</v>
      </c>
      <c r="GZ359" s="420">
        <f t="shared" ca="1" si="662"/>
        <v>0</v>
      </c>
      <c r="HA359" s="416">
        <f t="shared" ca="1" si="712"/>
        <v>1150</v>
      </c>
      <c r="HB359" s="372">
        <f t="shared" ca="1" si="604"/>
        <v>-1150</v>
      </c>
      <c r="HC359" s="242">
        <v>218</v>
      </c>
      <c r="HD359" s="29">
        <f t="shared" si="713"/>
        <v>0</v>
      </c>
      <c r="HE359" s="29">
        <f ca="1">IF(HC359&gt;$HD$140,0,HE358+HD359)</f>
        <v>91556.500218226967</v>
      </c>
      <c r="HF359" s="29">
        <f t="shared" ca="1" si="663"/>
        <v>95.371354393986437</v>
      </c>
      <c r="HG359" s="29"/>
      <c r="HH359" s="24">
        <v>217</v>
      </c>
      <c r="HI359" s="243">
        <f t="shared" ca="1" si="605"/>
        <v>1150</v>
      </c>
      <c r="HJ359" s="447">
        <f ca="1">IF(HH359&gt;$GZ$140,0,HJ358+HI359)+HL358</f>
        <v>292197.39120282856</v>
      </c>
      <c r="HK359" s="243">
        <f t="shared" ca="1" si="715"/>
        <v>304.37228250294646</v>
      </c>
      <c r="HL359" s="33"/>
    </row>
    <row r="360" spans="3:220" ht="15" customHeight="1" x14ac:dyDescent="0.25">
      <c r="C360" s="242">
        <v>218</v>
      </c>
      <c r="D360" s="243">
        <f t="shared" si="635"/>
        <v>1155.6736805955547</v>
      </c>
      <c r="E360" s="865">
        <f t="shared" si="716"/>
        <v>100</v>
      </c>
      <c r="F360" s="866"/>
      <c r="G360" s="243">
        <f t="shared" si="636"/>
        <v>1055.6736805955547</v>
      </c>
      <c r="H360" s="859">
        <f t="shared" si="637"/>
        <v>254.78030489040145</v>
      </c>
      <c r="I360" s="860"/>
      <c r="J360" s="243">
        <f t="shared" si="638"/>
        <v>800.89337570515329</v>
      </c>
      <c r="K360" s="859">
        <f t="shared" si="664"/>
        <v>75633.198091415281</v>
      </c>
      <c r="L360" s="860"/>
      <c r="M360" s="860"/>
      <c r="N360" s="861"/>
      <c r="O360" s="248">
        <f t="shared" si="665"/>
        <v>75633.198091415281</v>
      </c>
      <c r="P360" s="248">
        <f t="shared" si="633"/>
        <v>0</v>
      </c>
      <c r="Q360" s="248">
        <f t="shared" si="639"/>
        <v>0</v>
      </c>
      <c r="R360" s="1015" t="str">
        <f t="shared" si="634"/>
        <v/>
      </c>
      <c r="S360" s="1015"/>
      <c r="U360">
        <v>218</v>
      </c>
      <c r="W360" s="278"/>
      <c r="X360" s="278"/>
      <c r="Y360" s="854"/>
      <c r="Z360" s="855"/>
      <c r="AA360" s="279"/>
      <c r="AR360" s="242">
        <v>218</v>
      </c>
      <c r="AS360" s="331">
        <f t="shared" ca="1" si="640"/>
        <v>1231.970682334292</v>
      </c>
      <c r="AT360" s="566">
        <f t="shared" ca="1" si="666"/>
        <v>103.62049999999999</v>
      </c>
      <c r="AU360" s="331">
        <f t="shared" ca="1" si="641"/>
        <v>1128.350182334292</v>
      </c>
      <c r="AV360" s="329">
        <f t="shared" ca="1" si="642"/>
        <v>144.54757497171016</v>
      </c>
      <c r="AW360" s="331">
        <f t="shared" ca="1" si="643"/>
        <v>983.80260736258174</v>
      </c>
      <c r="AX360" s="331">
        <f t="shared" si="667"/>
        <v>0</v>
      </c>
      <c r="AY360" s="331">
        <f t="shared" si="724"/>
        <v>0</v>
      </c>
      <c r="AZ360" s="350">
        <f t="shared" ca="1" si="644"/>
        <v>48575.365954366614</v>
      </c>
      <c r="BA360" s="420">
        <f t="shared" ca="1" si="645"/>
        <v>0</v>
      </c>
      <c r="BB360" s="416">
        <f t="shared" ca="1" si="668"/>
        <v>1231.970682334292</v>
      </c>
      <c r="BC360" s="372">
        <f t="shared" ref="BC360:BC423" ca="1" si="745">AS360*-1</f>
        <v>-1231.970682334292</v>
      </c>
      <c r="BD360" s="242">
        <v>219</v>
      </c>
      <c r="BE360" s="29">
        <f t="shared" si="646"/>
        <v>0</v>
      </c>
      <c r="BF360" s="29">
        <f t="shared" ca="1" si="669"/>
        <v>98711.632461102359</v>
      </c>
      <c r="BG360" s="29">
        <f t="shared" ca="1" si="647"/>
        <v>102.82461714698162</v>
      </c>
      <c r="BH360" s="29"/>
      <c r="BI360" s="24">
        <v>218</v>
      </c>
      <c r="BJ360" s="243">
        <f t="shared" ca="1" si="735"/>
        <v>1231.970682334292</v>
      </c>
      <c r="BK360" s="243">
        <f t="shared" ca="1" si="717"/>
        <v>314696.50138457218</v>
      </c>
      <c r="BL360" s="243">
        <f t="shared" ca="1" si="670"/>
        <v>327.80885560892938</v>
      </c>
      <c r="BM360" s="33"/>
      <c r="BO360" s="278"/>
      <c r="BP360" s="278"/>
      <c r="BQ360" s="278"/>
      <c r="BR360" s="278"/>
      <c r="BS360" s="278"/>
      <c r="BT360" s="278"/>
      <c r="BU360" s="278"/>
      <c r="BV360" s="278"/>
      <c r="BW360" s="679">
        <v>218</v>
      </c>
      <c r="BX360" s="489">
        <f t="shared" ca="1" si="671"/>
        <v>0</v>
      </c>
      <c r="BY360" s="489">
        <f t="shared" ca="1" si="648"/>
        <v>0</v>
      </c>
      <c r="BZ360" s="489">
        <f t="shared" ca="1" si="649"/>
        <v>0</v>
      </c>
      <c r="CA360" s="489">
        <f t="shared" ca="1" si="672"/>
        <v>0</v>
      </c>
      <c r="CB360" s="489">
        <f t="shared" ca="1" si="673"/>
        <v>0</v>
      </c>
      <c r="CC360" s="489">
        <f t="shared" si="674"/>
        <v>0</v>
      </c>
      <c r="CD360" s="489">
        <f t="shared" si="675"/>
        <v>0</v>
      </c>
      <c r="CE360" s="647">
        <f t="shared" ca="1" si="676"/>
        <v>0</v>
      </c>
      <c r="CF360" s="700">
        <f t="shared" ca="1" si="723"/>
        <v>0</v>
      </c>
      <c r="CG360" s="701">
        <f t="shared" ca="1" si="677"/>
        <v>0</v>
      </c>
      <c r="CH360" s="710">
        <f t="shared" ref="CH360:CH423" ca="1" si="746">BX360*-1</f>
        <v>0</v>
      </c>
      <c r="CI360" s="679">
        <v>219</v>
      </c>
      <c r="CJ360" s="29">
        <f t="shared" si="650"/>
        <v>0</v>
      </c>
      <c r="CK360" s="29">
        <f t="shared" ref="CK360:CK369" ca="1" si="747">IF(CI360&gt;$CJ$140,0,CK359+CJ360)</f>
        <v>98711.632461102359</v>
      </c>
      <c r="CL360" s="29">
        <f t="shared" ca="1" si="651"/>
        <v>102.82461714698162</v>
      </c>
      <c r="CM360" s="29"/>
      <c r="CN360" s="29">
        <v>218</v>
      </c>
      <c r="CO360" s="29">
        <f t="shared" ca="1" si="736"/>
        <v>0</v>
      </c>
      <c r="CP360" s="29">
        <f ca="1">IF(CN360&gt;$CF$140,0,CP359+CO360)</f>
        <v>0</v>
      </c>
      <c r="CQ360" s="29">
        <f t="shared" ca="1" si="679"/>
        <v>0</v>
      </c>
      <c r="CR360" s="292"/>
      <c r="DB360" s="242">
        <v>218</v>
      </c>
      <c r="DC360" s="488">
        <f t="shared" ca="1" si="680"/>
        <v>0</v>
      </c>
      <c r="DD360" s="489">
        <f t="shared" ca="1" si="652"/>
        <v>0</v>
      </c>
      <c r="DE360" s="488">
        <f t="shared" ca="1" si="681"/>
        <v>0</v>
      </c>
      <c r="DF360" s="489">
        <f t="shared" ca="1" si="682"/>
        <v>0</v>
      </c>
      <c r="DG360" s="488">
        <f t="shared" ca="1" si="683"/>
        <v>0</v>
      </c>
      <c r="DH360" s="488">
        <f t="shared" si="684"/>
        <v>0</v>
      </c>
      <c r="DI360" s="488">
        <f t="shared" si="685"/>
        <v>0</v>
      </c>
      <c r="DJ360" s="523">
        <f t="shared" ca="1" si="686"/>
        <v>0</v>
      </c>
      <c r="DK360" s="420">
        <f t="shared" ca="1" si="653"/>
        <v>0</v>
      </c>
      <c r="DL360" s="416">
        <f t="shared" ca="1" si="687"/>
        <v>0</v>
      </c>
      <c r="DM360" s="372">
        <f t="shared" ref="DM360:DM423" ca="1" si="748">DC360*-1</f>
        <v>0</v>
      </c>
      <c r="DN360" s="242">
        <v>219</v>
      </c>
      <c r="DO360" s="29">
        <f t="shared" si="654"/>
        <v>0</v>
      </c>
      <c r="DP360" s="29">
        <f t="shared" ca="1" si="737"/>
        <v>91556.500218226967</v>
      </c>
      <c r="DQ360" s="29">
        <f t="shared" ca="1" si="655"/>
        <v>95.371354393986437</v>
      </c>
      <c r="DR360" s="29"/>
      <c r="DS360" s="24">
        <v>218</v>
      </c>
      <c r="DT360" s="243">
        <f t="shared" ca="1" si="738"/>
        <v>0</v>
      </c>
      <c r="DU360" s="243">
        <f ca="1">IF(DS360&gt;$DK$140,0,DU359+DT360)</f>
        <v>0</v>
      </c>
      <c r="DV360" s="243">
        <f t="shared" ca="1" si="688"/>
        <v>0</v>
      </c>
      <c r="DW360" s="33"/>
      <c r="EG360" s="242">
        <v>218</v>
      </c>
      <c r="EH360" s="331">
        <f t="shared" ca="1" si="689"/>
        <v>1150</v>
      </c>
      <c r="EI360" s="599">
        <f t="shared" ref="EI360:EI423" ca="1" si="749">IF(EG360&gt;$EP$503,0,IF(EG360&gt;$DY$140,($EH$140-$X$107)*$EJ$140/12*$EK$140,$EH$140*$EJ$140/12*$EK$140))</f>
        <v>103.62049999999999</v>
      </c>
      <c r="EJ360" s="331">
        <f t="shared" ca="1" si="690"/>
        <v>1046.3795</v>
      </c>
      <c r="EK360" s="594">
        <f t="shared" ca="1" si="691"/>
        <v>216.79333797330023</v>
      </c>
      <c r="EL360" s="488">
        <f t="shared" ca="1" si="692"/>
        <v>829.58616202669975</v>
      </c>
      <c r="EM360" s="331">
        <f t="shared" si="693"/>
        <v>0</v>
      </c>
      <c r="EN360" s="331">
        <f t="shared" si="694"/>
        <v>0</v>
      </c>
      <c r="EO360" s="595">
        <f t="shared" ca="1" si="695"/>
        <v>73499.558285961946</v>
      </c>
      <c r="EP360" s="420">
        <f t="shared" ca="1" si="656"/>
        <v>0</v>
      </c>
      <c r="EQ360" s="416">
        <f t="shared" ca="1" si="696"/>
        <v>1150</v>
      </c>
      <c r="ER360" s="372">
        <f t="shared" ref="ER360:ER423" ca="1" si="750">EH360*-1</f>
        <v>-1150</v>
      </c>
      <c r="ES360" s="242">
        <v>219</v>
      </c>
      <c r="ET360" s="29">
        <f t="shared" si="697"/>
        <v>0</v>
      </c>
      <c r="EU360" s="29">
        <f t="shared" ref="EU360:EU369" ca="1" si="751">IF(ES360&gt;$ET$140,0,EU359+ET360)</f>
        <v>98711.632461102359</v>
      </c>
      <c r="EV360" s="29">
        <f t="shared" ca="1" si="657"/>
        <v>102.82461714698162</v>
      </c>
      <c r="EW360" s="29"/>
      <c r="EX360" s="24">
        <v>218</v>
      </c>
      <c r="EY360" s="243">
        <f t="shared" ca="1" si="739"/>
        <v>1150</v>
      </c>
      <c r="EZ360" s="243">
        <f ca="1">IF(EX360&gt;$EP$140,0,EZ359+EY360)</f>
        <v>294680.65004408103</v>
      </c>
      <c r="FA360" s="243">
        <f t="shared" ca="1" si="699"/>
        <v>306.95901046258444</v>
      </c>
      <c r="FB360" s="33"/>
      <c r="FL360" s="242">
        <v>218</v>
      </c>
      <c r="FM360" s="331">
        <f t="shared" ca="1" si="700"/>
        <v>1150</v>
      </c>
      <c r="FN360" s="600">
        <f t="shared" ref="FN360:FN423" ca="1" si="752">IF(FL360&gt;$FU$503,0,IF(FL360&gt;$FD$140,($FM$140-$AC$107)*$FO$140/12*$FP$140,$FM$140*$FO$140/12*$FP$140))</f>
        <v>104.1015</v>
      </c>
      <c r="FO360" s="331">
        <f t="shared" ca="1" si="701"/>
        <v>1045.8985</v>
      </c>
      <c r="FP360" s="597">
        <f t="shared" ca="1" si="702"/>
        <v>226.70710182528333</v>
      </c>
      <c r="FQ360" s="488">
        <f t="shared" ca="1" si="703"/>
        <v>819.19139817471671</v>
      </c>
      <c r="FR360" s="331">
        <f t="shared" si="704"/>
        <v>0</v>
      </c>
      <c r="FS360" s="331">
        <f t="shared" si="705"/>
        <v>0</v>
      </c>
      <c r="FT360" s="596">
        <f t="shared" ca="1" si="706"/>
        <v>76908.957799065276</v>
      </c>
      <c r="FU360" s="420">
        <f t="shared" ca="1" si="658"/>
        <v>0</v>
      </c>
      <c r="FV360" s="416">
        <f t="shared" ca="1" si="707"/>
        <v>1150</v>
      </c>
      <c r="FW360" s="372">
        <f t="shared" ref="FW360:FW423" ca="1" si="753">FM360*-1</f>
        <v>-1150</v>
      </c>
      <c r="FX360" s="242">
        <v>219</v>
      </c>
      <c r="FY360" s="29">
        <f t="shared" si="708"/>
        <v>0</v>
      </c>
      <c r="FZ360" s="29">
        <f t="shared" ref="FZ360:FZ369" ca="1" si="754">IF(FX360&gt;$FY$140,0,FZ359+FY360)</f>
        <v>98711.632461102359</v>
      </c>
      <c r="GA360" s="29">
        <f t="shared" ca="1" si="659"/>
        <v>102.82461714698162</v>
      </c>
      <c r="GB360" s="29"/>
      <c r="GC360" s="24">
        <v>218</v>
      </c>
      <c r="GD360" s="243">
        <f t="shared" ca="1" si="740"/>
        <v>1150</v>
      </c>
      <c r="GE360" s="243">
        <f ca="1">IF(GC360&gt;$FU$140,0,GE359+GD360)</f>
        <v>294640.30157972162</v>
      </c>
      <c r="GF360" s="243">
        <f t="shared" ca="1" si="710"/>
        <v>306.91698081221006</v>
      </c>
      <c r="GG360" s="33"/>
      <c r="GQ360" s="242">
        <v>218</v>
      </c>
      <c r="GR360" s="331">
        <f t="shared" ca="1" si="660"/>
        <v>1150</v>
      </c>
      <c r="GS360" s="600">
        <f t="shared" ref="GS360:GS423" ca="1" si="755">IF(GQ360&gt;$GZ$503,0,IF(GQ360&gt;$GI$140,($GR$140-$AH$107)*$GT$140/12*$GU$140,$GR$140*$GT$140/12*$GU$140))</f>
        <v>106.9885</v>
      </c>
      <c r="GT360" s="331">
        <f t="shared" ca="1" si="661"/>
        <v>1043.0115000000001</v>
      </c>
      <c r="GU360" s="591">
        <f t="shared" ca="1" si="711"/>
        <v>260.63507790479031</v>
      </c>
      <c r="GV360" s="488">
        <f t="shared" ca="1" si="741"/>
        <v>782.37642209520982</v>
      </c>
      <c r="GW360" s="331">
        <f t="shared" si="742"/>
        <v>0</v>
      </c>
      <c r="GX360" s="331">
        <f t="shared" si="743"/>
        <v>0</v>
      </c>
      <c r="GY360" s="593">
        <f t="shared" ca="1" si="744"/>
        <v>88578.221716690023</v>
      </c>
      <c r="GZ360" s="420">
        <f t="shared" ca="1" si="662"/>
        <v>0</v>
      </c>
      <c r="HA360" s="416">
        <f t="shared" ca="1" si="712"/>
        <v>1150</v>
      </c>
      <c r="HB360" s="372">
        <f t="shared" ref="HB360:HB423" ca="1" si="756">GR360*-1</f>
        <v>-1150</v>
      </c>
      <c r="HC360" s="242">
        <v>219</v>
      </c>
      <c r="HD360" s="29">
        <f t="shared" si="713"/>
        <v>0</v>
      </c>
      <c r="HE360" s="29">
        <f t="shared" ref="HE360:HE369" ca="1" si="757">IF(HC360&gt;$HD$140,0,HE359+HD360)</f>
        <v>91556.500218226967</v>
      </c>
      <c r="HF360" s="29">
        <f t="shared" ca="1" si="663"/>
        <v>95.371354393986437</v>
      </c>
      <c r="HG360" s="29"/>
      <c r="HH360" s="24">
        <v>218</v>
      </c>
      <c r="HI360" s="243">
        <f t="shared" ref="HI360:HI423" ca="1" si="758">HA360</f>
        <v>1150</v>
      </c>
      <c r="HJ360" s="243">
        <f ca="1">IF(HH360&gt;$GZ$140,0,HJ359+HI360)</f>
        <v>293347.39120282856</v>
      </c>
      <c r="HK360" s="243">
        <f t="shared" ca="1" si="715"/>
        <v>305.57019916961309</v>
      </c>
      <c r="HL360" s="33"/>
    </row>
    <row r="361" spans="3:220" ht="15" customHeight="1" x14ac:dyDescent="0.25">
      <c r="C361" s="242">
        <v>219</v>
      </c>
      <c r="D361" s="243">
        <f t="shared" si="635"/>
        <v>1155.6736805955547</v>
      </c>
      <c r="E361" s="865">
        <f t="shared" si="716"/>
        <v>100</v>
      </c>
      <c r="F361" s="866"/>
      <c r="G361" s="243">
        <f t="shared" si="636"/>
        <v>1055.6736805955547</v>
      </c>
      <c r="H361" s="859">
        <f t="shared" si="637"/>
        <v>252.11066030471761</v>
      </c>
      <c r="I361" s="860"/>
      <c r="J361" s="243">
        <f t="shared" si="638"/>
        <v>803.56302029083713</v>
      </c>
      <c r="K361" s="859">
        <f t="shared" si="664"/>
        <v>74829.635071124445</v>
      </c>
      <c r="L361" s="860"/>
      <c r="M361" s="860"/>
      <c r="N361" s="861"/>
      <c r="O361" s="248">
        <f t="shared" si="665"/>
        <v>74829.635071124445</v>
      </c>
      <c r="P361" s="248">
        <f t="shared" si="633"/>
        <v>0</v>
      </c>
      <c r="Q361" s="248">
        <f t="shared" si="639"/>
        <v>0</v>
      </c>
      <c r="R361" s="1015" t="str">
        <f t="shared" si="634"/>
        <v/>
      </c>
      <c r="S361" s="1015"/>
      <c r="U361">
        <v>219</v>
      </c>
      <c r="W361" s="278"/>
      <c r="X361" s="278"/>
      <c r="Y361" s="854"/>
      <c r="Z361" s="855"/>
      <c r="AA361" s="279"/>
      <c r="AR361" s="242">
        <v>219</v>
      </c>
      <c r="AS361" s="331">
        <f t="shared" ca="1" si="640"/>
        <v>1231.970682334292</v>
      </c>
      <c r="AT361" s="566">
        <f t="shared" ca="1" si="666"/>
        <v>103.62049999999999</v>
      </c>
      <c r="AU361" s="331">
        <f t="shared" ca="1" si="641"/>
        <v>1128.350182334292</v>
      </c>
      <c r="AV361" s="329">
        <f t="shared" ca="1" si="642"/>
        <v>141.67815070023599</v>
      </c>
      <c r="AW361" s="331">
        <f t="shared" ca="1" si="643"/>
        <v>986.672031634056</v>
      </c>
      <c r="AX361" s="331">
        <f t="shared" si="667"/>
        <v>0</v>
      </c>
      <c r="AY361" s="331">
        <f t="shared" si="724"/>
        <v>0</v>
      </c>
      <c r="AZ361" s="350">
        <f t="shared" ca="1" si="644"/>
        <v>47588.693922732557</v>
      </c>
      <c r="BA361" s="420">
        <f t="shared" ca="1" si="645"/>
        <v>0</v>
      </c>
      <c r="BB361" s="416">
        <f t="shared" ca="1" si="668"/>
        <v>1231.970682334292</v>
      </c>
      <c r="BC361" s="372">
        <f t="shared" ca="1" si="745"/>
        <v>-1231.970682334292</v>
      </c>
      <c r="BD361" s="242">
        <v>220</v>
      </c>
      <c r="BE361" s="29">
        <f t="shared" si="646"/>
        <v>0</v>
      </c>
      <c r="BF361" s="29">
        <f t="shared" ca="1" si="669"/>
        <v>98711.632461102359</v>
      </c>
      <c r="BG361" s="29">
        <f t="shared" ca="1" si="647"/>
        <v>102.82461714698162</v>
      </c>
      <c r="BH361" s="29"/>
      <c r="BI361" s="24">
        <v>219</v>
      </c>
      <c r="BJ361" s="243">
        <f t="shared" ca="1" si="735"/>
        <v>1231.970682334292</v>
      </c>
      <c r="BK361" s="243">
        <f t="shared" ca="1" si="717"/>
        <v>315928.47206690646</v>
      </c>
      <c r="BL361" s="243">
        <f t="shared" ca="1" si="670"/>
        <v>329.09215840302755</v>
      </c>
      <c r="BM361" s="33"/>
      <c r="BO361" s="278"/>
      <c r="BP361" s="278"/>
      <c r="BQ361" s="278"/>
      <c r="BR361" s="278"/>
      <c r="BS361" s="278"/>
      <c r="BT361" s="278"/>
      <c r="BU361" s="278"/>
      <c r="BV361" s="278"/>
      <c r="BW361" s="679">
        <v>219</v>
      </c>
      <c r="BX361" s="489">
        <f t="shared" ca="1" si="671"/>
        <v>0</v>
      </c>
      <c r="BY361" s="489">
        <f t="shared" ca="1" si="648"/>
        <v>0</v>
      </c>
      <c r="BZ361" s="489">
        <f t="shared" ca="1" si="649"/>
        <v>0</v>
      </c>
      <c r="CA361" s="489">
        <f t="shared" ca="1" si="672"/>
        <v>0</v>
      </c>
      <c r="CB361" s="489">
        <f t="shared" ca="1" si="673"/>
        <v>0</v>
      </c>
      <c r="CC361" s="489">
        <f t="shared" si="674"/>
        <v>0</v>
      </c>
      <c r="CD361" s="489">
        <f t="shared" si="675"/>
        <v>0</v>
      </c>
      <c r="CE361" s="647">
        <f t="shared" ca="1" si="676"/>
        <v>0</v>
      </c>
      <c r="CF361" s="700">
        <f t="shared" ca="1" si="723"/>
        <v>0</v>
      </c>
      <c r="CG361" s="701">
        <f t="shared" ca="1" si="677"/>
        <v>0</v>
      </c>
      <c r="CH361" s="710">
        <f t="shared" ca="1" si="746"/>
        <v>0</v>
      </c>
      <c r="CI361" s="679">
        <v>220</v>
      </c>
      <c r="CJ361" s="29">
        <f t="shared" si="650"/>
        <v>0</v>
      </c>
      <c r="CK361" s="29">
        <f t="shared" ca="1" si="747"/>
        <v>98711.632461102359</v>
      </c>
      <c r="CL361" s="29">
        <f t="shared" ca="1" si="651"/>
        <v>102.82461714698162</v>
      </c>
      <c r="CM361" s="29"/>
      <c r="CN361" s="29">
        <v>219</v>
      </c>
      <c r="CO361" s="29">
        <f t="shared" ca="1" si="736"/>
        <v>0</v>
      </c>
      <c r="CP361" s="29">
        <f t="shared" ref="CP361:CP370" ca="1" si="759">IF(CN361&gt;$CF$140,0,CP360+CO361)</f>
        <v>0</v>
      </c>
      <c r="CQ361" s="29">
        <f t="shared" ca="1" si="679"/>
        <v>0</v>
      </c>
      <c r="CR361" s="292"/>
      <c r="DB361" s="242">
        <v>219</v>
      </c>
      <c r="DC361" s="488">
        <f t="shared" ca="1" si="680"/>
        <v>0</v>
      </c>
      <c r="DD361" s="489">
        <f t="shared" ca="1" si="652"/>
        <v>0</v>
      </c>
      <c r="DE361" s="488">
        <f t="shared" ca="1" si="681"/>
        <v>0</v>
      </c>
      <c r="DF361" s="489">
        <f t="shared" ca="1" si="682"/>
        <v>0</v>
      </c>
      <c r="DG361" s="488">
        <f t="shared" ca="1" si="683"/>
        <v>0</v>
      </c>
      <c r="DH361" s="488">
        <f t="shared" si="684"/>
        <v>0</v>
      </c>
      <c r="DI361" s="488">
        <f t="shared" si="685"/>
        <v>0</v>
      </c>
      <c r="DJ361" s="523">
        <f t="shared" ca="1" si="686"/>
        <v>0</v>
      </c>
      <c r="DK361" s="420">
        <f t="shared" ca="1" si="653"/>
        <v>0</v>
      </c>
      <c r="DL361" s="416">
        <f t="shared" ca="1" si="687"/>
        <v>0</v>
      </c>
      <c r="DM361" s="372">
        <f t="shared" ca="1" si="748"/>
        <v>0</v>
      </c>
      <c r="DN361" s="242">
        <v>220</v>
      </c>
      <c r="DO361" s="29">
        <f t="shared" si="654"/>
        <v>0</v>
      </c>
      <c r="DP361" s="29">
        <f t="shared" ca="1" si="737"/>
        <v>91556.500218226967</v>
      </c>
      <c r="DQ361" s="29">
        <f t="shared" ca="1" si="655"/>
        <v>95.371354393986437</v>
      </c>
      <c r="DR361" s="29"/>
      <c r="DS361" s="24">
        <v>219</v>
      </c>
      <c r="DT361" s="243">
        <f t="shared" ca="1" si="738"/>
        <v>0</v>
      </c>
      <c r="DU361" s="243">
        <f t="shared" ref="DU361:DU370" ca="1" si="760">IF(DS361&gt;$DK$140,0,DU360+DT361)</f>
        <v>0</v>
      </c>
      <c r="DV361" s="243">
        <f t="shared" ca="1" si="688"/>
        <v>0</v>
      </c>
      <c r="DW361" s="33"/>
      <c r="EG361" s="242">
        <v>219</v>
      </c>
      <c r="EH361" s="331">
        <f t="shared" ca="1" si="689"/>
        <v>1150</v>
      </c>
      <c r="EI361" s="599">
        <f t="shared" ca="1" si="749"/>
        <v>103.62049999999999</v>
      </c>
      <c r="EJ361" s="331">
        <f t="shared" ca="1" si="690"/>
        <v>1046.3795</v>
      </c>
      <c r="EK361" s="594">
        <f t="shared" ca="1" si="691"/>
        <v>214.37371166738902</v>
      </c>
      <c r="EL361" s="488">
        <f t="shared" ca="1" si="692"/>
        <v>832.00578833261102</v>
      </c>
      <c r="EM361" s="331">
        <f t="shared" si="693"/>
        <v>0</v>
      </c>
      <c r="EN361" s="331">
        <f t="shared" si="694"/>
        <v>0</v>
      </c>
      <c r="EO361" s="595">
        <f t="shared" ca="1" si="695"/>
        <v>72667.552497629338</v>
      </c>
      <c r="EP361" s="420">
        <f t="shared" ca="1" si="656"/>
        <v>0</v>
      </c>
      <c r="EQ361" s="416">
        <f t="shared" ca="1" si="696"/>
        <v>1150</v>
      </c>
      <c r="ER361" s="372">
        <f t="shared" ca="1" si="750"/>
        <v>-1150</v>
      </c>
      <c r="ES361" s="242">
        <v>220</v>
      </c>
      <c r="ET361" s="29">
        <f t="shared" si="697"/>
        <v>0</v>
      </c>
      <c r="EU361" s="29">
        <f t="shared" ca="1" si="751"/>
        <v>98711.632461102359</v>
      </c>
      <c r="EV361" s="29">
        <f t="shared" ca="1" si="657"/>
        <v>102.82461714698162</v>
      </c>
      <c r="EW361" s="29"/>
      <c r="EX361" s="24">
        <v>219</v>
      </c>
      <c r="EY361" s="243">
        <f t="shared" ca="1" si="739"/>
        <v>1150</v>
      </c>
      <c r="EZ361" s="243">
        <f t="shared" ref="EZ361:EZ370" ca="1" si="761">IF(EX361&gt;$EP$140,0,EZ360+EY361)</f>
        <v>295830.65004408103</v>
      </c>
      <c r="FA361" s="243">
        <f t="shared" ca="1" si="699"/>
        <v>308.15692712925107</v>
      </c>
      <c r="FB361" s="33"/>
      <c r="FL361" s="242">
        <v>219</v>
      </c>
      <c r="FM361" s="331">
        <f t="shared" ca="1" si="700"/>
        <v>1150</v>
      </c>
      <c r="FN361" s="600">
        <f t="shared" ca="1" si="752"/>
        <v>104.1015</v>
      </c>
      <c r="FO361" s="331">
        <f t="shared" ca="1" si="701"/>
        <v>1045.8985</v>
      </c>
      <c r="FP361" s="597">
        <f t="shared" ca="1" si="702"/>
        <v>224.31779358060706</v>
      </c>
      <c r="FQ361" s="488">
        <f t="shared" ca="1" si="703"/>
        <v>821.58070641939298</v>
      </c>
      <c r="FR361" s="331">
        <f t="shared" si="704"/>
        <v>0</v>
      </c>
      <c r="FS361" s="331">
        <f t="shared" si="705"/>
        <v>0</v>
      </c>
      <c r="FT361" s="596">
        <f t="shared" ca="1" si="706"/>
        <v>76087.377092645882</v>
      </c>
      <c r="FU361" s="420">
        <f t="shared" ca="1" si="658"/>
        <v>0</v>
      </c>
      <c r="FV361" s="416">
        <f t="shared" ca="1" si="707"/>
        <v>1150</v>
      </c>
      <c r="FW361" s="372">
        <f t="shared" ca="1" si="753"/>
        <v>-1150</v>
      </c>
      <c r="FX361" s="242">
        <v>220</v>
      </c>
      <c r="FY361" s="29">
        <f t="shared" si="708"/>
        <v>0</v>
      </c>
      <c r="FZ361" s="29">
        <f t="shared" ca="1" si="754"/>
        <v>98711.632461102359</v>
      </c>
      <c r="GA361" s="29">
        <f t="shared" ca="1" si="659"/>
        <v>102.82461714698162</v>
      </c>
      <c r="GB361" s="29"/>
      <c r="GC361" s="24">
        <v>219</v>
      </c>
      <c r="GD361" s="243">
        <f t="shared" ca="1" si="740"/>
        <v>1150</v>
      </c>
      <c r="GE361" s="243">
        <f t="shared" ref="GE361:GE370" ca="1" si="762">IF(GC361&gt;$FU$140,0,GE360+GD361)</f>
        <v>295790.30157972162</v>
      </c>
      <c r="GF361" s="243">
        <f t="shared" ca="1" si="710"/>
        <v>308.11489747887668</v>
      </c>
      <c r="GG361" s="33"/>
      <c r="GQ361" s="242">
        <v>219</v>
      </c>
      <c r="GR361" s="331">
        <f t="shared" ca="1" si="660"/>
        <v>1150</v>
      </c>
      <c r="GS361" s="600">
        <f t="shared" ca="1" si="755"/>
        <v>106.9885</v>
      </c>
      <c r="GT361" s="331">
        <f t="shared" ca="1" si="661"/>
        <v>1043.0115000000001</v>
      </c>
      <c r="GU361" s="591">
        <f t="shared" ca="1" si="711"/>
        <v>258.35314667367925</v>
      </c>
      <c r="GV361" s="488">
        <f t="shared" ca="1" si="741"/>
        <v>784.65835332632082</v>
      </c>
      <c r="GW361" s="331">
        <f t="shared" si="742"/>
        <v>0</v>
      </c>
      <c r="GX361" s="331">
        <f t="shared" si="743"/>
        <v>0</v>
      </c>
      <c r="GY361" s="593">
        <f t="shared" ca="1" si="744"/>
        <v>87793.563363363704</v>
      </c>
      <c r="GZ361" s="420">
        <f t="shared" ca="1" si="662"/>
        <v>0</v>
      </c>
      <c r="HA361" s="416">
        <f t="shared" ca="1" si="712"/>
        <v>1150</v>
      </c>
      <c r="HB361" s="372">
        <f t="shared" ca="1" si="756"/>
        <v>-1150</v>
      </c>
      <c r="HC361" s="242">
        <v>220</v>
      </c>
      <c r="HD361" s="29">
        <f t="shared" si="713"/>
        <v>0</v>
      </c>
      <c r="HE361" s="29">
        <f t="shared" ca="1" si="757"/>
        <v>91556.500218226967</v>
      </c>
      <c r="HF361" s="29">
        <f t="shared" ca="1" si="663"/>
        <v>95.371354393986437</v>
      </c>
      <c r="HG361" s="29"/>
      <c r="HH361" s="24">
        <v>219</v>
      </c>
      <c r="HI361" s="243">
        <f t="shared" ca="1" si="758"/>
        <v>1150</v>
      </c>
      <c r="HJ361" s="243">
        <f t="shared" ref="HJ361:HJ370" ca="1" si="763">IF(HH361&gt;$GZ$140,0,HJ360+HI361)</f>
        <v>294497.39120282856</v>
      </c>
      <c r="HK361" s="243">
        <f t="shared" ca="1" si="715"/>
        <v>306.76811583627978</v>
      </c>
      <c r="HL361" s="33"/>
    </row>
    <row r="362" spans="3:220" ht="15" customHeight="1" x14ac:dyDescent="0.25">
      <c r="C362" s="242">
        <v>220</v>
      </c>
      <c r="D362" s="243">
        <f t="shared" si="635"/>
        <v>1155.6736805955547</v>
      </c>
      <c r="E362" s="865">
        <f t="shared" si="716"/>
        <v>100</v>
      </c>
      <c r="F362" s="866"/>
      <c r="G362" s="243">
        <f t="shared" si="636"/>
        <v>1055.6736805955547</v>
      </c>
      <c r="H362" s="859">
        <f t="shared" si="637"/>
        <v>249.43211690374815</v>
      </c>
      <c r="I362" s="860"/>
      <c r="J362" s="243">
        <f t="shared" si="638"/>
        <v>806.24156369180662</v>
      </c>
      <c r="K362" s="859">
        <f t="shared" si="664"/>
        <v>74023.393507432644</v>
      </c>
      <c r="L362" s="860"/>
      <c r="M362" s="860"/>
      <c r="N362" s="861"/>
      <c r="O362" s="248">
        <f t="shared" si="665"/>
        <v>74023.393507432644</v>
      </c>
      <c r="P362" s="248">
        <f t="shared" si="633"/>
        <v>0</v>
      </c>
      <c r="Q362" s="248">
        <f t="shared" si="639"/>
        <v>0</v>
      </c>
      <c r="R362" s="1015" t="str">
        <f t="shared" si="634"/>
        <v/>
      </c>
      <c r="S362" s="1015"/>
      <c r="U362">
        <v>220</v>
      </c>
      <c r="W362" s="278"/>
      <c r="X362" s="278"/>
      <c r="Y362" s="854"/>
      <c r="Z362" s="855"/>
      <c r="AA362" s="279"/>
      <c r="AR362" s="242">
        <v>220</v>
      </c>
      <c r="AS362" s="331">
        <f t="shared" ca="1" si="640"/>
        <v>1231.970682334292</v>
      </c>
      <c r="AT362" s="566">
        <f t="shared" ca="1" si="666"/>
        <v>103.62049999999999</v>
      </c>
      <c r="AU362" s="331">
        <f t="shared" ca="1" si="641"/>
        <v>1128.350182334292</v>
      </c>
      <c r="AV362" s="329">
        <f t="shared" ca="1" si="642"/>
        <v>138.80035727463664</v>
      </c>
      <c r="AW362" s="331">
        <f t="shared" ca="1" si="643"/>
        <v>989.54982505965529</v>
      </c>
      <c r="AX362" s="331">
        <f t="shared" si="667"/>
        <v>0</v>
      </c>
      <c r="AY362" s="331">
        <f t="shared" si="724"/>
        <v>0</v>
      </c>
      <c r="AZ362" s="350">
        <f t="shared" ca="1" si="644"/>
        <v>46599.144097672899</v>
      </c>
      <c r="BA362" s="420">
        <f t="shared" ca="1" si="645"/>
        <v>0</v>
      </c>
      <c r="BB362" s="416">
        <f t="shared" ca="1" si="668"/>
        <v>1231.970682334292</v>
      </c>
      <c r="BC362" s="372">
        <f t="shared" ca="1" si="745"/>
        <v>-1231.970682334292</v>
      </c>
      <c r="BD362" s="242">
        <v>221</v>
      </c>
      <c r="BE362" s="29">
        <f t="shared" si="646"/>
        <v>0</v>
      </c>
      <c r="BF362" s="29">
        <f t="shared" ca="1" si="669"/>
        <v>98711.632461102359</v>
      </c>
      <c r="BG362" s="29">
        <f t="shared" ca="1" si="647"/>
        <v>102.82461714698162</v>
      </c>
      <c r="BH362" s="29"/>
      <c r="BI362" s="24">
        <v>220</v>
      </c>
      <c r="BJ362" s="243">
        <f t="shared" ca="1" si="735"/>
        <v>1231.970682334292</v>
      </c>
      <c r="BK362" s="243">
        <f t="shared" ca="1" si="717"/>
        <v>317160.44274924073</v>
      </c>
      <c r="BL362" s="243">
        <f t="shared" ca="1" si="670"/>
        <v>330.37546119712579</v>
      </c>
      <c r="BM362" s="33"/>
      <c r="BO362" s="278"/>
      <c r="BP362" s="278"/>
      <c r="BQ362" s="278"/>
      <c r="BR362" s="278"/>
      <c r="BS362" s="278"/>
      <c r="BT362" s="278"/>
      <c r="BU362" s="278"/>
      <c r="BV362" s="278"/>
      <c r="BW362" s="679">
        <v>220</v>
      </c>
      <c r="BX362" s="489">
        <f t="shared" ca="1" si="671"/>
        <v>0</v>
      </c>
      <c r="BY362" s="489">
        <f t="shared" ca="1" si="648"/>
        <v>0</v>
      </c>
      <c r="BZ362" s="489">
        <f t="shared" ca="1" si="649"/>
        <v>0</v>
      </c>
      <c r="CA362" s="489">
        <f t="shared" ca="1" si="672"/>
        <v>0</v>
      </c>
      <c r="CB362" s="489">
        <f t="shared" ca="1" si="673"/>
        <v>0</v>
      </c>
      <c r="CC362" s="489">
        <f t="shared" si="674"/>
        <v>0</v>
      </c>
      <c r="CD362" s="489">
        <f t="shared" si="675"/>
        <v>0</v>
      </c>
      <c r="CE362" s="647">
        <f t="shared" ca="1" si="676"/>
        <v>0</v>
      </c>
      <c r="CF362" s="700">
        <f t="shared" ca="1" si="723"/>
        <v>0</v>
      </c>
      <c r="CG362" s="701">
        <f t="shared" ca="1" si="677"/>
        <v>0</v>
      </c>
      <c r="CH362" s="710">
        <f t="shared" ca="1" si="746"/>
        <v>0</v>
      </c>
      <c r="CI362" s="679">
        <v>221</v>
      </c>
      <c r="CJ362" s="29">
        <f t="shared" si="650"/>
        <v>0</v>
      </c>
      <c r="CK362" s="29">
        <f t="shared" ca="1" si="747"/>
        <v>98711.632461102359</v>
      </c>
      <c r="CL362" s="29">
        <f t="shared" ca="1" si="651"/>
        <v>102.82461714698162</v>
      </c>
      <c r="CM362" s="29"/>
      <c r="CN362" s="29">
        <v>220</v>
      </c>
      <c r="CO362" s="29">
        <f t="shared" ca="1" si="736"/>
        <v>0</v>
      </c>
      <c r="CP362" s="29">
        <f t="shared" ca="1" si="759"/>
        <v>0</v>
      </c>
      <c r="CQ362" s="29">
        <f t="shared" ca="1" si="679"/>
        <v>0</v>
      </c>
      <c r="CR362" s="292"/>
      <c r="DB362" s="242">
        <v>220</v>
      </c>
      <c r="DC362" s="488">
        <f t="shared" ca="1" si="680"/>
        <v>0</v>
      </c>
      <c r="DD362" s="489">
        <f t="shared" ca="1" si="652"/>
        <v>0</v>
      </c>
      <c r="DE362" s="488">
        <f t="shared" ca="1" si="681"/>
        <v>0</v>
      </c>
      <c r="DF362" s="489">
        <f t="shared" ca="1" si="682"/>
        <v>0</v>
      </c>
      <c r="DG362" s="488">
        <f t="shared" ca="1" si="683"/>
        <v>0</v>
      </c>
      <c r="DH362" s="488">
        <f t="shared" si="684"/>
        <v>0</v>
      </c>
      <c r="DI362" s="488">
        <f t="shared" si="685"/>
        <v>0</v>
      </c>
      <c r="DJ362" s="523">
        <f t="shared" ca="1" si="686"/>
        <v>0</v>
      </c>
      <c r="DK362" s="420">
        <f t="shared" ca="1" si="653"/>
        <v>0</v>
      </c>
      <c r="DL362" s="416">
        <f t="shared" ca="1" si="687"/>
        <v>0</v>
      </c>
      <c r="DM362" s="372">
        <f t="shared" ca="1" si="748"/>
        <v>0</v>
      </c>
      <c r="DN362" s="242">
        <v>221</v>
      </c>
      <c r="DO362" s="29">
        <f t="shared" si="654"/>
        <v>0</v>
      </c>
      <c r="DP362" s="29">
        <f t="shared" ca="1" si="737"/>
        <v>91556.500218226967</v>
      </c>
      <c r="DQ362" s="29">
        <f t="shared" ca="1" si="655"/>
        <v>95.371354393986437</v>
      </c>
      <c r="DR362" s="29"/>
      <c r="DS362" s="24">
        <v>220</v>
      </c>
      <c r="DT362" s="243">
        <f t="shared" ca="1" si="738"/>
        <v>0</v>
      </c>
      <c r="DU362" s="243">
        <f t="shared" ca="1" si="760"/>
        <v>0</v>
      </c>
      <c r="DV362" s="243">
        <f t="shared" ca="1" si="688"/>
        <v>0</v>
      </c>
      <c r="DW362" s="33"/>
      <c r="EG362" s="242">
        <v>220</v>
      </c>
      <c r="EH362" s="331">
        <f t="shared" ca="1" si="689"/>
        <v>1150</v>
      </c>
      <c r="EI362" s="599">
        <f t="shared" ca="1" si="749"/>
        <v>103.62049999999999</v>
      </c>
      <c r="EJ362" s="331">
        <f t="shared" ca="1" si="690"/>
        <v>1046.3795</v>
      </c>
      <c r="EK362" s="594">
        <f t="shared" ca="1" si="691"/>
        <v>211.94702811808557</v>
      </c>
      <c r="EL362" s="488">
        <f t="shared" ca="1" si="692"/>
        <v>834.43247188191447</v>
      </c>
      <c r="EM362" s="331">
        <f t="shared" si="693"/>
        <v>0</v>
      </c>
      <c r="EN362" s="331">
        <f t="shared" si="694"/>
        <v>0</v>
      </c>
      <c r="EO362" s="595">
        <f t="shared" ca="1" si="695"/>
        <v>71833.120025747427</v>
      </c>
      <c r="EP362" s="420">
        <f t="shared" ca="1" si="656"/>
        <v>0</v>
      </c>
      <c r="EQ362" s="416">
        <f t="shared" ca="1" si="696"/>
        <v>1150</v>
      </c>
      <c r="ER362" s="372">
        <f t="shared" ca="1" si="750"/>
        <v>-1150</v>
      </c>
      <c r="ES362" s="242">
        <v>221</v>
      </c>
      <c r="ET362" s="29">
        <f t="shared" si="697"/>
        <v>0</v>
      </c>
      <c r="EU362" s="29">
        <f t="shared" ca="1" si="751"/>
        <v>98711.632461102359</v>
      </c>
      <c r="EV362" s="29">
        <f t="shared" ca="1" si="657"/>
        <v>102.82461714698162</v>
      </c>
      <c r="EW362" s="29"/>
      <c r="EX362" s="24">
        <v>220</v>
      </c>
      <c r="EY362" s="243">
        <f t="shared" ca="1" si="739"/>
        <v>1150</v>
      </c>
      <c r="EZ362" s="243">
        <f t="shared" ca="1" si="761"/>
        <v>296980.65004408103</v>
      </c>
      <c r="FA362" s="243">
        <f t="shared" ca="1" si="699"/>
        <v>309.35484379591776</v>
      </c>
      <c r="FB362" s="33"/>
      <c r="FL362" s="242">
        <v>220</v>
      </c>
      <c r="FM362" s="331">
        <f t="shared" ca="1" si="700"/>
        <v>1150</v>
      </c>
      <c r="FN362" s="600">
        <f t="shared" ca="1" si="752"/>
        <v>104.1015</v>
      </c>
      <c r="FO362" s="331">
        <f t="shared" ca="1" si="701"/>
        <v>1045.8985</v>
      </c>
      <c r="FP362" s="597">
        <f t="shared" ca="1" si="702"/>
        <v>221.92151652021718</v>
      </c>
      <c r="FQ362" s="488">
        <f t="shared" ca="1" si="703"/>
        <v>823.9769834797828</v>
      </c>
      <c r="FR362" s="331">
        <f t="shared" si="704"/>
        <v>0</v>
      </c>
      <c r="FS362" s="331">
        <f t="shared" si="705"/>
        <v>0</v>
      </c>
      <c r="FT362" s="596">
        <f t="shared" ca="1" si="706"/>
        <v>75263.400109166105</v>
      </c>
      <c r="FU362" s="420">
        <f t="shared" ca="1" si="658"/>
        <v>0</v>
      </c>
      <c r="FV362" s="416">
        <f t="shared" ca="1" si="707"/>
        <v>1150</v>
      </c>
      <c r="FW362" s="372">
        <f t="shared" ca="1" si="753"/>
        <v>-1150</v>
      </c>
      <c r="FX362" s="242">
        <v>221</v>
      </c>
      <c r="FY362" s="29">
        <f t="shared" si="708"/>
        <v>0</v>
      </c>
      <c r="FZ362" s="29">
        <f t="shared" ca="1" si="754"/>
        <v>98711.632461102359</v>
      </c>
      <c r="GA362" s="29">
        <f t="shared" ca="1" si="659"/>
        <v>102.82461714698162</v>
      </c>
      <c r="GB362" s="29"/>
      <c r="GC362" s="24">
        <v>220</v>
      </c>
      <c r="GD362" s="243">
        <f t="shared" ca="1" si="740"/>
        <v>1150</v>
      </c>
      <c r="GE362" s="243">
        <f t="shared" ca="1" si="762"/>
        <v>296940.30157972162</v>
      </c>
      <c r="GF362" s="243">
        <f t="shared" ca="1" si="710"/>
        <v>309.31281414554337</v>
      </c>
      <c r="GG362" s="33"/>
      <c r="GQ362" s="242">
        <v>220</v>
      </c>
      <c r="GR362" s="331">
        <f t="shared" ca="1" si="660"/>
        <v>1150</v>
      </c>
      <c r="GS362" s="600">
        <f t="shared" ca="1" si="755"/>
        <v>106.9885</v>
      </c>
      <c r="GT362" s="331">
        <f t="shared" ca="1" si="661"/>
        <v>1043.0115000000001</v>
      </c>
      <c r="GU362" s="591">
        <f t="shared" ca="1" si="711"/>
        <v>256.06455980981082</v>
      </c>
      <c r="GV362" s="488">
        <f t="shared" ca="1" si="741"/>
        <v>786.94694019018925</v>
      </c>
      <c r="GW362" s="331">
        <f t="shared" si="742"/>
        <v>0</v>
      </c>
      <c r="GX362" s="331">
        <f t="shared" si="743"/>
        <v>0</v>
      </c>
      <c r="GY362" s="593">
        <f t="shared" ca="1" si="744"/>
        <v>87006.616423173517</v>
      </c>
      <c r="GZ362" s="420">
        <f t="shared" ca="1" si="662"/>
        <v>0</v>
      </c>
      <c r="HA362" s="416">
        <f t="shared" ca="1" si="712"/>
        <v>1150</v>
      </c>
      <c r="HB362" s="372">
        <f t="shared" ca="1" si="756"/>
        <v>-1150</v>
      </c>
      <c r="HC362" s="242">
        <v>221</v>
      </c>
      <c r="HD362" s="29">
        <f t="shared" si="713"/>
        <v>0</v>
      </c>
      <c r="HE362" s="29">
        <f t="shared" ca="1" si="757"/>
        <v>91556.500218226967</v>
      </c>
      <c r="HF362" s="29">
        <f t="shared" ca="1" si="663"/>
        <v>95.371354393986437</v>
      </c>
      <c r="HG362" s="29"/>
      <c r="HH362" s="24">
        <v>220</v>
      </c>
      <c r="HI362" s="243">
        <f t="shared" ca="1" si="758"/>
        <v>1150</v>
      </c>
      <c r="HJ362" s="243">
        <f t="shared" ca="1" si="763"/>
        <v>295647.39120282856</v>
      </c>
      <c r="HK362" s="243">
        <f t="shared" ca="1" si="715"/>
        <v>307.96603250294646</v>
      </c>
      <c r="HL362" s="33"/>
    </row>
    <row r="363" spans="3:220" ht="15" customHeight="1" x14ac:dyDescent="0.25">
      <c r="C363" s="242">
        <v>221</v>
      </c>
      <c r="D363" s="243">
        <f t="shared" si="635"/>
        <v>1155.6736805955547</v>
      </c>
      <c r="E363" s="865">
        <f t="shared" si="716"/>
        <v>100</v>
      </c>
      <c r="F363" s="866"/>
      <c r="G363" s="243">
        <f t="shared" si="636"/>
        <v>1055.6736805955547</v>
      </c>
      <c r="H363" s="859">
        <f t="shared" si="637"/>
        <v>246.74464502477551</v>
      </c>
      <c r="I363" s="860"/>
      <c r="J363" s="243">
        <f t="shared" si="638"/>
        <v>808.92903557077921</v>
      </c>
      <c r="K363" s="859">
        <f t="shared" si="664"/>
        <v>73214.464471861866</v>
      </c>
      <c r="L363" s="860"/>
      <c r="M363" s="860"/>
      <c r="N363" s="861"/>
      <c r="O363" s="248">
        <f t="shared" si="665"/>
        <v>73214.464471861866</v>
      </c>
      <c r="P363" s="248">
        <f t="shared" si="633"/>
        <v>0</v>
      </c>
      <c r="Q363" s="248">
        <f t="shared" si="639"/>
        <v>0</v>
      </c>
      <c r="R363" s="1015" t="str">
        <f t="shared" si="634"/>
        <v/>
      </c>
      <c r="S363" s="1015"/>
      <c r="U363">
        <v>221</v>
      </c>
      <c r="W363" s="278"/>
      <c r="X363" s="278"/>
      <c r="Y363" s="854"/>
      <c r="Z363" s="855"/>
      <c r="AA363" s="279"/>
      <c r="AR363" s="242">
        <v>221</v>
      </c>
      <c r="AS363" s="331">
        <f t="shared" ca="1" si="640"/>
        <v>1231.970682334292</v>
      </c>
      <c r="AT363" s="566">
        <f t="shared" ca="1" si="666"/>
        <v>103.62049999999999</v>
      </c>
      <c r="AU363" s="331">
        <f t="shared" ca="1" si="641"/>
        <v>1128.350182334292</v>
      </c>
      <c r="AV363" s="329">
        <f t="shared" ca="1" si="642"/>
        <v>135.9141702848793</v>
      </c>
      <c r="AW363" s="331">
        <f t="shared" ca="1" si="643"/>
        <v>992.43601204941262</v>
      </c>
      <c r="AX363" s="331">
        <f t="shared" si="667"/>
        <v>0</v>
      </c>
      <c r="AY363" s="331">
        <f t="shared" si="724"/>
        <v>0</v>
      </c>
      <c r="AZ363" s="350">
        <f t="shared" ca="1" si="644"/>
        <v>45606.70808562349</v>
      </c>
      <c r="BA363" s="420">
        <f t="shared" ca="1" si="645"/>
        <v>0</v>
      </c>
      <c r="BB363" s="416">
        <f t="shared" ca="1" si="668"/>
        <v>1231.970682334292</v>
      </c>
      <c r="BC363" s="372">
        <f t="shared" ca="1" si="745"/>
        <v>-1231.970682334292</v>
      </c>
      <c r="BD363" s="242">
        <v>222</v>
      </c>
      <c r="BE363" s="29">
        <f t="shared" si="646"/>
        <v>0</v>
      </c>
      <c r="BF363" s="29">
        <f t="shared" ca="1" si="669"/>
        <v>98711.632461102359</v>
      </c>
      <c r="BG363" s="29">
        <f t="shared" ca="1" si="647"/>
        <v>102.82461714698162</v>
      </c>
      <c r="BH363" s="29"/>
      <c r="BI363" s="24">
        <v>221</v>
      </c>
      <c r="BJ363" s="243">
        <f t="shared" ca="1" si="735"/>
        <v>1231.970682334292</v>
      </c>
      <c r="BK363" s="243">
        <f t="shared" ca="1" si="717"/>
        <v>318392.413431575</v>
      </c>
      <c r="BL363" s="243">
        <f t="shared" ca="1" si="670"/>
        <v>331.65876399122396</v>
      </c>
      <c r="BM363" s="33"/>
      <c r="BO363" s="278"/>
      <c r="BP363" s="278"/>
      <c r="BQ363" s="278"/>
      <c r="BR363" s="278"/>
      <c r="BS363" s="278"/>
      <c r="BT363" s="278"/>
      <c r="BU363" s="278"/>
      <c r="BV363" s="278"/>
      <c r="BW363" s="679">
        <v>221</v>
      </c>
      <c r="BX363" s="489">
        <f t="shared" ca="1" si="671"/>
        <v>0</v>
      </c>
      <c r="BY363" s="489">
        <f t="shared" ca="1" si="648"/>
        <v>0</v>
      </c>
      <c r="BZ363" s="489">
        <f t="shared" ca="1" si="649"/>
        <v>0</v>
      </c>
      <c r="CA363" s="489">
        <f t="shared" ca="1" si="672"/>
        <v>0</v>
      </c>
      <c r="CB363" s="489">
        <f t="shared" ca="1" si="673"/>
        <v>0</v>
      </c>
      <c r="CC363" s="489">
        <f t="shared" si="674"/>
        <v>0</v>
      </c>
      <c r="CD363" s="489">
        <f t="shared" si="675"/>
        <v>0</v>
      </c>
      <c r="CE363" s="647">
        <f t="shared" ca="1" si="676"/>
        <v>0</v>
      </c>
      <c r="CF363" s="700">
        <f t="shared" ca="1" si="723"/>
        <v>0</v>
      </c>
      <c r="CG363" s="701">
        <f t="shared" ca="1" si="677"/>
        <v>0</v>
      </c>
      <c r="CH363" s="710">
        <f t="shared" ca="1" si="746"/>
        <v>0</v>
      </c>
      <c r="CI363" s="679">
        <v>222</v>
      </c>
      <c r="CJ363" s="29">
        <f t="shared" si="650"/>
        <v>0</v>
      </c>
      <c r="CK363" s="29">
        <f t="shared" ca="1" si="747"/>
        <v>98711.632461102359</v>
      </c>
      <c r="CL363" s="29">
        <f t="shared" ca="1" si="651"/>
        <v>102.82461714698162</v>
      </c>
      <c r="CM363" s="29"/>
      <c r="CN363" s="29">
        <v>221</v>
      </c>
      <c r="CO363" s="29">
        <f t="shared" ca="1" si="736"/>
        <v>0</v>
      </c>
      <c r="CP363" s="29">
        <f t="shared" ca="1" si="759"/>
        <v>0</v>
      </c>
      <c r="CQ363" s="29">
        <f t="shared" ca="1" si="679"/>
        <v>0</v>
      </c>
      <c r="CR363" s="292"/>
      <c r="DB363" s="242">
        <v>221</v>
      </c>
      <c r="DC363" s="488">
        <f t="shared" ca="1" si="680"/>
        <v>0</v>
      </c>
      <c r="DD363" s="489">
        <f t="shared" ca="1" si="652"/>
        <v>0</v>
      </c>
      <c r="DE363" s="488">
        <f t="shared" ca="1" si="681"/>
        <v>0</v>
      </c>
      <c r="DF363" s="489">
        <f t="shared" ca="1" si="682"/>
        <v>0</v>
      </c>
      <c r="DG363" s="488">
        <f t="shared" ca="1" si="683"/>
        <v>0</v>
      </c>
      <c r="DH363" s="488">
        <f t="shared" si="684"/>
        <v>0</v>
      </c>
      <c r="DI363" s="488">
        <f t="shared" si="685"/>
        <v>0</v>
      </c>
      <c r="DJ363" s="523">
        <f t="shared" ca="1" si="686"/>
        <v>0</v>
      </c>
      <c r="DK363" s="420">
        <f t="shared" ca="1" si="653"/>
        <v>0</v>
      </c>
      <c r="DL363" s="416">
        <f t="shared" ca="1" si="687"/>
        <v>0</v>
      </c>
      <c r="DM363" s="372">
        <f t="shared" ca="1" si="748"/>
        <v>0</v>
      </c>
      <c r="DN363" s="242">
        <v>222</v>
      </c>
      <c r="DO363" s="29">
        <f t="shared" si="654"/>
        <v>0</v>
      </c>
      <c r="DP363" s="29">
        <f t="shared" ca="1" si="737"/>
        <v>91556.500218226967</v>
      </c>
      <c r="DQ363" s="29">
        <f t="shared" ca="1" si="655"/>
        <v>95.371354393986437</v>
      </c>
      <c r="DR363" s="29"/>
      <c r="DS363" s="24">
        <v>221</v>
      </c>
      <c r="DT363" s="243">
        <f t="shared" ca="1" si="738"/>
        <v>0</v>
      </c>
      <c r="DU363" s="243">
        <f t="shared" ca="1" si="760"/>
        <v>0</v>
      </c>
      <c r="DV363" s="243">
        <f t="shared" ca="1" si="688"/>
        <v>0</v>
      </c>
      <c r="DW363" s="33"/>
      <c r="EG363" s="242">
        <v>221</v>
      </c>
      <c r="EH363" s="331">
        <f t="shared" ca="1" si="689"/>
        <v>1150</v>
      </c>
      <c r="EI363" s="599">
        <f t="shared" ca="1" si="749"/>
        <v>103.62049999999999</v>
      </c>
      <c r="EJ363" s="331">
        <f t="shared" ca="1" si="690"/>
        <v>1046.3795</v>
      </c>
      <c r="EK363" s="594">
        <f t="shared" ca="1" si="691"/>
        <v>209.51326674176335</v>
      </c>
      <c r="EL363" s="488">
        <f t="shared" ca="1" si="692"/>
        <v>836.86623325823666</v>
      </c>
      <c r="EM363" s="331">
        <f t="shared" si="693"/>
        <v>0</v>
      </c>
      <c r="EN363" s="331">
        <f t="shared" si="694"/>
        <v>0</v>
      </c>
      <c r="EO363" s="595">
        <f t="shared" ca="1" si="695"/>
        <v>70996.253792489195</v>
      </c>
      <c r="EP363" s="420">
        <f t="shared" ca="1" si="656"/>
        <v>0</v>
      </c>
      <c r="EQ363" s="416">
        <f t="shared" ca="1" si="696"/>
        <v>1150</v>
      </c>
      <c r="ER363" s="372">
        <f t="shared" ca="1" si="750"/>
        <v>-1150</v>
      </c>
      <c r="ES363" s="242">
        <v>222</v>
      </c>
      <c r="ET363" s="29">
        <f t="shared" si="697"/>
        <v>0</v>
      </c>
      <c r="EU363" s="29">
        <f t="shared" ca="1" si="751"/>
        <v>98711.632461102359</v>
      </c>
      <c r="EV363" s="29">
        <f t="shared" ca="1" si="657"/>
        <v>102.82461714698162</v>
      </c>
      <c r="EW363" s="29"/>
      <c r="EX363" s="24">
        <v>221</v>
      </c>
      <c r="EY363" s="243">
        <f t="shared" ca="1" si="739"/>
        <v>1150</v>
      </c>
      <c r="EZ363" s="243">
        <f t="shared" ca="1" si="761"/>
        <v>298130.65004408103</v>
      </c>
      <c r="FA363" s="243">
        <f t="shared" ca="1" si="699"/>
        <v>310.55276046258444</v>
      </c>
      <c r="FB363" s="33"/>
      <c r="FL363" s="242">
        <v>221</v>
      </c>
      <c r="FM363" s="331">
        <f t="shared" ca="1" si="700"/>
        <v>1150</v>
      </c>
      <c r="FN363" s="600">
        <f t="shared" ca="1" si="752"/>
        <v>104.1015</v>
      </c>
      <c r="FO363" s="331">
        <f t="shared" ca="1" si="701"/>
        <v>1045.8985</v>
      </c>
      <c r="FP363" s="597">
        <f t="shared" ca="1" si="702"/>
        <v>219.51825031840119</v>
      </c>
      <c r="FQ363" s="488">
        <f t="shared" ca="1" si="703"/>
        <v>826.3802496815988</v>
      </c>
      <c r="FR363" s="331">
        <f t="shared" si="704"/>
        <v>0</v>
      </c>
      <c r="FS363" s="331">
        <f t="shared" si="705"/>
        <v>0</v>
      </c>
      <c r="FT363" s="596">
        <f t="shared" ca="1" si="706"/>
        <v>74437.019859484513</v>
      </c>
      <c r="FU363" s="420">
        <f t="shared" ca="1" si="658"/>
        <v>0</v>
      </c>
      <c r="FV363" s="416">
        <f t="shared" ca="1" si="707"/>
        <v>1150</v>
      </c>
      <c r="FW363" s="372">
        <f t="shared" ca="1" si="753"/>
        <v>-1150</v>
      </c>
      <c r="FX363" s="242">
        <v>222</v>
      </c>
      <c r="FY363" s="29">
        <f t="shared" si="708"/>
        <v>0</v>
      </c>
      <c r="FZ363" s="29">
        <f t="shared" ca="1" si="754"/>
        <v>98711.632461102359</v>
      </c>
      <c r="GA363" s="29">
        <f t="shared" ca="1" si="659"/>
        <v>102.82461714698162</v>
      </c>
      <c r="GB363" s="29"/>
      <c r="GC363" s="24">
        <v>221</v>
      </c>
      <c r="GD363" s="243">
        <f t="shared" ca="1" si="740"/>
        <v>1150</v>
      </c>
      <c r="GE363" s="243">
        <f t="shared" ca="1" si="762"/>
        <v>298090.30157972162</v>
      </c>
      <c r="GF363" s="243">
        <f t="shared" ca="1" si="710"/>
        <v>310.51073081221006</v>
      </c>
      <c r="GG363" s="33"/>
      <c r="GQ363" s="242">
        <v>221</v>
      </c>
      <c r="GR363" s="331">
        <f t="shared" ca="1" si="660"/>
        <v>1150</v>
      </c>
      <c r="GS363" s="600">
        <f t="shared" ca="1" si="755"/>
        <v>106.9885</v>
      </c>
      <c r="GT363" s="331">
        <f t="shared" ca="1" si="661"/>
        <v>1043.0115000000001</v>
      </c>
      <c r="GU363" s="591">
        <f t="shared" ca="1" si="711"/>
        <v>253.76929790092277</v>
      </c>
      <c r="GV363" s="488">
        <f t="shared" ca="1" si="741"/>
        <v>789.2422020990773</v>
      </c>
      <c r="GW363" s="331">
        <f t="shared" si="742"/>
        <v>0</v>
      </c>
      <c r="GX363" s="331">
        <f t="shared" si="743"/>
        <v>0</v>
      </c>
      <c r="GY363" s="593">
        <f t="shared" ca="1" si="744"/>
        <v>86217.374221074439</v>
      </c>
      <c r="GZ363" s="420">
        <f t="shared" ca="1" si="662"/>
        <v>0</v>
      </c>
      <c r="HA363" s="416">
        <f t="shared" ca="1" si="712"/>
        <v>1150</v>
      </c>
      <c r="HB363" s="372">
        <f t="shared" ca="1" si="756"/>
        <v>-1150</v>
      </c>
      <c r="HC363" s="242">
        <v>222</v>
      </c>
      <c r="HD363" s="29">
        <f t="shared" si="713"/>
        <v>0</v>
      </c>
      <c r="HE363" s="29">
        <f t="shared" ca="1" si="757"/>
        <v>91556.500218226967</v>
      </c>
      <c r="HF363" s="29">
        <f t="shared" ca="1" si="663"/>
        <v>95.371354393986437</v>
      </c>
      <c r="HG363" s="29"/>
      <c r="HH363" s="24">
        <v>221</v>
      </c>
      <c r="HI363" s="243">
        <f t="shared" ca="1" si="758"/>
        <v>1150</v>
      </c>
      <c r="HJ363" s="243">
        <f t="shared" ca="1" si="763"/>
        <v>296797.39120282856</v>
      </c>
      <c r="HK363" s="243">
        <f t="shared" ca="1" si="715"/>
        <v>309.16394916961309</v>
      </c>
      <c r="HL363" s="33"/>
    </row>
    <row r="364" spans="3:220" ht="15" customHeight="1" x14ac:dyDescent="0.25">
      <c r="C364" s="242">
        <v>222</v>
      </c>
      <c r="D364" s="243">
        <f t="shared" si="635"/>
        <v>1155.6736805955547</v>
      </c>
      <c r="E364" s="865">
        <f t="shared" si="716"/>
        <v>100</v>
      </c>
      <c r="F364" s="866"/>
      <c r="G364" s="243">
        <f t="shared" si="636"/>
        <v>1055.6736805955547</v>
      </c>
      <c r="H364" s="859">
        <f t="shared" si="637"/>
        <v>244.04821490620623</v>
      </c>
      <c r="I364" s="860"/>
      <c r="J364" s="243">
        <f t="shared" si="638"/>
        <v>811.62546568934852</v>
      </c>
      <c r="K364" s="859">
        <f t="shared" si="664"/>
        <v>72402.839006172522</v>
      </c>
      <c r="L364" s="860"/>
      <c r="M364" s="860"/>
      <c r="N364" s="861"/>
      <c r="O364" s="248">
        <f t="shared" si="665"/>
        <v>72402.839006172522</v>
      </c>
      <c r="P364" s="248">
        <f t="shared" si="633"/>
        <v>0</v>
      </c>
      <c r="Q364" s="248">
        <f t="shared" si="639"/>
        <v>0</v>
      </c>
      <c r="R364" s="1015" t="str">
        <f t="shared" si="634"/>
        <v/>
      </c>
      <c r="S364" s="1015"/>
      <c r="U364">
        <v>222</v>
      </c>
      <c r="W364" s="278"/>
      <c r="X364" s="278"/>
      <c r="Y364" s="854"/>
      <c r="Z364" s="855"/>
      <c r="AA364" s="279"/>
      <c r="AR364" s="242">
        <v>222</v>
      </c>
      <c r="AS364" s="331">
        <f t="shared" ca="1" si="640"/>
        <v>1231.970682334292</v>
      </c>
      <c r="AT364" s="566">
        <f t="shared" ca="1" si="666"/>
        <v>103.62049999999999</v>
      </c>
      <c r="AU364" s="331">
        <f t="shared" ca="1" si="641"/>
        <v>1128.350182334292</v>
      </c>
      <c r="AV364" s="329">
        <f t="shared" ca="1" si="642"/>
        <v>133.01956524973519</v>
      </c>
      <c r="AW364" s="331">
        <f t="shared" ca="1" si="643"/>
        <v>995.33061708455671</v>
      </c>
      <c r="AX364" s="331">
        <f t="shared" si="667"/>
        <v>0</v>
      </c>
      <c r="AY364" s="331">
        <f t="shared" si="724"/>
        <v>0</v>
      </c>
      <c r="AZ364" s="350">
        <f t="shared" ca="1" si="644"/>
        <v>44611.377468538936</v>
      </c>
      <c r="BA364" s="420">
        <f t="shared" ca="1" si="645"/>
        <v>0</v>
      </c>
      <c r="BB364" s="416">
        <f t="shared" ca="1" si="668"/>
        <v>1231.970682334292</v>
      </c>
      <c r="BC364" s="372">
        <f t="shared" ca="1" si="745"/>
        <v>-1231.970682334292</v>
      </c>
      <c r="BD364" s="242">
        <v>223</v>
      </c>
      <c r="BE364" s="29">
        <f t="shared" si="646"/>
        <v>0</v>
      </c>
      <c r="BF364" s="29">
        <f t="shared" ca="1" si="669"/>
        <v>98711.632461102359</v>
      </c>
      <c r="BG364" s="29">
        <f t="shared" ca="1" si="647"/>
        <v>102.82461714698162</v>
      </c>
      <c r="BH364" s="29"/>
      <c r="BI364" s="24">
        <v>222</v>
      </c>
      <c r="BJ364" s="243">
        <f t="shared" ca="1" si="735"/>
        <v>1231.970682334292</v>
      </c>
      <c r="BK364" s="243">
        <f t="shared" ca="1" si="717"/>
        <v>319624.38411390927</v>
      </c>
      <c r="BL364" s="243">
        <f t="shared" ca="1" si="670"/>
        <v>332.9420667853222</v>
      </c>
      <c r="BM364" s="33"/>
      <c r="BO364" s="278"/>
      <c r="BP364" s="278"/>
      <c r="BQ364" s="278"/>
      <c r="BR364" s="278"/>
      <c r="BS364" s="278"/>
      <c r="BT364" s="278"/>
      <c r="BU364" s="278"/>
      <c r="BV364" s="278"/>
      <c r="BW364" s="679">
        <v>222</v>
      </c>
      <c r="BX364" s="489">
        <f t="shared" ca="1" si="671"/>
        <v>0</v>
      </c>
      <c r="BY364" s="489">
        <f t="shared" ca="1" si="648"/>
        <v>0</v>
      </c>
      <c r="BZ364" s="489">
        <f t="shared" ca="1" si="649"/>
        <v>0</v>
      </c>
      <c r="CA364" s="489">
        <f t="shared" ca="1" si="672"/>
        <v>0</v>
      </c>
      <c r="CB364" s="489">
        <f t="shared" ca="1" si="673"/>
        <v>0</v>
      </c>
      <c r="CC364" s="489">
        <f t="shared" si="674"/>
        <v>0</v>
      </c>
      <c r="CD364" s="489">
        <f t="shared" si="675"/>
        <v>0</v>
      </c>
      <c r="CE364" s="647">
        <f t="shared" ca="1" si="676"/>
        <v>0</v>
      </c>
      <c r="CF364" s="700">
        <f t="shared" ca="1" si="723"/>
        <v>0</v>
      </c>
      <c r="CG364" s="701">
        <f t="shared" ca="1" si="677"/>
        <v>0</v>
      </c>
      <c r="CH364" s="710">
        <f t="shared" ca="1" si="746"/>
        <v>0</v>
      </c>
      <c r="CI364" s="679">
        <v>223</v>
      </c>
      <c r="CJ364" s="29">
        <f t="shared" si="650"/>
        <v>0</v>
      </c>
      <c r="CK364" s="29">
        <f t="shared" ca="1" si="747"/>
        <v>98711.632461102359</v>
      </c>
      <c r="CL364" s="29">
        <f t="shared" ca="1" si="651"/>
        <v>102.82461714698162</v>
      </c>
      <c r="CM364" s="29"/>
      <c r="CN364" s="29">
        <v>222</v>
      </c>
      <c r="CO364" s="29">
        <f t="shared" ca="1" si="736"/>
        <v>0</v>
      </c>
      <c r="CP364" s="29">
        <f t="shared" ca="1" si="759"/>
        <v>0</v>
      </c>
      <c r="CQ364" s="29">
        <f t="shared" ca="1" si="679"/>
        <v>0</v>
      </c>
      <c r="CR364" s="292"/>
      <c r="DB364" s="242">
        <v>222</v>
      </c>
      <c r="DC364" s="488">
        <f t="shared" ca="1" si="680"/>
        <v>0</v>
      </c>
      <c r="DD364" s="489">
        <f t="shared" ca="1" si="652"/>
        <v>0</v>
      </c>
      <c r="DE364" s="488">
        <f t="shared" ca="1" si="681"/>
        <v>0</v>
      </c>
      <c r="DF364" s="489">
        <f t="shared" ca="1" si="682"/>
        <v>0</v>
      </c>
      <c r="DG364" s="488">
        <f t="shared" ca="1" si="683"/>
        <v>0</v>
      </c>
      <c r="DH364" s="488">
        <f t="shared" si="684"/>
        <v>0</v>
      </c>
      <c r="DI364" s="488">
        <f t="shared" si="685"/>
        <v>0</v>
      </c>
      <c r="DJ364" s="523">
        <f t="shared" ca="1" si="686"/>
        <v>0</v>
      </c>
      <c r="DK364" s="420">
        <f t="shared" ca="1" si="653"/>
        <v>0</v>
      </c>
      <c r="DL364" s="416">
        <f t="shared" ca="1" si="687"/>
        <v>0</v>
      </c>
      <c r="DM364" s="372">
        <f t="shared" ca="1" si="748"/>
        <v>0</v>
      </c>
      <c r="DN364" s="242">
        <v>223</v>
      </c>
      <c r="DO364" s="29">
        <f t="shared" si="654"/>
        <v>0</v>
      </c>
      <c r="DP364" s="29">
        <f t="shared" ca="1" si="737"/>
        <v>91556.500218226967</v>
      </c>
      <c r="DQ364" s="29">
        <f t="shared" ca="1" si="655"/>
        <v>95.371354393986437</v>
      </c>
      <c r="DR364" s="29"/>
      <c r="DS364" s="24">
        <v>222</v>
      </c>
      <c r="DT364" s="243">
        <f t="shared" ca="1" si="738"/>
        <v>0</v>
      </c>
      <c r="DU364" s="243">
        <f t="shared" ca="1" si="760"/>
        <v>0</v>
      </c>
      <c r="DV364" s="243">
        <f t="shared" ca="1" si="688"/>
        <v>0</v>
      </c>
      <c r="DW364" s="33"/>
      <c r="EG364" s="242">
        <v>222</v>
      </c>
      <c r="EH364" s="331">
        <f t="shared" ca="1" si="689"/>
        <v>1150</v>
      </c>
      <c r="EI364" s="599">
        <f t="shared" ca="1" si="749"/>
        <v>103.62049999999999</v>
      </c>
      <c r="EJ364" s="331">
        <f t="shared" ca="1" si="690"/>
        <v>1046.3795</v>
      </c>
      <c r="EK364" s="594">
        <f t="shared" ca="1" si="691"/>
        <v>207.07240689476018</v>
      </c>
      <c r="EL364" s="488">
        <f t="shared" ca="1" si="692"/>
        <v>839.3070931052398</v>
      </c>
      <c r="EM364" s="331">
        <f t="shared" si="693"/>
        <v>0</v>
      </c>
      <c r="EN364" s="331">
        <f t="shared" si="694"/>
        <v>0</v>
      </c>
      <c r="EO364" s="595">
        <f t="shared" ca="1" si="695"/>
        <v>70156.94669938396</v>
      </c>
      <c r="EP364" s="420">
        <f t="shared" ca="1" si="656"/>
        <v>0</v>
      </c>
      <c r="EQ364" s="416">
        <f t="shared" ca="1" si="696"/>
        <v>1150</v>
      </c>
      <c r="ER364" s="372">
        <f t="shared" ca="1" si="750"/>
        <v>-1150</v>
      </c>
      <c r="ES364" s="242">
        <v>223</v>
      </c>
      <c r="ET364" s="29">
        <f t="shared" si="697"/>
        <v>0</v>
      </c>
      <c r="EU364" s="29">
        <f t="shared" ca="1" si="751"/>
        <v>98711.632461102359</v>
      </c>
      <c r="EV364" s="29">
        <f t="shared" ca="1" si="657"/>
        <v>102.82461714698162</v>
      </c>
      <c r="EW364" s="29"/>
      <c r="EX364" s="24">
        <v>222</v>
      </c>
      <c r="EY364" s="243">
        <f t="shared" ca="1" si="739"/>
        <v>1150</v>
      </c>
      <c r="EZ364" s="243">
        <f t="shared" ca="1" si="761"/>
        <v>299280.65004408103</v>
      </c>
      <c r="FA364" s="243">
        <f t="shared" ca="1" si="699"/>
        <v>311.75067712925107</v>
      </c>
      <c r="FB364" s="33"/>
      <c r="FL364" s="242">
        <v>222</v>
      </c>
      <c r="FM364" s="331">
        <f t="shared" ca="1" si="700"/>
        <v>1150</v>
      </c>
      <c r="FN364" s="600">
        <f t="shared" ca="1" si="752"/>
        <v>104.1015</v>
      </c>
      <c r="FO364" s="331">
        <f t="shared" ca="1" si="701"/>
        <v>1045.8985</v>
      </c>
      <c r="FP364" s="597">
        <f t="shared" ca="1" si="702"/>
        <v>217.10797459016317</v>
      </c>
      <c r="FQ364" s="488">
        <f t="shared" ca="1" si="703"/>
        <v>828.79052540983685</v>
      </c>
      <c r="FR364" s="331">
        <f t="shared" si="704"/>
        <v>0</v>
      </c>
      <c r="FS364" s="331">
        <f t="shared" si="705"/>
        <v>0</v>
      </c>
      <c r="FT364" s="596">
        <f t="shared" ca="1" si="706"/>
        <v>73608.229334074684</v>
      </c>
      <c r="FU364" s="420">
        <f t="shared" ca="1" si="658"/>
        <v>0</v>
      </c>
      <c r="FV364" s="416">
        <f t="shared" ca="1" si="707"/>
        <v>1150</v>
      </c>
      <c r="FW364" s="372">
        <f t="shared" ca="1" si="753"/>
        <v>-1150</v>
      </c>
      <c r="FX364" s="242">
        <v>223</v>
      </c>
      <c r="FY364" s="29">
        <f t="shared" si="708"/>
        <v>0</v>
      </c>
      <c r="FZ364" s="29">
        <f t="shared" ca="1" si="754"/>
        <v>98711.632461102359</v>
      </c>
      <c r="GA364" s="29">
        <f t="shared" ca="1" si="659"/>
        <v>102.82461714698162</v>
      </c>
      <c r="GB364" s="29"/>
      <c r="GC364" s="24">
        <v>222</v>
      </c>
      <c r="GD364" s="243">
        <f t="shared" ca="1" si="740"/>
        <v>1150</v>
      </c>
      <c r="GE364" s="243">
        <f t="shared" ca="1" si="762"/>
        <v>299240.30157972162</v>
      </c>
      <c r="GF364" s="243">
        <f t="shared" ca="1" si="710"/>
        <v>311.70864747887668</v>
      </c>
      <c r="GG364" s="33"/>
      <c r="GQ364" s="242">
        <v>222</v>
      </c>
      <c r="GR364" s="331">
        <f t="shared" ca="1" si="660"/>
        <v>1150</v>
      </c>
      <c r="GS364" s="600">
        <f t="shared" ca="1" si="755"/>
        <v>106.9885</v>
      </c>
      <c r="GT364" s="331">
        <f t="shared" ca="1" si="661"/>
        <v>1043.0115000000001</v>
      </c>
      <c r="GU364" s="591">
        <f t="shared" ca="1" si="711"/>
        <v>251.46734147813379</v>
      </c>
      <c r="GV364" s="488">
        <f t="shared" ca="1" si="741"/>
        <v>791.54415852186628</v>
      </c>
      <c r="GW364" s="331">
        <f t="shared" si="742"/>
        <v>0</v>
      </c>
      <c r="GX364" s="331">
        <f t="shared" si="743"/>
        <v>0</v>
      </c>
      <c r="GY364" s="593">
        <f t="shared" ca="1" si="744"/>
        <v>85425.830062552574</v>
      </c>
      <c r="GZ364" s="420">
        <f t="shared" ca="1" si="662"/>
        <v>0</v>
      </c>
      <c r="HA364" s="416">
        <f t="shared" ca="1" si="712"/>
        <v>1150</v>
      </c>
      <c r="HB364" s="372">
        <f t="shared" ca="1" si="756"/>
        <v>-1150</v>
      </c>
      <c r="HC364" s="242">
        <v>223</v>
      </c>
      <c r="HD364" s="29">
        <f t="shared" si="713"/>
        <v>0</v>
      </c>
      <c r="HE364" s="29">
        <f t="shared" ca="1" si="757"/>
        <v>91556.500218226967</v>
      </c>
      <c r="HF364" s="29">
        <f t="shared" ca="1" si="663"/>
        <v>95.371354393986437</v>
      </c>
      <c r="HG364" s="29"/>
      <c r="HH364" s="24">
        <v>222</v>
      </c>
      <c r="HI364" s="243">
        <f t="shared" ca="1" si="758"/>
        <v>1150</v>
      </c>
      <c r="HJ364" s="243">
        <f t="shared" ca="1" si="763"/>
        <v>297947.39120282856</v>
      </c>
      <c r="HK364" s="243">
        <f t="shared" ca="1" si="715"/>
        <v>310.36186583627978</v>
      </c>
      <c r="HL364" s="33"/>
    </row>
    <row r="365" spans="3:220" ht="15" customHeight="1" x14ac:dyDescent="0.25">
      <c r="C365" s="242">
        <v>223</v>
      </c>
      <c r="D365" s="243">
        <f t="shared" si="635"/>
        <v>1155.6736805955547</v>
      </c>
      <c r="E365" s="865">
        <f t="shared" si="716"/>
        <v>100</v>
      </c>
      <c r="F365" s="866"/>
      <c r="G365" s="243">
        <f t="shared" si="636"/>
        <v>1055.6736805955547</v>
      </c>
      <c r="H365" s="859">
        <f t="shared" si="637"/>
        <v>241.34279668724173</v>
      </c>
      <c r="I365" s="860"/>
      <c r="J365" s="243">
        <f t="shared" si="638"/>
        <v>814.33088390831301</v>
      </c>
      <c r="K365" s="859">
        <f t="shared" si="664"/>
        <v>71588.508122264204</v>
      </c>
      <c r="L365" s="860"/>
      <c r="M365" s="860"/>
      <c r="N365" s="861"/>
      <c r="O365" s="248">
        <f t="shared" si="665"/>
        <v>71588.508122264204</v>
      </c>
      <c r="P365" s="248">
        <f t="shared" si="633"/>
        <v>0</v>
      </c>
      <c r="Q365" s="248">
        <f t="shared" si="639"/>
        <v>0</v>
      </c>
      <c r="R365" s="1015" t="str">
        <f t="shared" si="634"/>
        <v/>
      </c>
      <c r="S365" s="1015"/>
      <c r="U365">
        <v>223</v>
      </c>
      <c r="W365" s="278"/>
      <c r="X365" s="278"/>
      <c r="Y365" s="854"/>
      <c r="Z365" s="855"/>
      <c r="AA365" s="279"/>
      <c r="AR365" s="242">
        <v>223</v>
      </c>
      <c r="AS365" s="331">
        <f t="shared" ca="1" si="640"/>
        <v>1231.970682334292</v>
      </c>
      <c r="AT365" s="566">
        <f t="shared" ca="1" si="666"/>
        <v>103.62049999999999</v>
      </c>
      <c r="AU365" s="331">
        <f t="shared" ca="1" si="641"/>
        <v>1128.350182334292</v>
      </c>
      <c r="AV365" s="329">
        <f t="shared" ca="1" si="642"/>
        <v>130.11651761657191</v>
      </c>
      <c r="AW365" s="331">
        <f t="shared" ca="1" si="643"/>
        <v>998.2336647177201</v>
      </c>
      <c r="AX365" s="331">
        <f t="shared" si="667"/>
        <v>0</v>
      </c>
      <c r="AY365" s="331">
        <f t="shared" si="724"/>
        <v>0</v>
      </c>
      <c r="AZ365" s="350">
        <f t="shared" ca="1" si="644"/>
        <v>43613.143803821215</v>
      </c>
      <c r="BA365" s="420">
        <f t="shared" ca="1" si="645"/>
        <v>0</v>
      </c>
      <c r="BB365" s="416">
        <f t="shared" ca="1" si="668"/>
        <v>1231.970682334292</v>
      </c>
      <c r="BC365" s="372">
        <f t="shared" ca="1" si="745"/>
        <v>-1231.970682334292</v>
      </c>
      <c r="BD365" s="242">
        <v>224</v>
      </c>
      <c r="BE365" s="29">
        <f t="shared" si="646"/>
        <v>0</v>
      </c>
      <c r="BF365" s="29">
        <f t="shared" ca="1" si="669"/>
        <v>98711.632461102359</v>
      </c>
      <c r="BG365" s="29">
        <f t="shared" ca="1" si="647"/>
        <v>102.82461714698162</v>
      </c>
      <c r="BH365" s="29"/>
      <c r="BI365" s="24">
        <v>223</v>
      </c>
      <c r="BJ365" s="243">
        <f t="shared" ca="1" si="735"/>
        <v>1231.970682334292</v>
      </c>
      <c r="BK365" s="243">
        <f t="shared" ca="1" si="717"/>
        <v>320856.35479624354</v>
      </c>
      <c r="BL365" s="243">
        <f t="shared" ca="1" si="670"/>
        <v>334.22536957942037</v>
      </c>
      <c r="BM365" s="33"/>
      <c r="BO365" s="278"/>
      <c r="BP365" s="278"/>
      <c r="BQ365" s="278"/>
      <c r="BR365" s="278"/>
      <c r="BS365" s="278"/>
      <c r="BT365" s="278"/>
      <c r="BU365" s="278"/>
      <c r="BV365" s="278"/>
      <c r="BW365" s="679">
        <v>223</v>
      </c>
      <c r="BX365" s="489">
        <f t="shared" ca="1" si="671"/>
        <v>0</v>
      </c>
      <c r="BY365" s="489">
        <f t="shared" ca="1" si="648"/>
        <v>0</v>
      </c>
      <c r="BZ365" s="489">
        <f t="shared" ca="1" si="649"/>
        <v>0</v>
      </c>
      <c r="CA365" s="489">
        <f t="shared" ca="1" si="672"/>
        <v>0</v>
      </c>
      <c r="CB365" s="489">
        <f t="shared" ca="1" si="673"/>
        <v>0</v>
      </c>
      <c r="CC365" s="489">
        <f t="shared" si="674"/>
        <v>0</v>
      </c>
      <c r="CD365" s="489">
        <f t="shared" si="675"/>
        <v>0</v>
      </c>
      <c r="CE365" s="647">
        <f t="shared" ca="1" si="676"/>
        <v>0</v>
      </c>
      <c r="CF365" s="700">
        <f t="shared" ca="1" si="723"/>
        <v>0</v>
      </c>
      <c r="CG365" s="701">
        <f t="shared" ca="1" si="677"/>
        <v>0</v>
      </c>
      <c r="CH365" s="710">
        <f t="shared" ca="1" si="746"/>
        <v>0</v>
      </c>
      <c r="CI365" s="679">
        <v>224</v>
      </c>
      <c r="CJ365" s="29">
        <f t="shared" si="650"/>
        <v>0</v>
      </c>
      <c r="CK365" s="29">
        <f t="shared" ca="1" si="747"/>
        <v>98711.632461102359</v>
      </c>
      <c r="CL365" s="29">
        <f t="shared" ca="1" si="651"/>
        <v>102.82461714698162</v>
      </c>
      <c r="CM365" s="29"/>
      <c r="CN365" s="29">
        <v>223</v>
      </c>
      <c r="CO365" s="29">
        <f t="shared" ca="1" si="736"/>
        <v>0</v>
      </c>
      <c r="CP365" s="649">
        <f t="shared" ca="1" si="759"/>
        <v>0</v>
      </c>
      <c r="CQ365" s="29">
        <f t="shared" ca="1" si="679"/>
        <v>0</v>
      </c>
      <c r="CR365" s="292"/>
      <c r="DB365" s="242">
        <v>223</v>
      </c>
      <c r="DC365" s="488">
        <f t="shared" ca="1" si="680"/>
        <v>0</v>
      </c>
      <c r="DD365" s="489">
        <f t="shared" ca="1" si="652"/>
        <v>0</v>
      </c>
      <c r="DE365" s="488">
        <f t="shared" ca="1" si="681"/>
        <v>0</v>
      </c>
      <c r="DF365" s="489">
        <f t="shared" ca="1" si="682"/>
        <v>0</v>
      </c>
      <c r="DG365" s="488">
        <f t="shared" ca="1" si="683"/>
        <v>0</v>
      </c>
      <c r="DH365" s="488">
        <f t="shared" si="684"/>
        <v>0</v>
      </c>
      <c r="DI365" s="488">
        <f t="shared" si="685"/>
        <v>0</v>
      </c>
      <c r="DJ365" s="523">
        <f t="shared" ca="1" si="686"/>
        <v>0</v>
      </c>
      <c r="DK365" s="420">
        <f t="shared" ca="1" si="653"/>
        <v>0</v>
      </c>
      <c r="DL365" s="416">
        <f t="shared" ca="1" si="687"/>
        <v>0</v>
      </c>
      <c r="DM365" s="372">
        <f t="shared" ca="1" si="748"/>
        <v>0</v>
      </c>
      <c r="DN365" s="242">
        <v>224</v>
      </c>
      <c r="DO365" s="29">
        <f t="shared" si="654"/>
        <v>0</v>
      </c>
      <c r="DP365" s="29">
        <f t="shared" ca="1" si="737"/>
        <v>91556.500218226967</v>
      </c>
      <c r="DQ365" s="29">
        <f t="shared" ca="1" si="655"/>
        <v>95.371354393986437</v>
      </c>
      <c r="DR365" s="29"/>
      <c r="DS365" s="24">
        <v>223</v>
      </c>
      <c r="DT365" s="243">
        <f t="shared" ca="1" si="738"/>
        <v>0</v>
      </c>
      <c r="DU365" s="243">
        <f t="shared" ca="1" si="760"/>
        <v>0</v>
      </c>
      <c r="DV365" s="243">
        <f t="shared" ca="1" si="688"/>
        <v>0</v>
      </c>
      <c r="DW365" s="33"/>
      <c r="EG365" s="242">
        <v>223</v>
      </c>
      <c r="EH365" s="331">
        <f t="shared" ca="1" si="689"/>
        <v>1150</v>
      </c>
      <c r="EI365" s="599">
        <f t="shared" ca="1" si="749"/>
        <v>103.62049999999999</v>
      </c>
      <c r="EJ365" s="331">
        <f t="shared" ca="1" si="690"/>
        <v>1046.3795</v>
      </c>
      <c r="EK365" s="594">
        <f t="shared" ca="1" si="691"/>
        <v>204.62442787320322</v>
      </c>
      <c r="EL365" s="488">
        <f t="shared" ca="1" si="692"/>
        <v>841.75507212679679</v>
      </c>
      <c r="EM365" s="331">
        <f t="shared" si="693"/>
        <v>0</v>
      </c>
      <c r="EN365" s="331">
        <f t="shared" si="694"/>
        <v>0</v>
      </c>
      <c r="EO365" s="595">
        <f t="shared" ca="1" si="695"/>
        <v>69315.191627257169</v>
      </c>
      <c r="EP365" s="420">
        <f t="shared" ca="1" si="656"/>
        <v>0</v>
      </c>
      <c r="EQ365" s="416">
        <f t="shared" ca="1" si="696"/>
        <v>1150</v>
      </c>
      <c r="ER365" s="372">
        <f t="shared" ca="1" si="750"/>
        <v>-1150</v>
      </c>
      <c r="ES365" s="242">
        <v>224</v>
      </c>
      <c r="ET365" s="29">
        <f t="shared" si="697"/>
        <v>0</v>
      </c>
      <c r="EU365" s="584">
        <f t="shared" ca="1" si="751"/>
        <v>98711.632461102359</v>
      </c>
      <c r="EV365" s="29">
        <f t="shared" ca="1" si="657"/>
        <v>102.82461714698162</v>
      </c>
      <c r="EW365" s="29"/>
      <c r="EX365" s="24">
        <v>223</v>
      </c>
      <c r="EY365" s="243">
        <f t="shared" ca="1" si="739"/>
        <v>1150</v>
      </c>
      <c r="EZ365" s="243">
        <f t="shared" ca="1" si="761"/>
        <v>300430.65004408103</v>
      </c>
      <c r="FA365" s="243">
        <f t="shared" ca="1" si="699"/>
        <v>312.94859379591776</v>
      </c>
      <c r="FB365" s="33"/>
      <c r="FL365" s="242">
        <v>223</v>
      </c>
      <c r="FM365" s="331">
        <f t="shared" ca="1" si="700"/>
        <v>1150</v>
      </c>
      <c r="FN365" s="600">
        <f t="shared" ca="1" si="752"/>
        <v>104.1015</v>
      </c>
      <c r="FO365" s="331">
        <f t="shared" ca="1" si="701"/>
        <v>1045.8985</v>
      </c>
      <c r="FP365" s="597">
        <f t="shared" ca="1" si="702"/>
        <v>214.69066889105116</v>
      </c>
      <c r="FQ365" s="488">
        <f t="shared" ca="1" si="703"/>
        <v>831.20783110894888</v>
      </c>
      <c r="FR365" s="331">
        <f t="shared" si="704"/>
        <v>0</v>
      </c>
      <c r="FS365" s="331">
        <f t="shared" si="705"/>
        <v>0</v>
      </c>
      <c r="FT365" s="596">
        <f t="shared" ca="1" si="706"/>
        <v>72777.021502965741</v>
      </c>
      <c r="FU365" s="420">
        <f t="shared" ca="1" si="658"/>
        <v>0</v>
      </c>
      <c r="FV365" s="416">
        <f t="shared" ca="1" si="707"/>
        <v>1150</v>
      </c>
      <c r="FW365" s="372">
        <f t="shared" ca="1" si="753"/>
        <v>-1150</v>
      </c>
      <c r="FX365" s="242">
        <v>224</v>
      </c>
      <c r="FY365" s="29">
        <f t="shared" si="708"/>
        <v>0</v>
      </c>
      <c r="FZ365" s="586">
        <f t="shared" ca="1" si="754"/>
        <v>98711.632461102359</v>
      </c>
      <c r="GA365" s="29">
        <f t="shared" ca="1" si="659"/>
        <v>102.82461714698162</v>
      </c>
      <c r="GB365" s="29"/>
      <c r="GC365" s="24">
        <v>223</v>
      </c>
      <c r="GD365" s="243">
        <f t="shared" ca="1" si="740"/>
        <v>1150</v>
      </c>
      <c r="GE365" s="243">
        <f t="shared" ca="1" si="762"/>
        <v>300390.30157972162</v>
      </c>
      <c r="GF365" s="243">
        <f t="shared" ca="1" si="710"/>
        <v>312.90656414554337</v>
      </c>
      <c r="GG365" s="33"/>
      <c r="GQ365" s="242">
        <v>223</v>
      </c>
      <c r="GR365" s="331">
        <f t="shared" ca="1" si="660"/>
        <v>1150</v>
      </c>
      <c r="GS365" s="600">
        <f t="shared" ca="1" si="755"/>
        <v>106.9885</v>
      </c>
      <c r="GT365" s="331">
        <f t="shared" ca="1" si="661"/>
        <v>1043.0115000000001</v>
      </c>
      <c r="GU365" s="591">
        <f t="shared" ca="1" si="711"/>
        <v>249.15867101577837</v>
      </c>
      <c r="GV365" s="488">
        <f t="shared" ca="1" si="741"/>
        <v>793.85282898422167</v>
      </c>
      <c r="GW365" s="331">
        <f t="shared" si="742"/>
        <v>0</v>
      </c>
      <c r="GX365" s="331">
        <f t="shared" si="743"/>
        <v>0</v>
      </c>
      <c r="GY365" s="593">
        <f t="shared" ca="1" si="744"/>
        <v>84631.977233568352</v>
      </c>
      <c r="GZ365" s="420">
        <f t="shared" ca="1" si="662"/>
        <v>0</v>
      </c>
      <c r="HA365" s="416">
        <f t="shared" ca="1" si="712"/>
        <v>1150</v>
      </c>
      <c r="HB365" s="372">
        <f t="shared" ca="1" si="756"/>
        <v>-1150</v>
      </c>
      <c r="HC365" s="242">
        <v>224</v>
      </c>
      <c r="HD365" s="29">
        <f t="shared" si="713"/>
        <v>0</v>
      </c>
      <c r="HE365" s="29">
        <f t="shared" ca="1" si="757"/>
        <v>91556.500218226967</v>
      </c>
      <c r="HF365" s="29">
        <f t="shared" ca="1" si="663"/>
        <v>95.371354393986437</v>
      </c>
      <c r="HG365" s="29"/>
      <c r="HH365" s="24">
        <v>223</v>
      </c>
      <c r="HI365" s="243">
        <f t="shared" ca="1" si="758"/>
        <v>1150</v>
      </c>
      <c r="HJ365" s="243">
        <f t="shared" ca="1" si="763"/>
        <v>299097.39120282856</v>
      </c>
      <c r="HK365" s="243">
        <f t="shared" ca="1" si="715"/>
        <v>311.55978250294646</v>
      </c>
      <c r="HL365" s="33"/>
    </row>
    <row r="366" spans="3:220" ht="15" customHeight="1" x14ac:dyDescent="0.25">
      <c r="C366" s="242">
        <v>224</v>
      </c>
      <c r="D366" s="243">
        <f t="shared" si="635"/>
        <v>1155.6736805955547</v>
      </c>
      <c r="E366" s="865">
        <f t="shared" si="716"/>
        <v>100</v>
      </c>
      <c r="F366" s="866"/>
      <c r="G366" s="243">
        <f t="shared" si="636"/>
        <v>1055.6736805955547</v>
      </c>
      <c r="H366" s="859">
        <f t="shared" si="637"/>
        <v>238.62836040754735</v>
      </c>
      <c r="I366" s="860"/>
      <c r="J366" s="243">
        <f t="shared" si="638"/>
        <v>817.04532018800739</v>
      </c>
      <c r="K366" s="859">
        <f t="shared" si="664"/>
        <v>70771.462802076203</v>
      </c>
      <c r="L366" s="860"/>
      <c r="M366" s="860"/>
      <c r="N366" s="861"/>
      <c r="O366" s="248">
        <f t="shared" si="665"/>
        <v>70771.462802076203</v>
      </c>
      <c r="P366" s="248">
        <f t="shared" si="633"/>
        <v>0</v>
      </c>
      <c r="Q366" s="248">
        <f t="shared" si="639"/>
        <v>0</v>
      </c>
      <c r="R366" s="1015" t="str">
        <f t="shared" si="634"/>
        <v/>
      </c>
      <c r="S366" s="1015"/>
      <c r="U366">
        <v>224</v>
      </c>
      <c r="W366" s="278"/>
      <c r="X366" s="278"/>
      <c r="Y366" s="854"/>
      <c r="Z366" s="855"/>
      <c r="AA366" s="279"/>
      <c r="AR366" s="242">
        <v>224</v>
      </c>
      <c r="AS366" s="331">
        <f t="shared" ca="1" si="640"/>
        <v>1231.970682334292</v>
      </c>
      <c r="AT366" s="566">
        <f t="shared" ca="1" si="666"/>
        <v>103.62049999999999</v>
      </c>
      <c r="AU366" s="331">
        <f t="shared" ca="1" si="641"/>
        <v>1128.350182334292</v>
      </c>
      <c r="AV366" s="329">
        <f t="shared" ca="1" si="642"/>
        <v>127.20500276114522</v>
      </c>
      <c r="AW366" s="331">
        <f t="shared" ca="1" si="643"/>
        <v>1001.1451795731467</v>
      </c>
      <c r="AX366" s="331">
        <f t="shared" si="667"/>
        <v>0</v>
      </c>
      <c r="AY366" s="331">
        <f t="shared" si="724"/>
        <v>0</v>
      </c>
      <c r="AZ366" s="350">
        <f t="shared" ca="1" si="644"/>
        <v>42611.998624248066</v>
      </c>
      <c r="BA366" s="420">
        <f t="shared" ca="1" si="645"/>
        <v>0</v>
      </c>
      <c r="BB366" s="416">
        <f t="shared" ca="1" si="668"/>
        <v>1231.970682334292</v>
      </c>
      <c r="BC366" s="372">
        <f t="shared" ca="1" si="745"/>
        <v>-1231.970682334292</v>
      </c>
      <c r="BD366" s="242">
        <v>225</v>
      </c>
      <c r="BE366" s="29">
        <f t="shared" si="646"/>
        <v>0</v>
      </c>
      <c r="BF366" s="29">
        <f t="shared" ca="1" si="669"/>
        <v>98711.632461102359</v>
      </c>
      <c r="BG366" s="29">
        <f t="shared" ca="1" si="647"/>
        <v>102.82461714698162</v>
      </c>
      <c r="BH366" s="29"/>
      <c r="BI366" s="24">
        <v>224</v>
      </c>
      <c r="BJ366" s="243">
        <f t="shared" ca="1" si="735"/>
        <v>1231.970682334292</v>
      </c>
      <c r="BK366" s="243">
        <f t="shared" ca="1" si="717"/>
        <v>322088.32547857781</v>
      </c>
      <c r="BL366" s="243">
        <f t="shared" ca="1" si="670"/>
        <v>335.50867237351855</v>
      </c>
      <c r="BM366" s="33"/>
      <c r="BO366" s="278"/>
      <c r="BP366" s="278"/>
      <c r="BQ366" s="278"/>
      <c r="BR366" s="278"/>
      <c r="BS366" s="278"/>
      <c r="BT366" s="278"/>
      <c r="BU366" s="278"/>
      <c r="BV366" s="278"/>
      <c r="BW366" s="679">
        <v>224</v>
      </c>
      <c r="BX366" s="489">
        <f t="shared" ca="1" si="671"/>
        <v>0</v>
      </c>
      <c r="BY366" s="489">
        <f t="shared" ca="1" si="648"/>
        <v>0</v>
      </c>
      <c r="BZ366" s="489">
        <f t="shared" ca="1" si="649"/>
        <v>0</v>
      </c>
      <c r="CA366" s="489">
        <f t="shared" ca="1" si="672"/>
        <v>0</v>
      </c>
      <c r="CB366" s="489">
        <f t="shared" ca="1" si="673"/>
        <v>0</v>
      </c>
      <c r="CC366" s="489">
        <f t="shared" si="674"/>
        <v>0</v>
      </c>
      <c r="CD366" s="489">
        <f t="shared" si="675"/>
        <v>0</v>
      </c>
      <c r="CE366" s="647">
        <f t="shared" ca="1" si="676"/>
        <v>0</v>
      </c>
      <c r="CF366" s="700">
        <f t="shared" ca="1" si="723"/>
        <v>0</v>
      </c>
      <c r="CG366" s="701">
        <f t="shared" ca="1" si="677"/>
        <v>0</v>
      </c>
      <c r="CH366" s="710">
        <f t="shared" ca="1" si="746"/>
        <v>0</v>
      </c>
      <c r="CI366" s="679">
        <v>225</v>
      </c>
      <c r="CJ366" s="29">
        <f t="shared" si="650"/>
        <v>0</v>
      </c>
      <c r="CK366" s="29">
        <f t="shared" ca="1" si="747"/>
        <v>98711.632461102359</v>
      </c>
      <c r="CL366" s="29">
        <f t="shared" ca="1" si="651"/>
        <v>102.82461714698162</v>
      </c>
      <c r="CM366" s="29"/>
      <c r="CN366" s="29">
        <v>224</v>
      </c>
      <c r="CO366" s="29">
        <f t="shared" ca="1" si="736"/>
        <v>0</v>
      </c>
      <c r="CP366" s="29">
        <f t="shared" ca="1" si="759"/>
        <v>0</v>
      </c>
      <c r="CQ366" s="29">
        <f t="shared" ca="1" si="679"/>
        <v>0</v>
      </c>
      <c r="CR366" s="292"/>
      <c r="DB366" s="242">
        <v>224</v>
      </c>
      <c r="DC366" s="488">
        <f t="shared" ca="1" si="680"/>
        <v>0</v>
      </c>
      <c r="DD366" s="489">
        <f t="shared" ca="1" si="652"/>
        <v>0</v>
      </c>
      <c r="DE366" s="488">
        <f t="shared" ca="1" si="681"/>
        <v>0</v>
      </c>
      <c r="DF366" s="489">
        <f t="shared" ca="1" si="682"/>
        <v>0</v>
      </c>
      <c r="DG366" s="488">
        <f t="shared" ca="1" si="683"/>
        <v>0</v>
      </c>
      <c r="DH366" s="488">
        <f t="shared" si="684"/>
        <v>0</v>
      </c>
      <c r="DI366" s="488">
        <f t="shared" si="685"/>
        <v>0</v>
      </c>
      <c r="DJ366" s="523">
        <f t="shared" ca="1" si="686"/>
        <v>0</v>
      </c>
      <c r="DK366" s="420">
        <f t="shared" ca="1" si="653"/>
        <v>0</v>
      </c>
      <c r="DL366" s="416">
        <f t="shared" ca="1" si="687"/>
        <v>0</v>
      </c>
      <c r="DM366" s="372">
        <f t="shared" ca="1" si="748"/>
        <v>0</v>
      </c>
      <c r="DN366" s="242">
        <v>225</v>
      </c>
      <c r="DO366" s="29">
        <f t="shared" si="654"/>
        <v>0</v>
      </c>
      <c r="DP366" s="29">
        <f t="shared" ca="1" si="737"/>
        <v>91556.500218226967</v>
      </c>
      <c r="DQ366" s="29">
        <f t="shared" ca="1" si="655"/>
        <v>95.371354393986437</v>
      </c>
      <c r="DR366" s="29"/>
      <c r="DS366" s="24">
        <v>224</v>
      </c>
      <c r="DT366" s="243">
        <f t="shared" ca="1" si="738"/>
        <v>0</v>
      </c>
      <c r="DU366" s="243">
        <f t="shared" ca="1" si="760"/>
        <v>0</v>
      </c>
      <c r="DV366" s="243">
        <f t="shared" ca="1" si="688"/>
        <v>0</v>
      </c>
      <c r="DW366" s="33"/>
      <c r="EG366" s="242">
        <v>224</v>
      </c>
      <c r="EH366" s="331">
        <f t="shared" ca="1" si="689"/>
        <v>1150</v>
      </c>
      <c r="EI366" s="599">
        <f t="shared" ca="1" si="749"/>
        <v>103.62049999999999</v>
      </c>
      <c r="EJ366" s="331">
        <f t="shared" ca="1" si="690"/>
        <v>1046.3795</v>
      </c>
      <c r="EK366" s="594">
        <f t="shared" ca="1" si="691"/>
        <v>202.16930891283343</v>
      </c>
      <c r="EL366" s="488">
        <f t="shared" ca="1" si="692"/>
        <v>844.21019108716655</v>
      </c>
      <c r="EM366" s="331">
        <f t="shared" si="693"/>
        <v>0</v>
      </c>
      <c r="EN366" s="331">
        <f t="shared" si="694"/>
        <v>0</v>
      </c>
      <c r="EO366" s="595">
        <f t="shared" ca="1" si="695"/>
        <v>68470.981436169997</v>
      </c>
      <c r="EP366" s="420">
        <f t="shared" ca="1" si="656"/>
        <v>0</v>
      </c>
      <c r="EQ366" s="416">
        <f t="shared" ca="1" si="696"/>
        <v>1150</v>
      </c>
      <c r="ER366" s="372">
        <f t="shared" ca="1" si="750"/>
        <v>-1150</v>
      </c>
      <c r="ES366" s="242">
        <v>225</v>
      </c>
      <c r="ET366" s="29">
        <f t="shared" si="697"/>
        <v>0</v>
      </c>
      <c r="EU366" s="29">
        <f t="shared" ca="1" si="751"/>
        <v>98711.632461102359</v>
      </c>
      <c r="EV366" s="29">
        <f t="shared" ca="1" si="657"/>
        <v>102.82461714698162</v>
      </c>
      <c r="EW366" s="29"/>
      <c r="EX366" s="24">
        <v>224</v>
      </c>
      <c r="EY366" s="243">
        <f t="shared" ca="1" si="739"/>
        <v>1150</v>
      </c>
      <c r="EZ366" s="243">
        <f t="shared" ca="1" si="761"/>
        <v>301580.65004408103</v>
      </c>
      <c r="FA366" s="243">
        <f t="shared" ca="1" si="699"/>
        <v>314.14651046258444</v>
      </c>
      <c r="FB366" s="33"/>
      <c r="FL366" s="242">
        <v>224</v>
      </c>
      <c r="FM366" s="331">
        <f t="shared" ca="1" si="700"/>
        <v>1150</v>
      </c>
      <c r="FN366" s="600">
        <f t="shared" ca="1" si="752"/>
        <v>104.1015</v>
      </c>
      <c r="FO366" s="331">
        <f t="shared" ca="1" si="701"/>
        <v>1045.8985</v>
      </c>
      <c r="FP366" s="597">
        <f t="shared" ca="1" si="702"/>
        <v>212.26631271698344</v>
      </c>
      <c r="FQ366" s="488">
        <f t="shared" ca="1" si="703"/>
        <v>833.63218728301661</v>
      </c>
      <c r="FR366" s="331">
        <f t="shared" si="704"/>
        <v>0</v>
      </c>
      <c r="FS366" s="331">
        <f t="shared" si="705"/>
        <v>0</v>
      </c>
      <c r="FT366" s="596">
        <f t="shared" ca="1" si="706"/>
        <v>71943.389315682725</v>
      </c>
      <c r="FU366" s="420">
        <f t="shared" ca="1" si="658"/>
        <v>0</v>
      </c>
      <c r="FV366" s="416">
        <f t="shared" ca="1" si="707"/>
        <v>1150</v>
      </c>
      <c r="FW366" s="372">
        <f t="shared" ca="1" si="753"/>
        <v>-1150</v>
      </c>
      <c r="FX366" s="242">
        <v>225</v>
      </c>
      <c r="FY366" s="29">
        <f t="shared" si="708"/>
        <v>0</v>
      </c>
      <c r="FZ366" s="29">
        <f t="shared" ca="1" si="754"/>
        <v>98711.632461102359</v>
      </c>
      <c r="GA366" s="29">
        <f t="shared" ca="1" si="659"/>
        <v>102.82461714698162</v>
      </c>
      <c r="GB366" s="29"/>
      <c r="GC366" s="24">
        <v>224</v>
      </c>
      <c r="GD366" s="243">
        <f t="shared" ca="1" si="740"/>
        <v>1150</v>
      </c>
      <c r="GE366" s="243">
        <f t="shared" ca="1" si="762"/>
        <v>301540.30157972162</v>
      </c>
      <c r="GF366" s="243">
        <f t="shared" ca="1" si="710"/>
        <v>314.10448081221006</v>
      </c>
      <c r="GG366" s="33"/>
      <c r="GQ366" s="242">
        <v>224</v>
      </c>
      <c r="GR366" s="331">
        <f t="shared" ca="1" si="660"/>
        <v>1150</v>
      </c>
      <c r="GS366" s="600">
        <f t="shared" ca="1" si="755"/>
        <v>106.9885</v>
      </c>
      <c r="GT366" s="331">
        <f t="shared" ca="1" si="661"/>
        <v>1043.0115000000001</v>
      </c>
      <c r="GU366" s="591">
        <f t="shared" ca="1" si="711"/>
        <v>246.84326693124103</v>
      </c>
      <c r="GV366" s="488">
        <f t="shared" ca="1" si="741"/>
        <v>796.16823306875904</v>
      </c>
      <c r="GW366" s="331">
        <f t="shared" si="742"/>
        <v>0</v>
      </c>
      <c r="GX366" s="331">
        <f t="shared" si="743"/>
        <v>0</v>
      </c>
      <c r="GY366" s="593">
        <f t="shared" ca="1" si="744"/>
        <v>83835.80900049959</v>
      </c>
      <c r="GZ366" s="420">
        <f t="shared" ca="1" si="662"/>
        <v>0</v>
      </c>
      <c r="HA366" s="416">
        <f t="shared" ca="1" si="712"/>
        <v>1150</v>
      </c>
      <c r="HB366" s="372">
        <f t="shared" ca="1" si="756"/>
        <v>-1150</v>
      </c>
      <c r="HC366" s="242">
        <v>225</v>
      </c>
      <c r="HD366" s="29">
        <f t="shared" si="713"/>
        <v>0</v>
      </c>
      <c r="HE366" s="29">
        <f t="shared" ca="1" si="757"/>
        <v>91556.500218226967</v>
      </c>
      <c r="HF366" s="29">
        <f t="shared" ca="1" si="663"/>
        <v>95.371354393986437</v>
      </c>
      <c r="HG366" s="29"/>
      <c r="HH366" s="24">
        <v>224</v>
      </c>
      <c r="HI366" s="243">
        <f t="shared" ca="1" si="758"/>
        <v>1150</v>
      </c>
      <c r="HJ366" s="243">
        <f t="shared" ca="1" si="763"/>
        <v>300247.39120282856</v>
      </c>
      <c r="HK366" s="243">
        <f t="shared" ca="1" si="715"/>
        <v>312.75769916961309</v>
      </c>
      <c r="HL366" s="33"/>
    </row>
    <row r="367" spans="3:220" ht="15" customHeight="1" x14ac:dyDescent="0.25">
      <c r="C367" s="242">
        <v>225</v>
      </c>
      <c r="D367" s="243">
        <f t="shared" si="635"/>
        <v>1155.6736805955547</v>
      </c>
      <c r="E367" s="865">
        <f t="shared" si="716"/>
        <v>100</v>
      </c>
      <c r="F367" s="866"/>
      <c r="G367" s="243">
        <f t="shared" si="636"/>
        <v>1055.6736805955547</v>
      </c>
      <c r="H367" s="859">
        <f t="shared" si="637"/>
        <v>235.90487600692066</v>
      </c>
      <c r="I367" s="860"/>
      <c r="J367" s="243">
        <f t="shared" si="638"/>
        <v>819.76880458863411</v>
      </c>
      <c r="K367" s="859">
        <f t="shared" si="664"/>
        <v>69951.693997487571</v>
      </c>
      <c r="L367" s="860"/>
      <c r="M367" s="860"/>
      <c r="N367" s="861"/>
      <c r="O367" s="248">
        <f t="shared" si="665"/>
        <v>69951.693997487571</v>
      </c>
      <c r="P367" s="248">
        <f t="shared" si="633"/>
        <v>0</v>
      </c>
      <c r="Q367" s="248">
        <f t="shared" si="639"/>
        <v>0</v>
      </c>
      <c r="R367" s="1015" t="str">
        <f t="shared" si="634"/>
        <v/>
      </c>
      <c r="S367" s="1015"/>
      <c r="U367">
        <v>225</v>
      </c>
      <c r="W367" s="278"/>
      <c r="X367" s="278"/>
      <c r="Y367" s="854"/>
      <c r="Z367" s="855"/>
      <c r="AA367" s="279"/>
      <c r="AR367" s="242">
        <v>225</v>
      </c>
      <c r="AS367" s="331">
        <f t="shared" ca="1" si="640"/>
        <v>1231.970682334292</v>
      </c>
      <c r="AT367" s="566">
        <f t="shared" ca="1" si="666"/>
        <v>103.62049999999999</v>
      </c>
      <c r="AU367" s="331">
        <f t="shared" ca="1" si="641"/>
        <v>1128.350182334292</v>
      </c>
      <c r="AV367" s="329">
        <f t="shared" ca="1" si="642"/>
        <v>124.28499598739022</v>
      </c>
      <c r="AW367" s="331">
        <f t="shared" ca="1" si="643"/>
        <v>1004.0651863469018</v>
      </c>
      <c r="AX367" s="331">
        <f t="shared" si="667"/>
        <v>0</v>
      </c>
      <c r="AY367" s="331">
        <f t="shared" si="724"/>
        <v>0</v>
      </c>
      <c r="AZ367" s="350">
        <f t="shared" ca="1" si="644"/>
        <v>41607.933437901163</v>
      </c>
      <c r="BA367" s="420">
        <f t="shared" ca="1" si="645"/>
        <v>0</v>
      </c>
      <c r="BB367" s="416">
        <f t="shared" ca="1" si="668"/>
        <v>1231.970682334292</v>
      </c>
      <c r="BC367" s="372">
        <f t="shared" ca="1" si="745"/>
        <v>-1231.970682334292</v>
      </c>
      <c r="BD367" s="242">
        <v>226</v>
      </c>
      <c r="BE367" s="29">
        <f t="shared" si="646"/>
        <v>0</v>
      </c>
      <c r="BF367" s="29">
        <f t="shared" ca="1" si="669"/>
        <v>98711.632461102359</v>
      </c>
      <c r="BG367" s="29">
        <f t="shared" ca="1" si="647"/>
        <v>102.82461714698162</v>
      </c>
      <c r="BH367" s="29"/>
      <c r="BI367" s="24">
        <v>225</v>
      </c>
      <c r="BJ367" s="243">
        <f t="shared" ca="1" si="735"/>
        <v>1231.970682334292</v>
      </c>
      <c r="BK367" s="243">
        <f t="shared" ca="1" si="717"/>
        <v>323320.29616091208</v>
      </c>
      <c r="BL367" s="243">
        <f t="shared" ca="1" si="670"/>
        <v>336.79197516761678</v>
      </c>
      <c r="BM367" s="33"/>
      <c r="BO367" s="278"/>
      <c r="BP367" s="278"/>
      <c r="BQ367" s="278"/>
      <c r="BR367" s="278"/>
      <c r="BS367" s="278"/>
      <c r="BT367" s="278"/>
      <c r="BU367" s="278"/>
      <c r="BV367" s="278"/>
      <c r="BW367" s="679">
        <v>225</v>
      </c>
      <c r="BX367" s="489">
        <f t="shared" ca="1" si="671"/>
        <v>0</v>
      </c>
      <c r="BY367" s="489">
        <f t="shared" ca="1" si="648"/>
        <v>0</v>
      </c>
      <c r="BZ367" s="489">
        <f t="shared" ca="1" si="649"/>
        <v>0</v>
      </c>
      <c r="CA367" s="489">
        <f t="shared" ca="1" si="672"/>
        <v>0</v>
      </c>
      <c r="CB367" s="489">
        <f t="shared" ca="1" si="673"/>
        <v>0</v>
      </c>
      <c r="CC367" s="489">
        <f t="shared" si="674"/>
        <v>0</v>
      </c>
      <c r="CD367" s="489">
        <f t="shared" si="675"/>
        <v>0</v>
      </c>
      <c r="CE367" s="647">
        <f t="shared" ca="1" si="676"/>
        <v>0</v>
      </c>
      <c r="CF367" s="700">
        <f t="shared" ca="1" si="723"/>
        <v>0</v>
      </c>
      <c r="CG367" s="701">
        <f t="shared" ca="1" si="677"/>
        <v>0</v>
      </c>
      <c r="CH367" s="710">
        <f t="shared" ca="1" si="746"/>
        <v>0</v>
      </c>
      <c r="CI367" s="679">
        <v>226</v>
      </c>
      <c r="CJ367" s="29">
        <f t="shared" si="650"/>
        <v>0</v>
      </c>
      <c r="CK367" s="29">
        <f t="shared" ca="1" si="747"/>
        <v>98711.632461102359</v>
      </c>
      <c r="CL367" s="29">
        <f t="shared" ca="1" si="651"/>
        <v>102.82461714698162</v>
      </c>
      <c r="CM367" s="29"/>
      <c r="CN367" s="29">
        <v>225</v>
      </c>
      <c r="CO367" s="29">
        <f t="shared" ca="1" si="736"/>
        <v>0</v>
      </c>
      <c r="CP367" s="29">
        <f t="shared" ca="1" si="759"/>
        <v>0</v>
      </c>
      <c r="CQ367" s="29">
        <f t="shared" ca="1" si="679"/>
        <v>0</v>
      </c>
      <c r="CR367" s="292"/>
      <c r="DB367" s="242">
        <v>225</v>
      </c>
      <c r="DC367" s="488">
        <f t="shared" ca="1" si="680"/>
        <v>0</v>
      </c>
      <c r="DD367" s="489">
        <f t="shared" ca="1" si="652"/>
        <v>0</v>
      </c>
      <c r="DE367" s="488">
        <f t="shared" ca="1" si="681"/>
        <v>0</v>
      </c>
      <c r="DF367" s="489">
        <f t="shared" ca="1" si="682"/>
        <v>0</v>
      </c>
      <c r="DG367" s="488">
        <f t="shared" ca="1" si="683"/>
        <v>0</v>
      </c>
      <c r="DH367" s="488">
        <f t="shared" si="684"/>
        <v>0</v>
      </c>
      <c r="DI367" s="488">
        <f t="shared" si="685"/>
        <v>0</v>
      </c>
      <c r="DJ367" s="523">
        <f t="shared" ca="1" si="686"/>
        <v>0</v>
      </c>
      <c r="DK367" s="420">
        <f t="shared" ca="1" si="653"/>
        <v>0</v>
      </c>
      <c r="DL367" s="416">
        <f t="shared" ca="1" si="687"/>
        <v>0</v>
      </c>
      <c r="DM367" s="372">
        <f t="shared" ca="1" si="748"/>
        <v>0</v>
      </c>
      <c r="DN367" s="242">
        <v>226</v>
      </c>
      <c r="DO367" s="29">
        <f t="shared" si="654"/>
        <v>0</v>
      </c>
      <c r="DP367" s="29">
        <f t="shared" ca="1" si="737"/>
        <v>91556.500218226967</v>
      </c>
      <c r="DQ367" s="29">
        <f t="shared" ca="1" si="655"/>
        <v>95.371354393986437</v>
      </c>
      <c r="DR367" s="29"/>
      <c r="DS367" s="24">
        <v>225</v>
      </c>
      <c r="DT367" s="243">
        <f t="shared" ca="1" si="738"/>
        <v>0</v>
      </c>
      <c r="DU367" s="243">
        <f t="shared" ca="1" si="760"/>
        <v>0</v>
      </c>
      <c r="DV367" s="243">
        <f t="shared" ca="1" si="688"/>
        <v>0</v>
      </c>
      <c r="DW367" s="33"/>
      <c r="EG367" s="242">
        <v>225</v>
      </c>
      <c r="EH367" s="331">
        <f t="shared" ca="1" si="689"/>
        <v>1150</v>
      </c>
      <c r="EI367" s="599">
        <f t="shared" ca="1" si="749"/>
        <v>103.62049999999999</v>
      </c>
      <c r="EJ367" s="331">
        <f t="shared" ca="1" si="690"/>
        <v>1046.3795</v>
      </c>
      <c r="EK367" s="594">
        <f t="shared" ca="1" si="691"/>
        <v>199.70702918882918</v>
      </c>
      <c r="EL367" s="488">
        <f t="shared" ca="1" si="692"/>
        <v>846.6724708111708</v>
      </c>
      <c r="EM367" s="331">
        <f t="shared" si="693"/>
        <v>0</v>
      </c>
      <c r="EN367" s="331">
        <f t="shared" si="694"/>
        <v>0</v>
      </c>
      <c r="EO367" s="595">
        <f t="shared" ca="1" si="695"/>
        <v>67624.308965358825</v>
      </c>
      <c r="EP367" s="420">
        <f t="shared" ca="1" si="656"/>
        <v>0</v>
      </c>
      <c r="EQ367" s="416">
        <f t="shared" ca="1" si="696"/>
        <v>1150</v>
      </c>
      <c r="ER367" s="372">
        <f t="shared" ca="1" si="750"/>
        <v>-1150</v>
      </c>
      <c r="ES367" s="242">
        <v>226</v>
      </c>
      <c r="ET367" s="29">
        <f t="shared" si="697"/>
        <v>0</v>
      </c>
      <c r="EU367" s="29">
        <f t="shared" ca="1" si="751"/>
        <v>98711.632461102359</v>
      </c>
      <c r="EV367" s="29">
        <f t="shared" ca="1" si="657"/>
        <v>102.82461714698162</v>
      </c>
      <c r="EW367" s="29"/>
      <c r="EX367" s="24">
        <v>225</v>
      </c>
      <c r="EY367" s="243">
        <f t="shared" ca="1" si="739"/>
        <v>1150</v>
      </c>
      <c r="EZ367" s="243">
        <f t="shared" ca="1" si="761"/>
        <v>302730.65004408103</v>
      </c>
      <c r="FA367" s="243">
        <f t="shared" ca="1" si="699"/>
        <v>315.34442712925107</v>
      </c>
      <c r="FB367" s="33"/>
      <c r="FL367" s="242">
        <v>225</v>
      </c>
      <c r="FM367" s="331">
        <f t="shared" ca="1" si="700"/>
        <v>1150</v>
      </c>
      <c r="FN367" s="600">
        <f t="shared" ca="1" si="752"/>
        <v>104.1015</v>
      </c>
      <c r="FO367" s="331">
        <f t="shared" ca="1" si="701"/>
        <v>1045.8985</v>
      </c>
      <c r="FP367" s="597">
        <f t="shared" ca="1" si="702"/>
        <v>209.83488550407466</v>
      </c>
      <c r="FQ367" s="488">
        <f t="shared" ca="1" si="703"/>
        <v>836.06361449592532</v>
      </c>
      <c r="FR367" s="331">
        <f t="shared" si="704"/>
        <v>0</v>
      </c>
      <c r="FS367" s="331">
        <f t="shared" si="705"/>
        <v>0</v>
      </c>
      <c r="FT367" s="596">
        <f t="shared" ca="1" si="706"/>
        <v>71107.325701186797</v>
      </c>
      <c r="FU367" s="420">
        <f t="shared" ca="1" si="658"/>
        <v>0</v>
      </c>
      <c r="FV367" s="416">
        <f t="shared" ca="1" si="707"/>
        <v>1150</v>
      </c>
      <c r="FW367" s="372">
        <f t="shared" ca="1" si="753"/>
        <v>-1150</v>
      </c>
      <c r="FX367" s="242">
        <v>226</v>
      </c>
      <c r="FY367" s="29">
        <f t="shared" si="708"/>
        <v>0</v>
      </c>
      <c r="FZ367" s="29">
        <f t="shared" ca="1" si="754"/>
        <v>98711.632461102359</v>
      </c>
      <c r="GA367" s="29">
        <f t="shared" ca="1" si="659"/>
        <v>102.82461714698162</v>
      </c>
      <c r="GB367" s="29"/>
      <c r="GC367" s="24">
        <v>225</v>
      </c>
      <c r="GD367" s="243">
        <f t="shared" ca="1" si="740"/>
        <v>1150</v>
      </c>
      <c r="GE367" s="243">
        <f t="shared" ca="1" si="762"/>
        <v>302690.30157972162</v>
      </c>
      <c r="GF367" s="243">
        <f t="shared" ca="1" si="710"/>
        <v>315.30239747887668</v>
      </c>
      <c r="GG367" s="33"/>
      <c r="GQ367" s="242">
        <v>225</v>
      </c>
      <c r="GR367" s="331">
        <f t="shared" ca="1" si="660"/>
        <v>1150</v>
      </c>
      <c r="GS367" s="600">
        <f t="shared" ca="1" si="755"/>
        <v>106.9885</v>
      </c>
      <c r="GT367" s="331">
        <f t="shared" ca="1" si="661"/>
        <v>1043.0115000000001</v>
      </c>
      <c r="GU367" s="591">
        <f t="shared" ca="1" si="711"/>
        <v>244.52110958479048</v>
      </c>
      <c r="GV367" s="488">
        <f t="shared" ca="1" si="741"/>
        <v>798.49039041520962</v>
      </c>
      <c r="GW367" s="331">
        <f t="shared" si="742"/>
        <v>0</v>
      </c>
      <c r="GX367" s="331">
        <f t="shared" si="743"/>
        <v>0</v>
      </c>
      <c r="GY367" s="593">
        <f t="shared" ca="1" si="744"/>
        <v>83037.318610084374</v>
      </c>
      <c r="GZ367" s="420">
        <f t="shared" ca="1" si="662"/>
        <v>0</v>
      </c>
      <c r="HA367" s="416">
        <f t="shared" ca="1" si="712"/>
        <v>1150</v>
      </c>
      <c r="HB367" s="372">
        <f t="shared" ca="1" si="756"/>
        <v>-1150</v>
      </c>
      <c r="HC367" s="242">
        <v>226</v>
      </c>
      <c r="HD367" s="29">
        <f t="shared" si="713"/>
        <v>0</v>
      </c>
      <c r="HE367" s="29">
        <f t="shared" ca="1" si="757"/>
        <v>91556.500218226967</v>
      </c>
      <c r="HF367" s="29">
        <f t="shared" ca="1" si="663"/>
        <v>95.371354393986437</v>
      </c>
      <c r="HG367" s="29"/>
      <c r="HH367" s="24">
        <v>225</v>
      </c>
      <c r="HI367" s="243">
        <f t="shared" ca="1" si="758"/>
        <v>1150</v>
      </c>
      <c r="HJ367" s="243">
        <f t="shared" ca="1" si="763"/>
        <v>301397.39120282856</v>
      </c>
      <c r="HK367" s="243">
        <f t="shared" ca="1" si="715"/>
        <v>313.95561583627978</v>
      </c>
      <c r="HL367" s="33"/>
    </row>
    <row r="368" spans="3:220" ht="15" customHeight="1" x14ac:dyDescent="0.25">
      <c r="C368" s="242">
        <v>226</v>
      </c>
      <c r="D368" s="243">
        <f t="shared" si="635"/>
        <v>1155.6736805955547</v>
      </c>
      <c r="E368" s="865">
        <f t="shared" si="716"/>
        <v>100</v>
      </c>
      <c r="F368" s="866"/>
      <c r="G368" s="243">
        <f t="shared" si="636"/>
        <v>1055.6736805955547</v>
      </c>
      <c r="H368" s="859">
        <f t="shared" si="637"/>
        <v>233.17231332495859</v>
      </c>
      <c r="I368" s="860"/>
      <c r="J368" s="243">
        <f t="shared" si="638"/>
        <v>822.50136727059612</v>
      </c>
      <c r="K368" s="859">
        <f t="shared" si="664"/>
        <v>69129.192630216974</v>
      </c>
      <c r="L368" s="860"/>
      <c r="M368" s="860"/>
      <c r="N368" s="861"/>
      <c r="O368" s="248">
        <f t="shared" si="665"/>
        <v>69129.192630216974</v>
      </c>
      <c r="P368" s="248">
        <f t="shared" si="633"/>
        <v>0</v>
      </c>
      <c r="Q368" s="248">
        <f t="shared" si="639"/>
        <v>0</v>
      </c>
      <c r="R368" s="1015" t="str">
        <f t="shared" si="634"/>
        <v/>
      </c>
      <c r="S368" s="1015"/>
      <c r="U368">
        <v>226</v>
      </c>
      <c r="W368" s="278"/>
      <c r="X368" s="278"/>
      <c r="Y368" s="854"/>
      <c r="Z368" s="855"/>
      <c r="AA368" s="279"/>
      <c r="AR368" s="242">
        <v>226</v>
      </c>
      <c r="AS368" s="331">
        <f t="shared" ca="1" si="640"/>
        <v>1231.970682334292</v>
      </c>
      <c r="AT368" s="566">
        <f t="shared" ca="1" si="666"/>
        <v>103.62049999999999</v>
      </c>
      <c r="AU368" s="331">
        <f t="shared" ca="1" si="641"/>
        <v>1128.350182334292</v>
      </c>
      <c r="AV368" s="329">
        <f t="shared" ca="1" si="642"/>
        <v>121.35647252721174</v>
      </c>
      <c r="AW368" s="331">
        <f t="shared" ca="1" si="643"/>
        <v>1006.9937098070802</v>
      </c>
      <c r="AX368" s="331">
        <f t="shared" si="667"/>
        <v>0</v>
      </c>
      <c r="AY368" s="331">
        <f t="shared" si="724"/>
        <v>0</v>
      </c>
      <c r="AZ368" s="350">
        <f t="shared" ca="1" si="644"/>
        <v>40600.939728094083</v>
      </c>
      <c r="BA368" s="420">
        <f t="shared" ca="1" si="645"/>
        <v>0</v>
      </c>
      <c r="BB368" s="416">
        <f t="shared" ca="1" si="668"/>
        <v>1231.970682334292</v>
      </c>
      <c r="BC368" s="372">
        <f t="shared" ca="1" si="745"/>
        <v>-1231.970682334292</v>
      </c>
      <c r="BD368" s="242">
        <v>227</v>
      </c>
      <c r="BE368" s="29">
        <f t="shared" si="646"/>
        <v>0</v>
      </c>
      <c r="BF368" s="29">
        <f t="shared" ca="1" si="669"/>
        <v>98711.632461102359</v>
      </c>
      <c r="BG368" s="29">
        <f t="shared" ca="1" si="647"/>
        <v>102.82461714698162</v>
      </c>
      <c r="BH368" s="29"/>
      <c r="BI368" s="24">
        <v>226</v>
      </c>
      <c r="BJ368" s="243">
        <f t="shared" ca="1" si="735"/>
        <v>1231.970682334292</v>
      </c>
      <c r="BK368" s="243">
        <f t="shared" ca="1" si="717"/>
        <v>324552.26684324635</v>
      </c>
      <c r="BL368" s="243">
        <f t="shared" ca="1" si="670"/>
        <v>338.07527796171496</v>
      </c>
      <c r="BM368" s="33"/>
      <c r="BO368" s="278"/>
      <c r="BP368" s="278"/>
      <c r="BQ368" s="278"/>
      <c r="BR368" s="278"/>
      <c r="BS368" s="278"/>
      <c r="BT368" s="278"/>
      <c r="BU368" s="278"/>
      <c r="BV368" s="278"/>
      <c r="BW368" s="679">
        <v>226</v>
      </c>
      <c r="BX368" s="489">
        <f t="shared" ca="1" si="671"/>
        <v>0</v>
      </c>
      <c r="BY368" s="489">
        <f t="shared" ca="1" si="648"/>
        <v>0</v>
      </c>
      <c r="BZ368" s="489">
        <f t="shared" ca="1" si="649"/>
        <v>0</v>
      </c>
      <c r="CA368" s="489">
        <f t="shared" ca="1" si="672"/>
        <v>0</v>
      </c>
      <c r="CB368" s="489">
        <f t="shared" ca="1" si="673"/>
        <v>0</v>
      </c>
      <c r="CC368" s="489">
        <f t="shared" si="674"/>
        <v>0</v>
      </c>
      <c r="CD368" s="489">
        <f t="shared" si="675"/>
        <v>0</v>
      </c>
      <c r="CE368" s="647">
        <f t="shared" ca="1" si="676"/>
        <v>0</v>
      </c>
      <c r="CF368" s="700">
        <f t="shared" ca="1" si="723"/>
        <v>0</v>
      </c>
      <c r="CG368" s="701">
        <f t="shared" ca="1" si="677"/>
        <v>0</v>
      </c>
      <c r="CH368" s="710">
        <f t="shared" ca="1" si="746"/>
        <v>0</v>
      </c>
      <c r="CI368" s="679">
        <v>227</v>
      </c>
      <c r="CJ368" s="29">
        <f t="shared" si="650"/>
        <v>0</v>
      </c>
      <c r="CK368" s="29">
        <f t="shared" ca="1" si="747"/>
        <v>98711.632461102359</v>
      </c>
      <c r="CL368" s="29">
        <f t="shared" ca="1" si="651"/>
        <v>102.82461714698162</v>
      </c>
      <c r="CM368" s="29"/>
      <c r="CN368" s="29">
        <v>226</v>
      </c>
      <c r="CO368" s="29">
        <f t="shared" ca="1" si="736"/>
        <v>0</v>
      </c>
      <c r="CP368" s="29">
        <f t="shared" ca="1" si="759"/>
        <v>0</v>
      </c>
      <c r="CQ368" s="29">
        <f t="shared" ca="1" si="679"/>
        <v>0</v>
      </c>
      <c r="CR368" s="292"/>
      <c r="DB368" s="242">
        <v>226</v>
      </c>
      <c r="DC368" s="488">
        <f t="shared" ca="1" si="680"/>
        <v>0</v>
      </c>
      <c r="DD368" s="489">
        <f t="shared" ca="1" si="652"/>
        <v>0</v>
      </c>
      <c r="DE368" s="488">
        <f t="shared" ca="1" si="681"/>
        <v>0</v>
      </c>
      <c r="DF368" s="489">
        <f t="shared" ca="1" si="682"/>
        <v>0</v>
      </c>
      <c r="DG368" s="488">
        <f t="shared" ca="1" si="683"/>
        <v>0</v>
      </c>
      <c r="DH368" s="488">
        <f t="shared" si="684"/>
        <v>0</v>
      </c>
      <c r="DI368" s="488">
        <f t="shared" si="685"/>
        <v>0</v>
      </c>
      <c r="DJ368" s="523">
        <f t="shared" ca="1" si="686"/>
        <v>0</v>
      </c>
      <c r="DK368" s="420">
        <f t="shared" ca="1" si="653"/>
        <v>0</v>
      </c>
      <c r="DL368" s="416">
        <f t="shared" ca="1" si="687"/>
        <v>0</v>
      </c>
      <c r="DM368" s="372">
        <f t="shared" ca="1" si="748"/>
        <v>0</v>
      </c>
      <c r="DN368" s="242">
        <v>227</v>
      </c>
      <c r="DO368" s="29">
        <f t="shared" si="654"/>
        <v>0</v>
      </c>
      <c r="DP368" s="29">
        <f t="shared" ca="1" si="737"/>
        <v>91556.500218226967</v>
      </c>
      <c r="DQ368" s="29">
        <f t="shared" ca="1" si="655"/>
        <v>95.371354393986437</v>
      </c>
      <c r="DR368" s="29"/>
      <c r="DS368" s="24">
        <v>226</v>
      </c>
      <c r="DT368" s="243">
        <f t="shared" ca="1" si="738"/>
        <v>0</v>
      </c>
      <c r="DU368" s="243">
        <f t="shared" ca="1" si="760"/>
        <v>0</v>
      </c>
      <c r="DV368" s="243">
        <f t="shared" ca="1" si="688"/>
        <v>0</v>
      </c>
      <c r="DW368" s="33"/>
      <c r="EG368" s="242">
        <v>226</v>
      </c>
      <c r="EH368" s="331">
        <f t="shared" ca="1" si="689"/>
        <v>1150</v>
      </c>
      <c r="EI368" s="599">
        <f t="shared" ca="1" si="749"/>
        <v>103.62049999999999</v>
      </c>
      <c r="EJ368" s="331">
        <f t="shared" ca="1" si="690"/>
        <v>1046.3795</v>
      </c>
      <c r="EK368" s="594">
        <f t="shared" ca="1" si="691"/>
        <v>197.23756781562994</v>
      </c>
      <c r="EL368" s="488">
        <f t="shared" ca="1" si="692"/>
        <v>849.14193218437003</v>
      </c>
      <c r="EM368" s="331">
        <f t="shared" si="693"/>
        <v>0</v>
      </c>
      <c r="EN368" s="331">
        <f t="shared" si="694"/>
        <v>0</v>
      </c>
      <c r="EO368" s="595">
        <f t="shared" ca="1" si="695"/>
        <v>66775.167033174454</v>
      </c>
      <c r="EP368" s="420">
        <f t="shared" ca="1" si="656"/>
        <v>0</v>
      </c>
      <c r="EQ368" s="416">
        <f t="shared" ca="1" si="696"/>
        <v>1150</v>
      </c>
      <c r="ER368" s="372">
        <f t="shared" ca="1" si="750"/>
        <v>-1150</v>
      </c>
      <c r="ES368" s="242">
        <v>227</v>
      </c>
      <c r="ET368" s="29">
        <f t="shared" si="697"/>
        <v>0</v>
      </c>
      <c r="EU368" s="29">
        <f t="shared" ca="1" si="751"/>
        <v>98711.632461102359</v>
      </c>
      <c r="EV368" s="29">
        <f t="shared" ca="1" si="657"/>
        <v>102.82461714698162</v>
      </c>
      <c r="EW368" s="29"/>
      <c r="EX368" s="24">
        <v>226</v>
      </c>
      <c r="EY368" s="243">
        <f t="shared" ca="1" si="739"/>
        <v>1150</v>
      </c>
      <c r="EZ368" s="243">
        <f t="shared" ca="1" si="761"/>
        <v>303880.65004408103</v>
      </c>
      <c r="FA368" s="243">
        <f t="shared" ca="1" si="699"/>
        <v>316.54234379591776</v>
      </c>
      <c r="FB368" s="33"/>
      <c r="FL368" s="242">
        <v>226</v>
      </c>
      <c r="FM368" s="331">
        <f t="shared" ca="1" si="700"/>
        <v>1150</v>
      </c>
      <c r="FN368" s="600">
        <f t="shared" ca="1" si="752"/>
        <v>104.1015</v>
      </c>
      <c r="FO368" s="331">
        <f t="shared" ca="1" si="701"/>
        <v>1045.8985</v>
      </c>
      <c r="FP368" s="597">
        <f t="shared" ca="1" si="702"/>
        <v>207.39636662846149</v>
      </c>
      <c r="FQ368" s="488">
        <f t="shared" ca="1" si="703"/>
        <v>838.50213337153855</v>
      </c>
      <c r="FR368" s="331">
        <f t="shared" si="704"/>
        <v>0</v>
      </c>
      <c r="FS368" s="331">
        <f t="shared" si="705"/>
        <v>0</v>
      </c>
      <c r="FT368" s="596">
        <f t="shared" ca="1" si="706"/>
        <v>70268.823567815256</v>
      </c>
      <c r="FU368" s="420">
        <f t="shared" ca="1" si="658"/>
        <v>0</v>
      </c>
      <c r="FV368" s="416">
        <f t="shared" ca="1" si="707"/>
        <v>1150</v>
      </c>
      <c r="FW368" s="372">
        <f t="shared" ca="1" si="753"/>
        <v>-1150</v>
      </c>
      <c r="FX368" s="242">
        <v>227</v>
      </c>
      <c r="FY368" s="29">
        <f t="shared" si="708"/>
        <v>0</v>
      </c>
      <c r="FZ368" s="29">
        <f t="shared" ca="1" si="754"/>
        <v>98711.632461102359</v>
      </c>
      <c r="GA368" s="29">
        <f t="shared" ca="1" si="659"/>
        <v>102.82461714698162</v>
      </c>
      <c r="GB368" s="29"/>
      <c r="GC368" s="24">
        <v>226</v>
      </c>
      <c r="GD368" s="243">
        <f t="shared" ca="1" si="740"/>
        <v>1150</v>
      </c>
      <c r="GE368" s="243">
        <f t="shared" ca="1" si="762"/>
        <v>303840.30157972162</v>
      </c>
      <c r="GF368" s="243">
        <f t="shared" ca="1" si="710"/>
        <v>316.50031414554337</v>
      </c>
      <c r="GG368" s="33"/>
      <c r="GQ368" s="242">
        <v>226</v>
      </c>
      <c r="GR368" s="331">
        <f t="shared" ca="1" si="660"/>
        <v>1150</v>
      </c>
      <c r="GS368" s="600">
        <f t="shared" ca="1" si="755"/>
        <v>106.9885</v>
      </c>
      <c r="GT368" s="331">
        <f t="shared" ca="1" si="661"/>
        <v>1043.0115000000001</v>
      </c>
      <c r="GU368" s="591">
        <f t="shared" ca="1" si="711"/>
        <v>242.19217927941278</v>
      </c>
      <c r="GV368" s="488">
        <f t="shared" ca="1" si="741"/>
        <v>800.81932072058726</v>
      </c>
      <c r="GW368" s="331">
        <f t="shared" si="742"/>
        <v>0</v>
      </c>
      <c r="GX368" s="331">
        <f t="shared" si="743"/>
        <v>0</v>
      </c>
      <c r="GY368" s="593">
        <f t="shared" ca="1" si="744"/>
        <v>82236.499289363783</v>
      </c>
      <c r="GZ368" s="420">
        <f t="shared" ca="1" si="662"/>
        <v>0</v>
      </c>
      <c r="HA368" s="416">
        <f t="shared" ca="1" si="712"/>
        <v>1150</v>
      </c>
      <c r="HB368" s="372">
        <f t="shared" ca="1" si="756"/>
        <v>-1150</v>
      </c>
      <c r="HC368" s="242">
        <v>227</v>
      </c>
      <c r="HD368" s="29">
        <f t="shared" si="713"/>
        <v>0</v>
      </c>
      <c r="HE368" s="29">
        <f t="shared" ca="1" si="757"/>
        <v>91556.500218226967</v>
      </c>
      <c r="HF368" s="29">
        <f t="shared" ca="1" si="663"/>
        <v>95.371354393986437</v>
      </c>
      <c r="HG368" s="29"/>
      <c r="HH368" s="24">
        <v>226</v>
      </c>
      <c r="HI368" s="243">
        <f t="shared" ca="1" si="758"/>
        <v>1150</v>
      </c>
      <c r="HJ368" s="243">
        <f t="shared" ca="1" si="763"/>
        <v>302547.39120282856</v>
      </c>
      <c r="HK368" s="243">
        <f t="shared" ca="1" si="715"/>
        <v>315.15353250294646</v>
      </c>
      <c r="HL368" s="33"/>
    </row>
    <row r="369" spans="3:220" ht="15" customHeight="1" x14ac:dyDescent="0.25">
      <c r="C369" s="242">
        <v>227</v>
      </c>
      <c r="D369" s="243">
        <f t="shared" si="635"/>
        <v>1155.6736805955547</v>
      </c>
      <c r="E369" s="865">
        <f t="shared" si="716"/>
        <v>100</v>
      </c>
      <c r="F369" s="866"/>
      <c r="G369" s="243">
        <f t="shared" si="636"/>
        <v>1055.6736805955547</v>
      </c>
      <c r="H369" s="859">
        <f t="shared" si="637"/>
        <v>230.43064210072325</v>
      </c>
      <c r="I369" s="860"/>
      <c r="J369" s="243">
        <f t="shared" si="638"/>
        <v>825.24303849483147</v>
      </c>
      <c r="K369" s="859">
        <f t="shared" si="664"/>
        <v>68303.949591722136</v>
      </c>
      <c r="L369" s="860"/>
      <c r="M369" s="860"/>
      <c r="N369" s="861"/>
      <c r="O369" s="248">
        <f t="shared" si="665"/>
        <v>68303.949591722136</v>
      </c>
      <c r="P369" s="248">
        <f t="shared" si="633"/>
        <v>0</v>
      </c>
      <c r="Q369" s="248">
        <f t="shared" si="639"/>
        <v>0</v>
      </c>
      <c r="R369" s="1015" t="str">
        <f t="shared" si="634"/>
        <v/>
      </c>
      <c r="S369" s="1015"/>
      <c r="U369">
        <v>227</v>
      </c>
      <c r="W369" s="278"/>
      <c r="X369" s="278"/>
      <c r="Y369" s="854"/>
      <c r="Z369" s="855"/>
      <c r="AA369" s="279"/>
      <c r="AR369" s="242">
        <v>227</v>
      </c>
      <c r="AS369" s="331">
        <f t="shared" ca="1" si="640"/>
        <v>1231.970682334292</v>
      </c>
      <c r="AT369" s="566">
        <f t="shared" ca="1" si="666"/>
        <v>103.62049999999999</v>
      </c>
      <c r="AU369" s="331">
        <f t="shared" ca="1" si="641"/>
        <v>1128.350182334292</v>
      </c>
      <c r="AV369" s="329">
        <f t="shared" ca="1" si="642"/>
        <v>118.41940754027441</v>
      </c>
      <c r="AW369" s="331">
        <f t="shared" ca="1" si="643"/>
        <v>1009.9307747940176</v>
      </c>
      <c r="AX369" s="331">
        <f t="shared" si="667"/>
        <v>0</v>
      </c>
      <c r="AY369" s="331">
        <f t="shared" si="724"/>
        <v>0</v>
      </c>
      <c r="AZ369" s="350">
        <f t="shared" ca="1" si="644"/>
        <v>39591.008953300065</v>
      </c>
      <c r="BA369" s="420">
        <f t="shared" ca="1" si="645"/>
        <v>0</v>
      </c>
      <c r="BB369" s="416">
        <f t="shared" ca="1" si="668"/>
        <v>1231.970682334292</v>
      </c>
      <c r="BC369" s="372">
        <f t="shared" ca="1" si="745"/>
        <v>-1231.970682334292</v>
      </c>
      <c r="BD369" s="443">
        <v>228</v>
      </c>
      <c r="BE369" s="444">
        <f t="shared" si="646"/>
        <v>0</v>
      </c>
      <c r="BF369" s="444">
        <f t="shared" ca="1" si="669"/>
        <v>98711.632461102359</v>
      </c>
      <c r="BG369" s="444">
        <f t="shared" ca="1" si="647"/>
        <v>102.82461714698162</v>
      </c>
      <c r="BH369" s="444">
        <f ca="1">IF(BD369&gt;$BE$140,0,SUM(BG358:BG369))</f>
        <v>1233.8954057637795</v>
      </c>
      <c r="BI369" s="24">
        <v>227</v>
      </c>
      <c r="BJ369" s="243">
        <f t="shared" ca="1" si="735"/>
        <v>1231.970682334292</v>
      </c>
      <c r="BK369" s="243">
        <f t="shared" ca="1" si="717"/>
        <v>325784.23752558063</v>
      </c>
      <c r="BL369" s="243">
        <f t="shared" ca="1" si="670"/>
        <v>339.35858075581319</v>
      </c>
      <c r="BM369" s="33"/>
      <c r="BO369" s="278"/>
      <c r="BP369" s="278"/>
      <c r="BQ369" s="278"/>
      <c r="BR369" s="278"/>
      <c r="BS369" s="278"/>
      <c r="BT369" s="278"/>
      <c r="BU369" s="278"/>
      <c r="BV369" s="278"/>
      <c r="BW369" s="679">
        <v>227</v>
      </c>
      <c r="BX369" s="489">
        <f t="shared" ca="1" si="671"/>
        <v>0</v>
      </c>
      <c r="BY369" s="489">
        <f t="shared" ca="1" si="648"/>
        <v>0</v>
      </c>
      <c r="BZ369" s="489">
        <f t="shared" ca="1" si="649"/>
        <v>0</v>
      </c>
      <c r="CA369" s="489">
        <f t="shared" ca="1" si="672"/>
        <v>0</v>
      </c>
      <c r="CB369" s="489">
        <f t="shared" ca="1" si="673"/>
        <v>0</v>
      </c>
      <c r="CC369" s="489">
        <f t="shared" si="674"/>
        <v>0</v>
      </c>
      <c r="CD369" s="489">
        <f t="shared" si="675"/>
        <v>0</v>
      </c>
      <c r="CE369" s="647">
        <f t="shared" ca="1" si="676"/>
        <v>0</v>
      </c>
      <c r="CF369" s="700">
        <f t="shared" ca="1" si="723"/>
        <v>0</v>
      </c>
      <c r="CG369" s="701">
        <f t="shared" ca="1" si="677"/>
        <v>0</v>
      </c>
      <c r="CH369" s="710">
        <f t="shared" ca="1" si="746"/>
        <v>0</v>
      </c>
      <c r="CI369" s="703">
        <v>228</v>
      </c>
      <c r="CJ369" s="444">
        <f t="shared" si="650"/>
        <v>0</v>
      </c>
      <c r="CK369" s="444">
        <f t="shared" ca="1" si="747"/>
        <v>98711.632461102359</v>
      </c>
      <c r="CL369" s="444">
        <f t="shared" ca="1" si="651"/>
        <v>102.82461714698162</v>
      </c>
      <c r="CM369" s="444">
        <f ca="1">IF(CI369&gt;$CJ$140,0,SUM(CL358:CL369))</f>
        <v>1233.8954057637795</v>
      </c>
      <c r="CN369" s="29">
        <v>227</v>
      </c>
      <c r="CO369" s="29">
        <f t="shared" ca="1" si="736"/>
        <v>0</v>
      </c>
      <c r="CP369" s="29">
        <f t="shared" ca="1" si="759"/>
        <v>0</v>
      </c>
      <c r="CQ369" s="29">
        <f t="shared" ca="1" si="679"/>
        <v>0</v>
      </c>
      <c r="CR369" s="292"/>
      <c r="DB369" s="242">
        <v>227</v>
      </c>
      <c r="DC369" s="488">
        <f t="shared" ca="1" si="680"/>
        <v>0</v>
      </c>
      <c r="DD369" s="489">
        <f t="shared" ca="1" si="652"/>
        <v>0</v>
      </c>
      <c r="DE369" s="488">
        <f t="shared" ca="1" si="681"/>
        <v>0</v>
      </c>
      <c r="DF369" s="489">
        <f t="shared" ca="1" si="682"/>
        <v>0</v>
      </c>
      <c r="DG369" s="488">
        <f t="shared" ca="1" si="683"/>
        <v>0</v>
      </c>
      <c r="DH369" s="488">
        <f t="shared" si="684"/>
        <v>0</v>
      </c>
      <c r="DI369" s="488">
        <f t="shared" si="685"/>
        <v>0</v>
      </c>
      <c r="DJ369" s="523">
        <f t="shared" ca="1" si="686"/>
        <v>0</v>
      </c>
      <c r="DK369" s="420">
        <f t="shared" ca="1" si="653"/>
        <v>0</v>
      </c>
      <c r="DL369" s="416">
        <f t="shared" ca="1" si="687"/>
        <v>0</v>
      </c>
      <c r="DM369" s="372">
        <f t="shared" ca="1" si="748"/>
        <v>0</v>
      </c>
      <c r="DN369" s="443">
        <v>228</v>
      </c>
      <c r="DO369" s="444">
        <f t="shared" si="654"/>
        <v>0</v>
      </c>
      <c r="DP369" s="444">
        <f t="shared" ca="1" si="737"/>
        <v>91556.500218226967</v>
      </c>
      <c r="DQ369" s="444">
        <f t="shared" ca="1" si="655"/>
        <v>95.371354393986437</v>
      </c>
      <c r="DR369" s="444">
        <f ca="1">IF(DN369&gt;$DO$140,0,SUM(DQ358:DQ369))</f>
        <v>1144.456252727837</v>
      </c>
      <c r="DS369" s="24">
        <v>227</v>
      </c>
      <c r="DT369" s="243">
        <f t="shared" ca="1" si="738"/>
        <v>0</v>
      </c>
      <c r="DU369" s="243">
        <f t="shared" ca="1" si="760"/>
        <v>0</v>
      </c>
      <c r="DV369" s="243">
        <f t="shared" ca="1" si="688"/>
        <v>0</v>
      </c>
      <c r="DW369" s="33"/>
      <c r="EG369" s="242">
        <v>227</v>
      </c>
      <c r="EH369" s="331">
        <f t="shared" ca="1" si="689"/>
        <v>1150</v>
      </c>
      <c r="EI369" s="599">
        <f t="shared" ca="1" si="749"/>
        <v>103.62049999999999</v>
      </c>
      <c r="EJ369" s="331">
        <f t="shared" ca="1" si="690"/>
        <v>1046.3795</v>
      </c>
      <c r="EK369" s="594">
        <f t="shared" ca="1" si="691"/>
        <v>194.76090384675885</v>
      </c>
      <c r="EL369" s="488">
        <f t="shared" ca="1" si="692"/>
        <v>851.61859615324113</v>
      </c>
      <c r="EM369" s="331">
        <f t="shared" si="693"/>
        <v>0</v>
      </c>
      <c r="EN369" s="331">
        <f t="shared" si="694"/>
        <v>0</v>
      </c>
      <c r="EO369" s="595">
        <f t="shared" ca="1" si="695"/>
        <v>65923.548437021207</v>
      </c>
      <c r="EP369" s="420">
        <f t="shared" ca="1" si="656"/>
        <v>0</v>
      </c>
      <c r="EQ369" s="416">
        <f t="shared" ca="1" si="696"/>
        <v>1150</v>
      </c>
      <c r="ER369" s="372">
        <f t="shared" ca="1" si="750"/>
        <v>-1150</v>
      </c>
      <c r="ES369" s="443">
        <v>228</v>
      </c>
      <c r="ET369" s="444">
        <f t="shared" si="697"/>
        <v>0</v>
      </c>
      <c r="EU369" s="444">
        <f t="shared" ca="1" si="751"/>
        <v>98711.632461102359</v>
      </c>
      <c r="EV369" s="444">
        <f t="shared" ca="1" si="657"/>
        <v>102.82461714698162</v>
      </c>
      <c r="EW369" s="444">
        <f ca="1">IF(ES369&gt;$ET$140,0,SUM(EV358:EV369))</f>
        <v>1233.8954057637795</v>
      </c>
      <c r="EX369" s="24">
        <v>227</v>
      </c>
      <c r="EY369" s="243">
        <f t="shared" ca="1" si="739"/>
        <v>1150</v>
      </c>
      <c r="EZ369" s="243">
        <f t="shared" ca="1" si="761"/>
        <v>305030.65004408103</v>
      </c>
      <c r="FA369" s="243">
        <f t="shared" ca="1" si="699"/>
        <v>317.74026046258444</v>
      </c>
      <c r="FB369" s="33"/>
      <c r="FL369" s="242">
        <v>227</v>
      </c>
      <c r="FM369" s="331">
        <f t="shared" ca="1" si="700"/>
        <v>1150</v>
      </c>
      <c r="FN369" s="600">
        <f t="shared" ca="1" si="752"/>
        <v>104.1015</v>
      </c>
      <c r="FO369" s="331">
        <f t="shared" ca="1" si="701"/>
        <v>1045.8985</v>
      </c>
      <c r="FP369" s="597">
        <f t="shared" ca="1" si="702"/>
        <v>204.95073540612785</v>
      </c>
      <c r="FQ369" s="488">
        <f t="shared" ca="1" si="703"/>
        <v>840.94776459387219</v>
      </c>
      <c r="FR369" s="331">
        <f t="shared" si="704"/>
        <v>0</v>
      </c>
      <c r="FS369" s="331">
        <f t="shared" si="705"/>
        <v>0</v>
      </c>
      <c r="FT369" s="596">
        <f t="shared" ca="1" si="706"/>
        <v>69427.875803221381</v>
      </c>
      <c r="FU369" s="420">
        <f t="shared" ca="1" si="658"/>
        <v>0</v>
      </c>
      <c r="FV369" s="416">
        <f t="shared" ca="1" si="707"/>
        <v>1150</v>
      </c>
      <c r="FW369" s="372">
        <f t="shared" ca="1" si="753"/>
        <v>-1150</v>
      </c>
      <c r="FX369" s="443">
        <v>228</v>
      </c>
      <c r="FY369" s="444">
        <f t="shared" si="708"/>
        <v>0</v>
      </c>
      <c r="FZ369" s="444">
        <f t="shared" ca="1" si="754"/>
        <v>98711.632461102359</v>
      </c>
      <c r="GA369" s="444">
        <f t="shared" ca="1" si="659"/>
        <v>102.82461714698162</v>
      </c>
      <c r="GB369" s="444">
        <f ca="1">IF(FX369&gt;$FY$140,0,SUM(GA358:GA369))</f>
        <v>1233.8954057637795</v>
      </c>
      <c r="GC369" s="24">
        <v>227</v>
      </c>
      <c r="GD369" s="243">
        <f t="shared" ca="1" si="740"/>
        <v>1150</v>
      </c>
      <c r="GE369" s="243">
        <f t="shared" ca="1" si="762"/>
        <v>304990.30157972162</v>
      </c>
      <c r="GF369" s="243">
        <f t="shared" ca="1" si="710"/>
        <v>317.69823081221006</v>
      </c>
      <c r="GG369" s="33"/>
      <c r="GQ369" s="242">
        <v>227</v>
      </c>
      <c r="GR369" s="331">
        <f t="shared" ca="1" si="660"/>
        <v>1150</v>
      </c>
      <c r="GS369" s="600">
        <f t="shared" ca="1" si="755"/>
        <v>106.9885</v>
      </c>
      <c r="GT369" s="331">
        <f t="shared" ca="1" si="661"/>
        <v>1043.0115000000001</v>
      </c>
      <c r="GU369" s="591">
        <f t="shared" ca="1" si="711"/>
        <v>239.85645626064436</v>
      </c>
      <c r="GV369" s="488">
        <f t="shared" ca="1" si="741"/>
        <v>803.15504373935573</v>
      </c>
      <c r="GW369" s="331">
        <f t="shared" si="742"/>
        <v>0</v>
      </c>
      <c r="GX369" s="331">
        <f t="shared" si="743"/>
        <v>0</v>
      </c>
      <c r="GY369" s="593">
        <f t="shared" ca="1" si="744"/>
        <v>81433.344245624423</v>
      </c>
      <c r="GZ369" s="420">
        <f t="shared" ca="1" si="662"/>
        <v>0</v>
      </c>
      <c r="HA369" s="416">
        <f t="shared" ca="1" si="712"/>
        <v>1150</v>
      </c>
      <c r="HB369" s="372">
        <f t="shared" ca="1" si="756"/>
        <v>-1150</v>
      </c>
      <c r="HC369" s="443">
        <v>228</v>
      </c>
      <c r="HD369" s="444">
        <f t="shared" si="713"/>
        <v>0</v>
      </c>
      <c r="HE369" s="444">
        <f t="shared" ca="1" si="757"/>
        <v>91556.500218226967</v>
      </c>
      <c r="HF369" s="444">
        <f t="shared" ca="1" si="663"/>
        <v>95.371354393986437</v>
      </c>
      <c r="HG369" s="444">
        <f ca="1">IF(HC369&gt;$HD$140,0,SUM(HF358:HF369))</f>
        <v>1144.456252727837</v>
      </c>
      <c r="HH369" s="24">
        <v>227</v>
      </c>
      <c r="HI369" s="243">
        <f t="shared" ca="1" si="758"/>
        <v>1150</v>
      </c>
      <c r="HJ369" s="243">
        <f t="shared" ca="1" si="763"/>
        <v>303697.39120282856</v>
      </c>
      <c r="HK369" s="243">
        <f t="shared" ca="1" si="715"/>
        <v>316.35144916961309</v>
      </c>
      <c r="HL369" s="33"/>
    </row>
    <row r="370" spans="3:220" ht="15" customHeight="1" x14ac:dyDescent="0.25">
      <c r="C370" s="242">
        <v>228</v>
      </c>
      <c r="D370" s="243">
        <f t="shared" si="635"/>
        <v>1155.6736805955547</v>
      </c>
      <c r="E370" s="865">
        <f t="shared" si="716"/>
        <v>100</v>
      </c>
      <c r="F370" s="866"/>
      <c r="G370" s="243">
        <f t="shared" si="636"/>
        <v>1055.6736805955547</v>
      </c>
      <c r="H370" s="859">
        <f t="shared" si="637"/>
        <v>227.67983197240713</v>
      </c>
      <c r="I370" s="860"/>
      <c r="J370" s="243">
        <f t="shared" si="638"/>
        <v>827.99384862314764</v>
      </c>
      <c r="K370" s="859">
        <f t="shared" si="664"/>
        <v>67475.955743098981</v>
      </c>
      <c r="L370" s="860"/>
      <c r="M370" s="860"/>
      <c r="N370" s="861"/>
      <c r="O370" s="248">
        <f t="shared" si="665"/>
        <v>67475.955743098981</v>
      </c>
      <c r="P370" s="248">
        <f t="shared" si="633"/>
        <v>0</v>
      </c>
      <c r="Q370" s="248">
        <f t="shared" si="639"/>
        <v>0</v>
      </c>
      <c r="R370" s="1015" t="str">
        <f t="shared" si="634"/>
        <v/>
      </c>
      <c r="S370" s="1015"/>
      <c r="U370">
        <v>228</v>
      </c>
      <c r="W370" s="278"/>
      <c r="X370" s="278"/>
      <c r="Y370" s="854"/>
      <c r="Z370" s="855"/>
      <c r="AA370" s="279"/>
      <c r="AR370" s="242">
        <v>228</v>
      </c>
      <c r="AS370" s="331">
        <f t="shared" ca="1" si="640"/>
        <v>1231.970682334292</v>
      </c>
      <c r="AT370" s="566">
        <f t="shared" ca="1" si="666"/>
        <v>103.62049999999999</v>
      </c>
      <c r="AU370" s="331">
        <f t="shared" ca="1" si="641"/>
        <v>1128.350182334292</v>
      </c>
      <c r="AV370" s="329">
        <f t="shared" ca="1" si="642"/>
        <v>115.47377611379187</v>
      </c>
      <c r="AW370" s="331">
        <f t="shared" ca="1" si="643"/>
        <v>1012.8764062205</v>
      </c>
      <c r="AX370" s="331">
        <f t="shared" si="667"/>
        <v>0</v>
      </c>
      <c r="AY370" s="331">
        <f t="shared" si="724"/>
        <v>0</v>
      </c>
      <c r="AZ370" s="350">
        <f t="shared" ca="1" si="644"/>
        <v>38578.132547079564</v>
      </c>
      <c r="BA370" s="420">
        <f t="shared" ca="1" si="645"/>
        <v>0</v>
      </c>
      <c r="BB370" s="416">
        <f t="shared" ca="1" si="668"/>
        <v>1231.970682334292</v>
      </c>
      <c r="BC370" s="372">
        <f t="shared" ca="1" si="745"/>
        <v>-1231.970682334292</v>
      </c>
      <c r="BD370" s="242">
        <v>229</v>
      </c>
      <c r="BE370" s="29">
        <f t="shared" si="646"/>
        <v>0</v>
      </c>
      <c r="BF370" s="445">
        <f ca="1">(IF(BD370&gt;$BE$140,0,BF369+BE370))+BH369</f>
        <v>99945.527866866134</v>
      </c>
      <c r="BG370" s="29">
        <f t="shared" ca="1" si="647"/>
        <v>104.1099248613189</v>
      </c>
      <c r="BH370" s="29"/>
      <c r="BI370" s="433">
        <v>228</v>
      </c>
      <c r="BJ370" s="428">
        <f t="shared" ca="1" si="735"/>
        <v>1231.970682334292</v>
      </c>
      <c r="BK370" s="428">
        <f t="shared" ca="1" si="717"/>
        <v>327016.2082079149</v>
      </c>
      <c r="BL370" s="428">
        <f t="shared" ca="1" si="670"/>
        <v>340.64188354991137</v>
      </c>
      <c r="BM370" s="446">
        <f ca="1">IF(BI370&gt;$BA$140,0,SUM(BL359:BL370))</f>
        <v>4003.0046181884554</v>
      </c>
      <c r="BO370" s="278"/>
      <c r="BP370" s="278"/>
      <c r="BQ370" s="278"/>
      <c r="BR370" s="278"/>
      <c r="BS370" s="278"/>
      <c r="BT370" s="278"/>
      <c r="BU370" s="278"/>
      <c r="BV370" s="278"/>
      <c r="BW370" s="679">
        <v>228</v>
      </c>
      <c r="BX370" s="489">
        <f t="shared" ca="1" si="671"/>
        <v>0</v>
      </c>
      <c r="BY370" s="489">
        <f t="shared" ca="1" si="648"/>
        <v>0</v>
      </c>
      <c r="BZ370" s="489">
        <f t="shared" ca="1" si="649"/>
        <v>0</v>
      </c>
      <c r="CA370" s="489">
        <f t="shared" ca="1" si="672"/>
        <v>0</v>
      </c>
      <c r="CB370" s="489">
        <f t="shared" ca="1" si="673"/>
        <v>0</v>
      </c>
      <c r="CC370" s="489">
        <f t="shared" si="674"/>
        <v>0</v>
      </c>
      <c r="CD370" s="489">
        <f t="shared" si="675"/>
        <v>0</v>
      </c>
      <c r="CE370" s="647">
        <f t="shared" ca="1" si="676"/>
        <v>0</v>
      </c>
      <c r="CF370" s="700">
        <f t="shared" ca="1" si="723"/>
        <v>0</v>
      </c>
      <c r="CG370" s="701">
        <f t="shared" ca="1" si="677"/>
        <v>0</v>
      </c>
      <c r="CH370" s="710">
        <f t="shared" ca="1" si="746"/>
        <v>0</v>
      </c>
      <c r="CI370" s="679">
        <v>229</v>
      </c>
      <c r="CJ370" s="29">
        <f t="shared" si="650"/>
        <v>0</v>
      </c>
      <c r="CK370" s="445">
        <f ca="1">(IF(CI370&gt;$CJ$140,0,CK369+CJ370))+CM369</f>
        <v>99945.527866866134</v>
      </c>
      <c r="CL370" s="29">
        <f t="shared" ca="1" si="651"/>
        <v>104.1099248613189</v>
      </c>
      <c r="CM370" s="29"/>
      <c r="CN370" s="432">
        <v>228</v>
      </c>
      <c r="CO370" s="432">
        <f t="shared" ca="1" si="736"/>
        <v>0</v>
      </c>
      <c r="CP370" s="432">
        <f t="shared" ca="1" si="759"/>
        <v>0</v>
      </c>
      <c r="CQ370" s="432">
        <f t="shared" ca="1" si="679"/>
        <v>0</v>
      </c>
      <c r="CR370" s="296">
        <f ca="1">IF(CN370&gt;$CF$140,0,SUM(CQ359:CQ370))</f>
        <v>0</v>
      </c>
      <c r="DB370" s="242">
        <v>228</v>
      </c>
      <c r="DC370" s="488">
        <f t="shared" ca="1" si="680"/>
        <v>0</v>
      </c>
      <c r="DD370" s="489">
        <f t="shared" ca="1" si="652"/>
        <v>0</v>
      </c>
      <c r="DE370" s="488">
        <f t="shared" ca="1" si="681"/>
        <v>0</v>
      </c>
      <c r="DF370" s="489">
        <f t="shared" ca="1" si="682"/>
        <v>0</v>
      </c>
      <c r="DG370" s="488">
        <f t="shared" ca="1" si="683"/>
        <v>0</v>
      </c>
      <c r="DH370" s="488">
        <f t="shared" si="684"/>
        <v>0</v>
      </c>
      <c r="DI370" s="488">
        <f t="shared" si="685"/>
        <v>0</v>
      </c>
      <c r="DJ370" s="523">
        <f t="shared" ca="1" si="686"/>
        <v>0</v>
      </c>
      <c r="DK370" s="420">
        <f t="shared" ca="1" si="653"/>
        <v>0</v>
      </c>
      <c r="DL370" s="416">
        <f t="shared" ca="1" si="687"/>
        <v>0</v>
      </c>
      <c r="DM370" s="372">
        <f t="shared" ca="1" si="748"/>
        <v>0</v>
      </c>
      <c r="DN370" s="242">
        <v>229</v>
      </c>
      <c r="DO370" s="29">
        <f t="shared" si="654"/>
        <v>0</v>
      </c>
      <c r="DP370" s="445">
        <f ca="1">(IF(DN370&gt;$DO$140,0,DP369+DO370))+DR369</f>
        <v>92700.956470954799</v>
      </c>
      <c r="DQ370" s="29">
        <f t="shared" ca="1" si="655"/>
        <v>96.563496323911252</v>
      </c>
      <c r="DR370" s="29"/>
      <c r="DS370" s="433">
        <v>228</v>
      </c>
      <c r="DT370" s="428">
        <f t="shared" ca="1" si="738"/>
        <v>0</v>
      </c>
      <c r="DU370" s="428">
        <f t="shared" ca="1" si="760"/>
        <v>0</v>
      </c>
      <c r="DV370" s="428">
        <f t="shared" ca="1" si="688"/>
        <v>0</v>
      </c>
      <c r="DW370" s="446">
        <f ca="1">IF(DS370&gt;$DK$140,0,SUM(DV359:DV370))</f>
        <v>0</v>
      </c>
      <c r="EG370" s="242">
        <v>228</v>
      </c>
      <c r="EH370" s="331">
        <f t="shared" ca="1" si="689"/>
        <v>1150</v>
      </c>
      <c r="EI370" s="599">
        <f t="shared" ca="1" si="749"/>
        <v>103.62049999999999</v>
      </c>
      <c r="EJ370" s="331">
        <f t="shared" ca="1" si="690"/>
        <v>1046.3795</v>
      </c>
      <c r="EK370" s="594">
        <f t="shared" ca="1" si="691"/>
        <v>192.27701627464521</v>
      </c>
      <c r="EL370" s="488">
        <f t="shared" ca="1" si="692"/>
        <v>854.10248372535477</v>
      </c>
      <c r="EM370" s="331">
        <f t="shared" si="693"/>
        <v>0</v>
      </c>
      <c r="EN370" s="331">
        <f t="shared" si="694"/>
        <v>0</v>
      </c>
      <c r="EO370" s="595">
        <f t="shared" ca="1" si="695"/>
        <v>65069.44595329585</v>
      </c>
      <c r="EP370" s="420">
        <f t="shared" ca="1" si="656"/>
        <v>0</v>
      </c>
      <c r="EQ370" s="416">
        <f t="shared" ca="1" si="696"/>
        <v>1150</v>
      </c>
      <c r="ER370" s="372">
        <f t="shared" ca="1" si="750"/>
        <v>-1150</v>
      </c>
      <c r="ES370" s="242">
        <v>229</v>
      </c>
      <c r="ET370" s="29">
        <f t="shared" si="697"/>
        <v>0</v>
      </c>
      <c r="EU370" s="445">
        <f ca="1">(IF(ES370&gt;$ET$140,0,EU369+ET370))+EW369</f>
        <v>99945.527866866134</v>
      </c>
      <c r="EV370" s="29">
        <f t="shared" ca="1" si="657"/>
        <v>104.1099248613189</v>
      </c>
      <c r="EW370" s="29"/>
      <c r="EX370" s="433">
        <v>228</v>
      </c>
      <c r="EY370" s="428">
        <f t="shared" ca="1" si="739"/>
        <v>1150</v>
      </c>
      <c r="EZ370" s="428">
        <f t="shared" ca="1" si="761"/>
        <v>306180.65004408103</v>
      </c>
      <c r="FA370" s="428">
        <f t="shared" ca="1" si="699"/>
        <v>318.93817712925107</v>
      </c>
      <c r="FB370" s="446">
        <f ca="1">IF(EX370&gt;$EP$140,0,SUM(FA359:FA370))</f>
        <v>3748.1956255510127</v>
      </c>
      <c r="FL370" s="242">
        <v>228</v>
      </c>
      <c r="FM370" s="331">
        <f t="shared" ca="1" si="700"/>
        <v>1150</v>
      </c>
      <c r="FN370" s="600">
        <f t="shared" ca="1" si="752"/>
        <v>104.1015</v>
      </c>
      <c r="FO370" s="331">
        <f t="shared" ca="1" si="701"/>
        <v>1045.8985</v>
      </c>
      <c r="FP370" s="597">
        <f t="shared" ca="1" si="702"/>
        <v>202.49797109272905</v>
      </c>
      <c r="FQ370" s="488">
        <f t="shared" ca="1" si="703"/>
        <v>843.400528907271</v>
      </c>
      <c r="FR370" s="331">
        <f t="shared" si="704"/>
        <v>0</v>
      </c>
      <c r="FS370" s="331">
        <f t="shared" si="705"/>
        <v>0</v>
      </c>
      <c r="FT370" s="596">
        <f t="shared" ca="1" si="706"/>
        <v>68584.475274314114</v>
      </c>
      <c r="FU370" s="420">
        <f t="shared" ca="1" si="658"/>
        <v>0</v>
      </c>
      <c r="FV370" s="416">
        <f t="shared" ca="1" si="707"/>
        <v>1150</v>
      </c>
      <c r="FW370" s="372">
        <f t="shared" ca="1" si="753"/>
        <v>-1150</v>
      </c>
      <c r="FX370" s="242">
        <v>229</v>
      </c>
      <c r="FY370" s="29">
        <f t="shared" si="708"/>
        <v>0</v>
      </c>
      <c r="FZ370" s="445">
        <f ca="1">(IF(FX370&gt;$FY$140,0,FZ369+FY370))+GB369</f>
        <v>99945.527866866134</v>
      </c>
      <c r="GA370" s="29">
        <f t="shared" ca="1" si="659"/>
        <v>104.1099248613189</v>
      </c>
      <c r="GB370" s="29"/>
      <c r="GC370" s="433">
        <v>228</v>
      </c>
      <c r="GD370" s="428">
        <f t="shared" ca="1" si="740"/>
        <v>1150</v>
      </c>
      <c r="GE370" s="428">
        <f t="shared" ca="1" si="762"/>
        <v>306140.30157972162</v>
      </c>
      <c r="GF370" s="428">
        <f t="shared" ca="1" si="710"/>
        <v>318.89614747887668</v>
      </c>
      <c r="GG370" s="446">
        <f ca="1">IF(GC370&gt;$FU$140,0,SUM(GF359:GF370))</f>
        <v>3747.69126974652</v>
      </c>
      <c r="GQ370" s="242">
        <v>228</v>
      </c>
      <c r="GR370" s="331">
        <f t="shared" ca="1" si="660"/>
        <v>1150</v>
      </c>
      <c r="GS370" s="600">
        <f t="shared" ca="1" si="755"/>
        <v>106.9885</v>
      </c>
      <c r="GT370" s="331">
        <f t="shared" ca="1" si="661"/>
        <v>1043.0115000000001</v>
      </c>
      <c r="GU370" s="591">
        <f t="shared" ca="1" si="711"/>
        <v>237.51392071640461</v>
      </c>
      <c r="GV370" s="488">
        <f t="shared" ca="1" si="741"/>
        <v>805.49757928359543</v>
      </c>
      <c r="GW370" s="331">
        <f t="shared" si="742"/>
        <v>0</v>
      </c>
      <c r="GX370" s="331">
        <f t="shared" si="743"/>
        <v>0</v>
      </c>
      <c r="GY370" s="593">
        <f t="shared" ca="1" si="744"/>
        <v>80627.846666340833</v>
      </c>
      <c r="GZ370" s="420">
        <f t="shared" ca="1" si="662"/>
        <v>0</v>
      </c>
      <c r="HA370" s="416">
        <f t="shared" ca="1" si="712"/>
        <v>1150</v>
      </c>
      <c r="HB370" s="372">
        <f t="shared" ca="1" si="756"/>
        <v>-1150</v>
      </c>
      <c r="HC370" s="242">
        <v>229</v>
      </c>
      <c r="HD370" s="29">
        <f t="shared" si="713"/>
        <v>0</v>
      </c>
      <c r="HE370" s="445">
        <f ca="1">(IF(HC370&gt;$HD$140,0,HE369+HD370))+HG369</f>
        <v>92700.956470954799</v>
      </c>
      <c r="HF370" s="29">
        <f t="shared" ca="1" si="663"/>
        <v>96.563496323911252</v>
      </c>
      <c r="HG370" s="29"/>
      <c r="HH370" s="433">
        <v>228</v>
      </c>
      <c r="HI370" s="428">
        <f t="shared" ca="1" si="758"/>
        <v>1150</v>
      </c>
      <c r="HJ370" s="428">
        <f t="shared" ca="1" si="763"/>
        <v>304847.39120282856</v>
      </c>
      <c r="HK370" s="428">
        <f t="shared" ca="1" si="715"/>
        <v>317.54936583627978</v>
      </c>
      <c r="HL370" s="446">
        <f ca="1">IF(HH370&gt;$GZ$140,0,SUM(HK359:HK370))</f>
        <v>3731.5298900353573</v>
      </c>
    </row>
    <row r="371" spans="3:220" ht="15" customHeight="1" x14ac:dyDescent="0.25">
      <c r="C371" s="242">
        <v>229</v>
      </c>
      <c r="D371" s="243">
        <f t="shared" si="635"/>
        <v>1155.6736805955547</v>
      </c>
      <c r="E371" s="865">
        <f t="shared" si="716"/>
        <v>100</v>
      </c>
      <c r="F371" s="866"/>
      <c r="G371" s="243">
        <f t="shared" si="636"/>
        <v>1055.6736805955547</v>
      </c>
      <c r="H371" s="859">
        <f t="shared" si="637"/>
        <v>224.91985247699662</v>
      </c>
      <c r="I371" s="860"/>
      <c r="J371" s="243">
        <f t="shared" si="638"/>
        <v>830.75382811855809</v>
      </c>
      <c r="K371" s="859">
        <f t="shared" si="664"/>
        <v>66645.201914980425</v>
      </c>
      <c r="L371" s="860"/>
      <c r="M371" s="860"/>
      <c r="N371" s="861"/>
      <c r="O371" s="248">
        <f t="shared" si="665"/>
        <v>66645.201914980425</v>
      </c>
      <c r="P371" s="248">
        <f t="shared" si="633"/>
        <v>0</v>
      </c>
      <c r="Q371" s="248">
        <f t="shared" si="639"/>
        <v>0</v>
      </c>
      <c r="R371" s="1015" t="str">
        <f t="shared" si="634"/>
        <v/>
      </c>
      <c r="S371" s="1015"/>
      <c r="U371">
        <v>229</v>
      </c>
      <c r="W371" s="278"/>
      <c r="X371" s="278"/>
      <c r="Y371" s="854"/>
      <c r="Z371" s="855"/>
      <c r="AA371" s="279"/>
      <c r="AR371" s="242">
        <v>229</v>
      </c>
      <c r="AS371" s="331">
        <f t="shared" ca="1" si="640"/>
        <v>1231.970682334292</v>
      </c>
      <c r="AT371" s="566">
        <f t="shared" ca="1" si="666"/>
        <v>103.62049999999999</v>
      </c>
      <c r="AU371" s="331">
        <f t="shared" ca="1" si="641"/>
        <v>1128.350182334292</v>
      </c>
      <c r="AV371" s="329">
        <f t="shared" ca="1" si="642"/>
        <v>112.51955326231541</v>
      </c>
      <c r="AW371" s="331">
        <f t="shared" ca="1" si="643"/>
        <v>1015.8306290719765</v>
      </c>
      <c r="AX371" s="331">
        <f t="shared" si="667"/>
        <v>0</v>
      </c>
      <c r="AY371" s="331">
        <f t="shared" si="724"/>
        <v>0</v>
      </c>
      <c r="AZ371" s="350">
        <f t="shared" ca="1" si="644"/>
        <v>37562.301918007586</v>
      </c>
      <c r="BA371" s="420">
        <f t="shared" ca="1" si="645"/>
        <v>0</v>
      </c>
      <c r="BB371" s="416">
        <f t="shared" ca="1" si="668"/>
        <v>1231.970682334292</v>
      </c>
      <c r="BC371" s="372">
        <f t="shared" ca="1" si="745"/>
        <v>-1231.970682334292</v>
      </c>
      <c r="BD371" s="242">
        <v>230</v>
      </c>
      <c r="BE371" s="29">
        <f t="shared" si="646"/>
        <v>0</v>
      </c>
      <c r="BF371" s="29">
        <f t="shared" ca="1" si="669"/>
        <v>99945.527866866134</v>
      </c>
      <c r="BG371" s="29">
        <f t="shared" ca="1" si="647"/>
        <v>104.1099248613189</v>
      </c>
      <c r="BH371" s="29"/>
      <c r="BI371" s="24">
        <v>229</v>
      </c>
      <c r="BJ371" s="243">
        <f t="shared" ca="1" si="735"/>
        <v>1231.970682334292</v>
      </c>
      <c r="BK371" s="447">
        <f ca="1">IF(BI371&gt;$BA$140,0,BK370+BJ371)+BM370</f>
        <v>332251.18350843765</v>
      </c>
      <c r="BL371" s="243">
        <f t="shared" ca="1" si="670"/>
        <v>346.09498282128925</v>
      </c>
      <c r="BM371" s="33"/>
      <c r="BO371" s="278"/>
      <c r="BP371" s="278"/>
      <c r="BQ371" s="278"/>
      <c r="BR371" s="278"/>
      <c r="BS371" s="278"/>
      <c r="BT371" s="278"/>
      <c r="BU371" s="278"/>
      <c r="BV371" s="278"/>
      <c r="BW371" s="679">
        <v>229</v>
      </c>
      <c r="BX371" s="489">
        <f t="shared" ca="1" si="671"/>
        <v>0</v>
      </c>
      <c r="BY371" s="489">
        <f t="shared" ca="1" si="648"/>
        <v>0</v>
      </c>
      <c r="BZ371" s="489">
        <f t="shared" ca="1" si="649"/>
        <v>0</v>
      </c>
      <c r="CA371" s="489">
        <f t="shared" ca="1" si="672"/>
        <v>0</v>
      </c>
      <c r="CB371" s="489">
        <f t="shared" ca="1" si="673"/>
        <v>0</v>
      </c>
      <c r="CC371" s="489">
        <f t="shared" si="674"/>
        <v>0</v>
      </c>
      <c r="CD371" s="489">
        <f t="shared" si="675"/>
        <v>0</v>
      </c>
      <c r="CE371" s="647">
        <f t="shared" ca="1" si="676"/>
        <v>0</v>
      </c>
      <c r="CF371" s="700">
        <f t="shared" ca="1" si="723"/>
        <v>0</v>
      </c>
      <c r="CG371" s="701">
        <f t="shared" ca="1" si="677"/>
        <v>0</v>
      </c>
      <c r="CH371" s="710">
        <f t="shared" ca="1" si="746"/>
        <v>0</v>
      </c>
      <c r="CI371" s="679">
        <v>230</v>
      </c>
      <c r="CJ371" s="29">
        <f t="shared" si="650"/>
        <v>0</v>
      </c>
      <c r="CK371" s="29">
        <f ca="1">IF(CI371&gt;$CJ$140,0,CK370+CJ371)</f>
        <v>99945.527866866134</v>
      </c>
      <c r="CL371" s="29">
        <f t="shared" ca="1" si="651"/>
        <v>104.1099248613189</v>
      </c>
      <c r="CM371" s="29"/>
      <c r="CN371" s="29">
        <v>229</v>
      </c>
      <c r="CO371" s="29">
        <f t="shared" ca="1" si="736"/>
        <v>0</v>
      </c>
      <c r="CP371" s="704">
        <f ca="1">IF(CN371&gt;$CF$140,0,CP370+CO371)+CR370</f>
        <v>0</v>
      </c>
      <c r="CQ371" s="29">
        <f t="shared" ca="1" si="679"/>
        <v>0</v>
      </c>
      <c r="CR371" s="292"/>
      <c r="DB371" s="242">
        <v>229</v>
      </c>
      <c r="DC371" s="488">
        <f t="shared" ca="1" si="680"/>
        <v>0</v>
      </c>
      <c r="DD371" s="489">
        <f t="shared" ca="1" si="652"/>
        <v>0</v>
      </c>
      <c r="DE371" s="488">
        <f t="shared" ca="1" si="681"/>
        <v>0</v>
      </c>
      <c r="DF371" s="489">
        <f t="shared" ca="1" si="682"/>
        <v>0</v>
      </c>
      <c r="DG371" s="488">
        <f t="shared" ca="1" si="683"/>
        <v>0</v>
      </c>
      <c r="DH371" s="488">
        <f t="shared" si="684"/>
        <v>0</v>
      </c>
      <c r="DI371" s="488">
        <f t="shared" si="685"/>
        <v>0</v>
      </c>
      <c r="DJ371" s="523">
        <f t="shared" ca="1" si="686"/>
        <v>0</v>
      </c>
      <c r="DK371" s="420">
        <f t="shared" ca="1" si="653"/>
        <v>0</v>
      </c>
      <c r="DL371" s="416">
        <f t="shared" ca="1" si="687"/>
        <v>0</v>
      </c>
      <c r="DM371" s="372">
        <f t="shared" ca="1" si="748"/>
        <v>0</v>
      </c>
      <c r="DN371" s="242">
        <v>230</v>
      </c>
      <c r="DO371" s="29">
        <f t="shared" si="654"/>
        <v>0</v>
      </c>
      <c r="DP371" s="29">
        <f t="shared" ca="1" si="737"/>
        <v>92700.956470954799</v>
      </c>
      <c r="DQ371" s="29">
        <f t="shared" ca="1" si="655"/>
        <v>96.563496323911252</v>
      </c>
      <c r="DR371" s="29"/>
      <c r="DS371" s="24">
        <v>229</v>
      </c>
      <c r="DT371" s="243">
        <f t="shared" ca="1" si="738"/>
        <v>0</v>
      </c>
      <c r="DU371" s="447">
        <f ca="1">IF(DS371&gt;$DK$140,0,DU370+DT371)+DW370</f>
        <v>0</v>
      </c>
      <c r="DV371" s="243">
        <f t="shared" ca="1" si="688"/>
        <v>0</v>
      </c>
      <c r="DW371" s="33"/>
      <c r="EG371" s="242">
        <v>229</v>
      </c>
      <c r="EH371" s="331">
        <f t="shared" ca="1" si="689"/>
        <v>1150</v>
      </c>
      <c r="EI371" s="599">
        <f t="shared" ca="1" si="749"/>
        <v>103.62049999999999</v>
      </c>
      <c r="EJ371" s="331">
        <f t="shared" ca="1" si="690"/>
        <v>1046.3795</v>
      </c>
      <c r="EK371" s="594">
        <f t="shared" ca="1" si="691"/>
        <v>189.78588403044625</v>
      </c>
      <c r="EL371" s="488">
        <f t="shared" ca="1" si="692"/>
        <v>856.59361596955375</v>
      </c>
      <c r="EM371" s="331">
        <f t="shared" si="693"/>
        <v>0</v>
      </c>
      <c r="EN371" s="331">
        <f t="shared" si="694"/>
        <v>0</v>
      </c>
      <c r="EO371" s="595">
        <f t="shared" ca="1" si="695"/>
        <v>64212.852337326294</v>
      </c>
      <c r="EP371" s="420">
        <f t="shared" ca="1" si="656"/>
        <v>0</v>
      </c>
      <c r="EQ371" s="416">
        <f t="shared" ca="1" si="696"/>
        <v>1150</v>
      </c>
      <c r="ER371" s="372">
        <f t="shared" ca="1" si="750"/>
        <v>-1150</v>
      </c>
      <c r="ES371" s="242">
        <v>230</v>
      </c>
      <c r="ET371" s="29">
        <f t="shared" si="697"/>
        <v>0</v>
      </c>
      <c r="EU371" s="29">
        <f ca="1">IF(ES371&gt;$ET$140,0,EU370+ET371)</f>
        <v>99945.527866866134</v>
      </c>
      <c r="EV371" s="29">
        <f t="shared" ca="1" si="657"/>
        <v>104.1099248613189</v>
      </c>
      <c r="EW371" s="29"/>
      <c r="EX371" s="24">
        <v>229</v>
      </c>
      <c r="EY371" s="243">
        <f t="shared" ca="1" si="739"/>
        <v>1150</v>
      </c>
      <c r="EZ371" s="447">
        <f ca="1">IF(EX371&gt;$EP$140,0,EZ370+EY371)+FB370</f>
        <v>311078.84566963202</v>
      </c>
      <c r="FA371" s="243">
        <f t="shared" ca="1" si="699"/>
        <v>324.04046423920005</v>
      </c>
      <c r="FB371" s="33"/>
      <c r="FL371" s="242">
        <v>229</v>
      </c>
      <c r="FM371" s="331">
        <f t="shared" ca="1" si="700"/>
        <v>1150</v>
      </c>
      <c r="FN371" s="600">
        <f t="shared" ca="1" si="752"/>
        <v>104.1015</v>
      </c>
      <c r="FO371" s="331">
        <f t="shared" ca="1" si="701"/>
        <v>1045.8985</v>
      </c>
      <c r="FP371" s="597">
        <f t="shared" ca="1" si="702"/>
        <v>200.03805288341619</v>
      </c>
      <c r="FQ371" s="488">
        <f t="shared" ca="1" si="703"/>
        <v>845.86044711658383</v>
      </c>
      <c r="FR371" s="331">
        <f t="shared" si="704"/>
        <v>0</v>
      </c>
      <c r="FS371" s="331">
        <f t="shared" si="705"/>
        <v>0</v>
      </c>
      <c r="FT371" s="596">
        <f t="shared" ca="1" si="706"/>
        <v>67738.614827197525</v>
      </c>
      <c r="FU371" s="420">
        <f t="shared" ca="1" si="658"/>
        <v>0</v>
      </c>
      <c r="FV371" s="416">
        <f t="shared" ca="1" si="707"/>
        <v>1150</v>
      </c>
      <c r="FW371" s="372">
        <f t="shared" ca="1" si="753"/>
        <v>-1150</v>
      </c>
      <c r="FX371" s="242">
        <v>230</v>
      </c>
      <c r="FY371" s="29">
        <f t="shared" si="708"/>
        <v>0</v>
      </c>
      <c r="FZ371" s="29">
        <f ca="1">IF(FX371&gt;$FY$140,0,FZ370+FY371)</f>
        <v>99945.527866866134</v>
      </c>
      <c r="GA371" s="29">
        <f t="shared" ca="1" si="659"/>
        <v>104.1099248613189</v>
      </c>
      <c r="GB371" s="29"/>
      <c r="GC371" s="24">
        <v>229</v>
      </c>
      <c r="GD371" s="243">
        <f t="shared" ca="1" si="740"/>
        <v>1150</v>
      </c>
      <c r="GE371" s="447">
        <f ca="1">IF(GC371&gt;$FU$140,0,GE370+GD371)+GG370</f>
        <v>311037.99284946814</v>
      </c>
      <c r="GF371" s="243">
        <f t="shared" ca="1" si="710"/>
        <v>323.99790921819596</v>
      </c>
      <c r="GG371" s="33"/>
      <c r="GQ371" s="242">
        <v>229</v>
      </c>
      <c r="GR371" s="331">
        <f t="shared" ca="1" si="660"/>
        <v>1150</v>
      </c>
      <c r="GS371" s="600">
        <f t="shared" ca="1" si="755"/>
        <v>106.9885</v>
      </c>
      <c r="GT371" s="331">
        <f t="shared" ca="1" si="661"/>
        <v>1043.0115000000001</v>
      </c>
      <c r="GU371" s="591">
        <f t="shared" ca="1" si="711"/>
        <v>235.16455277682746</v>
      </c>
      <c r="GV371" s="488">
        <f t="shared" ca="1" si="741"/>
        <v>807.84694722317261</v>
      </c>
      <c r="GW371" s="331">
        <f t="shared" si="742"/>
        <v>0</v>
      </c>
      <c r="GX371" s="331">
        <f t="shared" si="743"/>
        <v>0</v>
      </c>
      <c r="GY371" s="593">
        <f t="shared" ca="1" si="744"/>
        <v>79819.999719117666</v>
      </c>
      <c r="GZ371" s="420">
        <f t="shared" ca="1" si="662"/>
        <v>0</v>
      </c>
      <c r="HA371" s="416">
        <f t="shared" ca="1" si="712"/>
        <v>1150</v>
      </c>
      <c r="HB371" s="372">
        <f t="shared" ca="1" si="756"/>
        <v>-1150</v>
      </c>
      <c r="HC371" s="242">
        <v>230</v>
      </c>
      <c r="HD371" s="29">
        <f t="shared" si="713"/>
        <v>0</v>
      </c>
      <c r="HE371" s="29">
        <f ca="1">IF(HC371&gt;$HD$140,0,HE370+HD371)</f>
        <v>92700.956470954799</v>
      </c>
      <c r="HF371" s="29">
        <f t="shared" ca="1" si="663"/>
        <v>96.563496323911252</v>
      </c>
      <c r="HG371" s="29"/>
      <c r="HH371" s="24">
        <v>229</v>
      </c>
      <c r="HI371" s="243">
        <f t="shared" ca="1" si="758"/>
        <v>1150</v>
      </c>
      <c r="HJ371" s="447">
        <f ca="1">IF(HH371&gt;$GZ$140,0,HJ370+HI371)+HL370</f>
        <v>309728.92109286389</v>
      </c>
      <c r="HK371" s="243">
        <f t="shared" ca="1" si="715"/>
        <v>322.63429280506654</v>
      </c>
      <c r="HL371" s="33"/>
    </row>
    <row r="372" spans="3:220" ht="15" customHeight="1" x14ac:dyDescent="0.25">
      <c r="C372" s="242">
        <v>230</v>
      </c>
      <c r="D372" s="243">
        <f t="shared" si="635"/>
        <v>1155.6736805955547</v>
      </c>
      <c r="E372" s="865">
        <f t="shared" si="716"/>
        <v>100</v>
      </c>
      <c r="F372" s="866"/>
      <c r="G372" s="243">
        <f t="shared" si="636"/>
        <v>1055.6736805955547</v>
      </c>
      <c r="H372" s="859">
        <f t="shared" si="637"/>
        <v>222.15067304993477</v>
      </c>
      <c r="I372" s="860"/>
      <c r="J372" s="243">
        <f t="shared" si="638"/>
        <v>833.52300754561998</v>
      </c>
      <c r="K372" s="859">
        <f t="shared" si="664"/>
        <v>65811.678907434805</v>
      </c>
      <c r="L372" s="860"/>
      <c r="M372" s="860"/>
      <c r="N372" s="861"/>
      <c r="O372" s="248">
        <f t="shared" si="665"/>
        <v>65811.678907434805</v>
      </c>
      <c r="P372" s="248">
        <f t="shared" si="633"/>
        <v>0</v>
      </c>
      <c r="Q372" s="248">
        <f t="shared" si="639"/>
        <v>0</v>
      </c>
      <c r="R372" s="1015" t="str">
        <f t="shared" si="634"/>
        <v/>
      </c>
      <c r="S372" s="1015"/>
      <c r="U372">
        <v>230</v>
      </c>
      <c r="W372" s="278"/>
      <c r="X372" s="278"/>
      <c r="Y372" s="854"/>
      <c r="Z372" s="855"/>
      <c r="AA372" s="279"/>
      <c r="AR372" s="242">
        <v>230</v>
      </c>
      <c r="AS372" s="331">
        <f t="shared" ca="1" si="640"/>
        <v>1231.970682334292</v>
      </c>
      <c r="AT372" s="566">
        <f t="shared" ca="1" si="666"/>
        <v>103.62049999999999</v>
      </c>
      <c r="AU372" s="331">
        <f t="shared" ca="1" si="641"/>
        <v>1128.350182334292</v>
      </c>
      <c r="AV372" s="329">
        <f t="shared" ca="1" si="642"/>
        <v>109.55671392752214</v>
      </c>
      <c r="AW372" s="331">
        <f t="shared" ca="1" si="643"/>
        <v>1018.7934684067698</v>
      </c>
      <c r="AX372" s="331">
        <f t="shared" si="667"/>
        <v>0</v>
      </c>
      <c r="AY372" s="331">
        <f t="shared" si="724"/>
        <v>0</v>
      </c>
      <c r="AZ372" s="350">
        <f t="shared" ca="1" si="644"/>
        <v>36543.508449600813</v>
      </c>
      <c r="BA372" s="420">
        <f t="shared" ca="1" si="645"/>
        <v>0</v>
      </c>
      <c r="BB372" s="416">
        <f t="shared" ca="1" si="668"/>
        <v>1231.970682334292</v>
      </c>
      <c r="BC372" s="372">
        <f t="shared" ca="1" si="745"/>
        <v>-1231.970682334292</v>
      </c>
      <c r="BD372" s="242">
        <v>231</v>
      </c>
      <c r="BE372" s="29">
        <f t="shared" si="646"/>
        <v>0</v>
      </c>
      <c r="BF372" s="29">
        <f t="shared" ca="1" si="669"/>
        <v>99945.527866866134</v>
      </c>
      <c r="BG372" s="29">
        <f t="shared" ca="1" si="647"/>
        <v>104.1099248613189</v>
      </c>
      <c r="BH372" s="29"/>
      <c r="BI372" s="24">
        <v>230</v>
      </c>
      <c r="BJ372" s="243">
        <f t="shared" ca="1" si="735"/>
        <v>1231.970682334292</v>
      </c>
      <c r="BK372" s="243">
        <f t="shared" ca="1" si="717"/>
        <v>333483.15419077192</v>
      </c>
      <c r="BL372" s="243">
        <f t="shared" ca="1" si="670"/>
        <v>347.37828561538748</v>
      </c>
      <c r="BM372" s="33"/>
      <c r="BO372" s="278"/>
      <c r="BP372" s="278"/>
      <c r="BQ372" s="278"/>
      <c r="BR372" s="278"/>
      <c r="BS372" s="278"/>
      <c r="BT372" s="278"/>
      <c r="BU372" s="278"/>
      <c r="BV372" s="278"/>
      <c r="BW372" s="679">
        <v>230</v>
      </c>
      <c r="BX372" s="489">
        <f t="shared" ca="1" si="671"/>
        <v>0</v>
      </c>
      <c r="BY372" s="489">
        <f t="shared" ca="1" si="648"/>
        <v>0</v>
      </c>
      <c r="BZ372" s="489">
        <f t="shared" ca="1" si="649"/>
        <v>0</v>
      </c>
      <c r="CA372" s="489">
        <f t="shared" ca="1" si="672"/>
        <v>0</v>
      </c>
      <c r="CB372" s="489">
        <f t="shared" ca="1" si="673"/>
        <v>0</v>
      </c>
      <c r="CC372" s="489">
        <f t="shared" si="674"/>
        <v>0</v>
      </c>
      <c r="CD372" s="489">
        <f t="shared" si="675"/>
        <v>0</v>
      </c>
      <c r="CE372" s="647">
        <f t="shared" ca="1" si="676"/>
        <v>0</v>
      </c>
      <c r="CF372" s="700">
        <f t="shared" ca="1" si="723"/>
        <v>0</v>
      </c>
      <c r="CG372" s="701">
        <f t="shared" ca="1" si="677"/>
        <v>0</v>
      </c>
      <c r="CH372" s="710">
        <f t="shared" ca="1" si="746"/>
        <v>0</v>
      </c>
      <c r="CI372" s="679">
        <v>231</v>
      </c>
      <c r="CJ372" s="29">
        <f t="shared" si="650"/>
        <v>0</v>
      </c>
      <c r="CK372" s="29">
        <f t="shared" ref="CK372:CK381" ca="1" si="764">IF(CI372&gt;$CJ$140,0,CK371+CJ372)</f>
        <v>99945.527866866134</v>
      </c>
      <c r="CL372" s="29">
        <f t="shared" ca="1" si="651"/>
        <v>104.1099248613189</v>
      </c>
      <c r="CM372" s="29"/>
      <c r="CN372" s="29">
        <v>230</v>
      </c>
      <c r="CO372" s="29">
        <f t="shared" ca="1" si="736"/>
        <v>0</v>
      </c>
      <c r="CP372" s="29">
        <f ca="1">IF(CN372&gt;$CF$140,0,CP371+CO372)</f>
        <v>0</v>
      </c>
      <c r="CQ372" s="29">
        <f t="shared" ca="1" si="679"/>
        <v>0</v>
      </c>
      <c r="CR372" s="292"/>
      <c r="DB372" s="242">
        <v>230</v>
      </c>
      <c r="DC372" s="488">
        <f t="shared" ca="1" si="680"/>
        <v>0</v>
      </c>
      <c r="DD372" s="489">
        <f t="shared" ca="1" si="652"/>
        <v>0</v>
      </c>
      <c r="DE372" s="488">
        <f t="shared" ca="1" si="681"/>
        <v>0</v>
      </c>
      <c r="DF372" s="489">
        <f t="shared" ca="1" si="682"/>
        <v>0</v>
      </c>
      <c r="DG372" s="488">
        <f t="shared" ca="1" si="683"/>
        <v>0</v>
      </c>
      <c r="DH372" s="488">
        <f t="shared" si="684"/>
        <v>0</v>
      </c>
      <c r="DI372" s="488">
        <f t="shared" si="685"/>
        <v>0</v>
      </c>
      <c r="DJ372" s="523">
        <f t="shared" ca="1" si="686"/>
        <v>0</v>
      </c>
      <c r="DK372" s="420">
        <f t="shared" ca="1" si="653"/>
        <v>0</v>
      </c>
      <c r="DL372" s="416">
        <f t="shared" ca="1" si="687"/>
        <v>0</v>
      </c>
      <c r="DM372" s="372">
        <f t="shared" ca="1" si="748"/>
        <v>0</v>
      </c>
      <c r="DN372" s="242">
        <v>231</v>
      </c>
      <c r="DO372" s="29">
        <f t="shared" si="654"/>
        <v>0</v>
      </c>
      <c r="DP372" s="29">
        <f t="shared" ca="1" si="737"/>
        <v>92700.956470954799</v>
      </c>
      <c r="DQ372" s="29">
        <f t="shared" ca="1" si="655"/>
        <v>96.563496323911252</v>
      </c>
      <c r="DR372" s="29"/>
      <c r="DS372" s="24">
        <v>230</v>
      </c>
      <c r="DT372" s="243">
        <f t="shared" ca="1" si="738"/>
        <v>0</v>
      </c>
      <c r="DU372" s="243">
        <f ca="1">IF(DS372&gt;$DK$140,0,DU371+DT372)</f>
        <v>0</v>
      </c>
      <c r="DV372" s="243">
        <f t="shared" ca="1" si="688"/>
        <v>0</v>
      </c>
      <c r="DW372" s="33"/>
      <c r="EG372" s="242">
        <v>230</v>
      </c>
      <c r="EH372" s="331">
        <f t="shared" ca="1" si="689"/>
        <v>1150</v>
      </c>
      <c r="EI372" s="599">
        <f t="shared" ca="1" si="749"/>
        <v>103.62049999999999</v>
      </c>
      <c r="EJ372" s="331">
        <f t="shared" ca="1" si="690"/>
        <v>1046.3795</v>
      </c>
      <c r="EK372" s="594">
        <f t="shared" ca="1" si="691"/>
        <v>187.28748598386838</v>
      </c>
      <c r="EL372" s="488">
        <f t="shared" ca="1" si="692"/>
        <v>859.09201401613166</v>
      </c>
      <c r="EM372" s="331">
        <f t="shared" si="693"/>
        <v>0</v>
      </c>
      <c r="EN372" s="331">
        <f t="shared" si="694"/>
        <v>0</v>
      </c>
      <c r="EO372" s="595">
        <f t="shared" ca="1" si="695"/>
        <v>63353.760323310162</v>
      </c>
      <c r="EP372" s="420">
        <f t="shared" ca="1" si="656"/>
        <v>0</v>
      </c>
      <c r="EQ372" s="416">
        <f t="shared" ca="1" si="696"/>
        <v>1150</v>
      </c>
      <c r="ER372" s="372">
        <f t="shared" ca="1" si="750"/>
        <v>-1150</v>
      </c>
      <c r="ES372" s="242">
        <v>231</v>
      </c>
      <c r="ET372" s="29">
        <f t="shared" si="697"/>
        <v>0</v>
      </c>
      <c r="EU372" s="29">
        <f t="shared" ref="EU372:EU381" ca="1" si="765">IF(ES372&gt;$ET$140,0,EU371+ET372)</f>
        <v>99945.527866866134</v>
      </c>
      <c r="EV372" s="29">
        <f t="shared" ca="1" si="657"/>
        <v>104.1099248613189</v>
      </c>
      <c r="EW372" s="29"/>
      <c r="EX372" s="24">
        <v>230</v>
      </c>
      <c r="EY372" s="243">
        <f t="shared" ca="1" si="739"/>
        <v>1150</v>
      </c>
      <c r="EZ372" s="243">
        <f ca="1">IF(EX372&gt;$EP$140,0,EZ371+EY372)</f>
        <v>312228.84566963202</v>
      </c>
      <c r="FA372" s="243">
        <f t="shared" ca="1" si="699"/>
        <v>325.23838090586668</v>
      </c>
      <c r="FB372" s="33"/>
      <c r="FL372" s="242">
        <v>230</v>
      </c>
      <c r="FM372" s="331">
        <f t="shared" ca="1" si="700"/>
        <v>1150</v>
      </c>
      <c r="FN372" s="600">
        <f t="shared" ca="1" si="752"/>
        <v>104.1015</v>
      </c>
      <c r="FO372" s="331">
        <f t="shared" ca="1" si="701"/>
        <v>1045.8985</v>
      </c>
      <c r="FP372" s="597">
        <f t="shared" ca="1" si="702"/>
        <v>197.57095991265945</v>
      </c>
      <c r="FQ372" s="488">
        <f t="shared" ca="1" si="703"/>
        <v>848.32754008734059</v>
      </c>
      <c r="FR372" s="331">
        <f t="shared" si="704"/>
        <v>0</v>
      </c>
      <c r="FS372" s="331">
        <f t="shared" si="705"/>
        <v>0</v>
      </c>
      <c r="FT372" s="596">
        <f t="shared" ca="1" si="706"/>
        <v>66890.287287110186</v>
      </c>
      <c r="FU372" s="420">
        <f t="shared" ca="1" si="658"/>
        <v>0</v>
      </c>
      <c r="FV372" s="416">
        <f t="shared" ca="1" si="707"/>
        <v>1150</v>
      </c>
      <c r="FW372" s="372">
        <f t="shared" ca="1" si="753"/>
        <v>-1150</v>
      </c>
      <c r="FX372" s="242">
        <v>231</v>
      </c>
      <c r="FY372" s="29">
        <f t="shared" si="708"/>
        <v>0</v>
      </c>
      <c r="FZ372" s="29">
        <f t="shared" ref="FZ372:FZ381" ca="1" si="766">IF(FX372&gt;$FY$140,0,FZ371+FY372)</f>
        <v>99945.527866866134</v>
      </c>
      <c r="GA372" s="29">
        <f t="shared" ca="1" si="659"/>
        <v>104.1099248613189</v>
      </c>
      <c r="GB372" s="29"/>
      <c r="GC372" s="24">
        <v>230</v>
      </c>
      <c r="GD372" s="243">
        <f t="shared" ca="1" si="740"/>
        <v>1150</v>
      </c>
      <c r="GE372" s="243">
        <f ca="1">IF(GC372&gt;$FU$140,0,GE371+GD372)</f>
        <v>312187.99284946814</v>
      </c>
      <c r="GF372" s="243">
        <f t="shared" ca="1" si="710"/>
        <v>325.19582588486264</v>
      </c>
      <c r="GG372" s="33"/>
      <c r="GQ372" s="242">
        <v>230</v>
      </c>
      <c r="GR372" s="331">
        <f t="shared" ca="1" si="660"/>
        <v>1150</v>
      </c>
      <c r="GS372" s="600">
        <f t="shared" ca="1" si="755"/>
        <v>106.9885</v>
      </c>
      <c r="GT372" s="331">
        <f t="shared" ca="1" si="661"/>
        <v>1043.0115000000001</v>
      </c>
      <c r="GU372" s="591">
        <f t="shared" ca="1" si="711"/>
        <v>232.80833251409322</v>
      </c>
      <c r="GV372" s="488">
        <f t="shared" ca="1" si="741"/>
        <v>810.20316748590687</v>
      </c>
      <c r="GW372" s="331">
        <f t="shared" si="742"/>
        <v>0</v>
      </c>
      <c r="GX372" s="331">
        <f t="shared" si="743"/>
        <v>0</v>
      </c>
      <c r="GY372" s="593">
        <f t="shared" ca="1" si="744"/>
        <v>79009.796551631764</v>
      </c>
      <c r="GZ372" s="420">
        <f t="shared" ca="1" si="662"/>
        <v>0</v>
      </c>
      <c r="HA372" s="416">
        <f t="shared" ca="1" si="712"/>
        <v>1150</v>
      </c>
      <c r="HB372" s="372">
        <f t="shared" ca="1" si="756"/>
        <v>-1150</v>
      </c>
      <c r="HC372" s="242">
        <v>231</v>
      </c>
      <c r="HD372" s="29">
        <f t="shared" si="713"/>
        <v>0</v>
      </c>
      <c r="HE372" s="29">
        <f t="shared" ref="HE372:HE381" ca="1" si="767">IF(HC372&gt;$HD$140,0,HE371+HD372)</f>
        <v>92700.956470954799</v>
      </c>
      <c r="HF372" s="29">
        <f t="shared" ca="1" si="663"/>
        <v>96.563496323911252</v>
      </c>
      <c r="HG372" s="29"/>
      <c r="HH372" s="24">
        <v>230</v>
      </c>
      <c r="HI372" s="243">
        <f t="shared" ca="1" si="758"/>
        <v>1150</v>
      </c>
      <c r="HJ372" s="243">
        <f ca="1">IF(HH372&gt;$GZ$140,0,HJ371+HI372)</f>
        <v>310878.92109286389</v>
      </c>
      <c r="HK372" s="243">
        <f t="shared" ca="1" si="715"/>
        <v>323.83220947173322</v>
      </c>
      <c r="HL372" s="33"/>
    </row>
    <row r="373" spans="3:220" ht="15" customHeight="1" x14ac:dyDescent="0.25">
      <c r="C373" s="242">
        <v>231</v>
      </c>
      <c r="D373" s="243">
        <f t="shared" si="635"/>
        <v>1155.6736805955547</v>
      </c>
      <c r="E373" s="865">
        <f t="shared" si="716"/>
        <v>100</v>
      </c>
      <c r="F373" s="866"/>
      <c r="G373" s="243">
        <f t="shared" si="636"/>
        <v>1055.6736805955547</v>
      </c>
      <c r="H373" s="859">
        <f t="shared" si="637"/>
        <v>219.37226302478268</v>
      </c>
      <c r="I373" s="860"/>
      <c r="J373" s="243">
        <f t="shared" si="638"/>
        <v>836.30141757077206</v>
      </c>
      <c r="K373" s="859">
        <f t="shared" si="664"/>
        <v>64975.377489864033</v>
      </c>
      <c r="L373" s="860"/>
      <c r="M373" s="860"/>
      <c r="N373" s="861"/>
      <c r="O373" s="248">
        <f t="shared" si="665"/>
        <v>64975.377489864033</v>
      </c>
      <c r="P373" s="248">
        <f t="shared" si="633"/>
        <v>0</v>
      </c>
      <c r="Q373" s="248">
        <f t="shared" si="639"/>
        <v>0</v>
      </c>
      <c r="R373" s="1015" t="str">
        <f t="shared" si="634"/>
        <v/>
      </c>
      <c r="S373" s="1015"/>
      <c r="U373">
        <v>231</v>
      </c>
      <c r="W373" s="278"/>
      <c r="X373" s="278"/>
      <c r="Y373" s="854"/>
      <c r="Z373" s="855"/>
      <c r="AA373" s="279"/>
      <c r="AR373" s="242">
        <v>231</v>
      </c>
      <c r="AS373" s="331">
        <f t="shared" ca="1" si="640"/>
        <v>1231.970682334292</v>
      </c>
      <c r="AT373" s="566">
        <f t="shared" ca="1" si="666"/>
        <v>103.62049999999999</v>
      </c>
      <c r="AU373" s="331">
        <f t="shared" ca="1" si="641"/>
        <v>1128.350182334292</v>
      </c>
      <c r="AV373" s="329">
        <f t="shared" ca="1" si="642"/>
        <v>106.5852329780024</v>
      </c>
      <c r="AW373" s="331">
        <f t="shared" ca="1" si="643"/>
        <v>1021.7649493562895</v>
      </c>
      <c r="AX373" s="331">
        <f t="shared" si="667"/>
        <v>0</v>
      </c>
      <c r="AY373" s="331">
        <f t="shared" si="724"/>
        <v>0</v>
      </c>
      <c r="AZ373" s="350">
        <f t="shared" ca="1" si="644"/>
        <v>35521.74350024452</v>
      </c>
      <c r="BA373" s="420">
        <f t="shared" ca="1" si="645"/>
        <v>0</v>
      </c>
      <c r="BB373" s="416">
        <f t="shared" ca="1" si="668"/>
        <v>1231.970682334292</v>
      </c>
      <c r="BC373" s="372">
        <f t="shared" ca="1" si="745"/>
        <v>-1231.970682334292</v>
      </c>
      <c r="BD373" s="242">
        <v>232</v>
      </c>
      <c r="BE373" s="29">
        <f t="shared" si="646"/>
        <v>0</v>
      </c>
      <c r="BF373" s="29">
        <f t="shared" ca="1" si="669"/>
        <v>99945.527866866134</v>
      </c>
      <c r="BG373" s="29">
        <f t="shared" ca="1" si="647"/>
        <v>104.1099248613189</v>
      </c>
      <c r="BH373" s="29"/>
      <c r="BI373" s="24">
        <v>231</v>
      </c>
      <c r="BJ373" s="243">
        <f t="shared" ca="1" si="735"/>
        <v>1231.970682334292</v>
      </c>
      <c r="BK373" s="243">
        <f t="shared" ca="1" si="717"/>
        <v>334715.12487310619</v>
      </c>
      <c r="BL373" s="243">
        <f t="shared" ca="1" si="670"/>
        <v>348.6615884094856</v>
      </c>
      <c r="BM373" s="33"/>
      <c r="BO373" s="278"/>
      <c r="BP373" s="278"/>
      <c r="BQ373" s="278"/>
      <c r="BR373" s="278"/>
      <c r="BS373" s="278"/>
      <c r="BT373" s="278"/>
      <c r="BU373" s="278"/>
      <c r="BV373" s="278"/>
      <c r="BW373" s="679">
        <v>231</v>
      </c>
      <c r="BX373" s="489">
        <f t="shared" ca="1" si="671"/>
        <v>0</v>
      </c>
      <c r="BY373" s="489">
        <f t="shared" ca="1" si="648"/>
        <v>0</v>
      </c>
      <c r="BZ373" s="489">
        <f t="shared" ca="1" si="649"/>
        <v>0</v>
      </c>
      <c r="CA373" s="489">
        <f t="shared" ca="1" si="672"/>
        <v>0</v>
      </c>
      <c r="CB373" s="489">
        <f t="shared" ca="1" si="673"/>
        <v>0</v>
      </c>
      <c r="CC373" s="489">
        <f t="shared" si="674"/>
        <v>0</v>
      </c>
      <c r="CD373" s="489">
        <f t="shared" si="675"/>
        <v>0</v>
      </c>
      <c r="CE373" s="647">
        <f t="shared" ca="1" si="676"/>
        <v>0</v>
      </c>
      <c r="CF373" s="700">
        <f t="shared" ca="1" si="723"/>
        <v>0</v>
      </c>
      <c r="CG373" s="701">
        <f t="shared" ca="1" si="677"/>
        <v>0</v>
      </c>
      <c r="CH373" s="710">
        <f t="shared" ca="1" si="746"/>
        <v>0</v>
      </c>
      <c r="CI373" s="679">
        <v>232</v>
      </c>
      <c r="CJ373" s="29">
        <f t="shared" si="650"/>
        <v>0</v>
      </c>
      <c r="CK373" s="29">
        <f t="shared" ca="1" si="764"/>
        <v>99945.527866866134</v>
      </c>
      <c r="CL373" s="29">
        <f t="shared" ca="1" si="651"/>
        <v>104.1099248613189</v>
      </c>
      <c r="CM373" s="29"/>
      <c r="CN373" s="29">
        <v>231</v>
      </c>
      <c r="CO373" s="29">
        <f t="shared" ca="1" si="736"/>
        <v>0</v>
      </c>
      <c r="CP373" s="29">
        <f t="shared" ref="CP373:CP382" ca="1" si="768">IF(CN373&gt;$CF$140,0,CP372+CO373)</f>
        <v>0</v>
      </c>
      <c r="CQ373" s="29">
        <f t="shared" ca="1" si="679"/>
        <v>0</v>
      </c>
      <c r="CR373" s="292"/>
      <c r="DB373" s="242">
        <v>231</v>
      </c>
      <c r="DC373" s="488">
        <f t="shared" ca="1" si="680"/>
        <v>0</v>
      </c>
      <c r="DD373" s="489">
        <f t="shared" ca="1" si="652"/>
        <v>0</v>
      </c>
      <c r="DE373" s="488">
        <f t="shared" ca="1" si="681"/>
        <v>0</v>
      </c>
      <c r="DF373" s="489">
        <f t="shared" ca="1" si="682"/>
        <v>0</v>
      </c>
      <c r="DG373" s="488">
        <f t="shared" ca="1" si="683"/>
        <v>0</v>
      </c>
      <c r="DH373" s="488">
        <f t="shared" si="684"/>
        <v>0</v>
      </c>
      <c r="DI373" s="488">
        <f t="shared" si="685"/>
        <v>0</v>
      </c>
      <c r="DJ373" s="523">
        <f t="shared" ca="1" si="686"/>
        <v>0</v>
      </c>
      <c r="DK373" s="420">
        <f t="shared" ca="1" si="653"/>
        <v>0</v>
      </c>
      <c r="DL373" s="416">
        <f t="shared" ca="1" si="687"/>
        <v>0</v>
      </c>
      <c r="DM373" s="372">
        <f t="shared" ca="1" si="748"/>
        <v>0</v>
      </c>
      <c r="DN373" s="242">
        <v>232</v>
      </c>
      <c r="DO373" s="29">
        <f t="shared" si="654"/>
        <v>0</v>
      </c>
      <c r="DP373" s="29">
        <f t="shared" ca="1" si="737"/>
        <v>92700.956470954799</v>
      </c>
      <c r="DQ373" s="29">
        <f t="shared" ca="1" si="655"/>
        <v>96.563496323911252</v>
      </c>
      <c r="DR373" s="29"/>
      <c r="DS373" s="24">
        <v>231</v>
      </c>
      <c r="DT373" s="243">
        <f t="shared" ca="1" si="738"/>
        <v>0</v>
      </c>
      <c r="DU373" s="243">
        <f t="shared" ref="DU373:DU382" ca="1" si="769">IF(DS373&gt;$DK$140,0,DU372+DT373)</f>
        <v>0</v>
      </c>
      <c r="DV373" s="243">
        <f t="shared" ca="1" si="688"/>
        <v>0</v>
      </c>
      <c r="DW373" s="33"/>
      <c r="EG373" s="242">
        <v>231</v>
      </c>
      <c r="EH373" s="331">
        <f t="shared" ca="1" si="689"/>
        <v>1150</v>
      </c>
      <c r="EI373" s="599">
        <f t="shared" ca="1" si="749"/>
        <v>103.62049999999999</v>
      </c>
      <c r="EJ373" s="331">
        <f t="shared" ca="1" si="690"/>
        <v>1046.3795</v>
      </c>
      <c r="EK373" s="594">
        <f t="shared" ca="1" si="691"/>
        <v>184.78180094298799</v>
      </c>
      <c r="EL373" s="488">
        <f t="shared" ca="1" si="692"/>
        <v>861.59769905701205</v>
      </c>
      <c r="EM373" s="331">
        <f t="shared" si="693"/>
        <v>0</v>
      </c>
      <c r="EN373" s="331">
        <f t="shared" si="694"/>
        <v>0</v>
      </c>
      <c r="EO373" s="595">
        <f t="shared" ca="1" si="695"/>
        <v>62492.162624253149</v>
      </c>
      <c r="EP373" s="420">
        <f t="shared" ca="1" si="656"/>
        <v>0</v>
      </c>
      <c r="EQ373" s="416">
        <f t="shared" ca="1" si="696"/>
        <v>1150</v>
      </c>
      <c r="ER373" s="372">
        <f t="shared" ca="1" si="750"/>
        <v>-1150</v>
      </c>
      <c r="ES373" s="242">
        <v>232</v>
      </c>
      <c r="ET373" s="29">
        <f t="shared" si="697"/>
        <v>0</v>
      </c>
      <c r="EU373" s="29">
        <f t="shared" ca="1" si="765"/>
        <v>99945.527866866134</v>
      </c>
      <c r="EV373" s="29">
        <f t="shared" ca="1" si="657"/>
        <v>104.1099248613189</v>
      </c>
      <c r="EW373" s="29"/>
      <c r="EX373" s="24">
        <v>231</v>
      </c>
      <c r="EY373" s="243">
        <f t="shared" ca="1" si="739"/>
        <v>1150</v>
      </c>
      <c r="EZ373" s="243">
        <f t="shared" ref="EZ373:EZ382" ca="1" si="770">IF(EX373&gt;$EP$140,0,EZ372+EY373)</f>
        <v>313378.84566963202</v>
      </c>
      <c r="FA373" s="243">
        <f t="shared" ca="1" si="699"/>
        <v>326.43629757253336</v>
      </c>
      <c r="FB373" s="33"/>
      <c r="FL373" s="242">
        <v>231</v>
      </c>
      <c r="FM373" s="331">
        <f t="shared" ca="1" si="700"/>
        <v>1150</v>
      </c>
      <c r="FN373" s="600">
        <f t="shared" ca="1" si="752"/>
        <v>104.1015</v>
      </c>
      <c r="FO373" s="331">
        <f t="shared" ca="1" si="701"/>
        <v>1045.8985</v>
      </c>
      <c r="FP373" s="597">
        <f t="shared" ca="1" si="702"/>
        <v>195.09667125407137</v>
      </c>
      <c r="FQ373" s="488">
        <f t="shared" ca="1" si="703"/>
        <v>850.80182874592867</v>
      </c>
      <c r="FR373" s="331">
        <f t="shared" si="704"/>
        <v>0</v>
      </c>
      <c r="FS373" s="331">
        <f t="shared" si="705"/>
        <v>0</v>
      </c>
      <c r="FT373" s="596">
        <f t="shared" ca="1" si="706"/>
        <v>66039.485458364259</v>
      </c>
      <c r="FU373" s="420">
        <f t="shared" ca="1" si="658"/>
        <v>0</v>
      </c>
      <c r="FV373" s="416">
        <f t="shared" ca="1" si="707"/>
        <v>1150</v>
      </c>
      <c r="FW373" s="372">
        <f t="shared" ca="1" si="753"/>
        <v>-1150</v>
      </c>
      <c r="FX373" s="242">
        <v>232</v>
      </c>
      <c r="FY373" s="29">
        <f t="shared" si="708"/>
        <v>0</v>
      </c>
      <c r="FZ373" s="29">
        <f t="shared" ca="1" si="766"/>
        <v>99945.527866866134</v>
      </c>
      <c r="GA373" s="29">
        <f t="shared" ca="1" si="659"/>
        <v>104.1099248613189</v>
      </c>
      <c r="GB373" s="29"/>
      <c r="GC373" s="24">
        <v>231</v>
      </c>
      <c r="GD373" s="243">
        <f t="shared" ca="1" si="740"/>
        <v>1150</v>
      </c>
      <c r="GE373" s="243">
        <f t="shared" ref="GE373:GE382" ca="1" si="771">IF(GC373&gt;$FU$140,0,GE372+GD373)</f>
        <v>313337.99284946814</v>
      </c>
      <c r="GF373" s="243">
        <f t="shared" ca="1" si="710"/>
        <v>326.39374255152933</v>
      </c>
      <c r="GG373" s="33"/>
      <c r="GQ373" s="242">
        <v>231</v>
      </c>
      <c r="GR373" s="331">
        <f t="shared" ca="1" si="660"/>
        <v>1150</v>
      </c>
      <c r="GS373" s="600">
        <f t="shared" ca="1" si="755"/>
        <v>106.9885</v>
      </c>
      <c r="GT373" s="331">
        <f t="shared" ca="1" si="661"/>
        <v>1043.0115000000001</v>
      </c>
      <c r="GU373" s="591">
        <f t="shared" ca="1" si="711"/>
        <v>230.44523994225935</v>
      </c>
      <c r="GV373" s="488">
        <f t="shared" ca="1" si="741"/>
        <v>812.56626005774069</v>
      </c>
      <c r="GW373" s="331">
        <f t="shared" si="742"/>
        <v>0</v>
      </c>
      <c r="GX373" s="331">
        <f t="shared" si="743"/>
        <v>0</v>
      </c>
      <c r="GY373" s="593">
        <f t="shared" ca="1" si="744"/>
        <v>78197.230291574029</v>
      </c>
      <c r="GZ373" s="420">
        <f t="shared" ca="1" si="662"/>
        <v>0</v>
      </c>
      <c r="HA373" s="416">
        <f t="shared" ca="1" si="712"/>
        <v>1150</v>
      </c>
      <c r="HB373" s="372">
        <f t="shared" ca="1" si="756"/>
        <v>-1150</v>
      </c>
      <c r="HC373" s="242">
        <v>232</v>
      </c>
      <c r="HD373" s="29">
        <f t="shared" si="713"/>
        <v>0</v>
      </c>
      <c r="HE373" s="29">
        <f t="shared" ca="1" si="767"/>
        <v>92700.956470954799</v>
      </c>
      <c r="HF373" s="29">
        <f t="shared" ca="1" si="663"/>
        <v>96.563496323911252</v>
      </c>
      <c r="HG373" s="29"/>
      <c r="HH373" s="24">
        <v>231</v>
      </c>
      <c r="HI373" s="243">
        <f t="shared" ca="1" si="758"/>
        <v>1150</v>
      </c>
      <c r="HJ373" s="243">
        <f t="shared" ref="HJ373:HJ382" ca="1" si="772">IF(HH373&gt;$GZ$140,0,HJ372+HI373)</f>
        <v>312028.92109286389</v>
      </c>
      <c r="HK373" s="243">
        <f t="shared" ca="1" si="715"/>
        <v>325.03012613839991</v>
      </c>
      <c r="HL373" s="33"/>
    </row>
    <row r="374" spans="3:220" ht="15" customHeight="1" x14ac:dyDescent="0.25">
      <c r="C374" s="242">
        <v>232</v>
      </c>
      <c r="D374" s="243">
        <f t="shared" si="635"/>
        <v>1155.6736805955547</v>
      </c>
      <c r="E374" s="865">
        <f t="shared" si="716"/>
        <v>100</v>
      </c>
      <c r="F374" s="866"/>
      <c r="G374" s="243">
        <f t="shared" si="636"/>
        <v>1055.6736805955547</v>
      </c>
      <c r="H374" s="859">
        <f t="shared" si="637"/>
        <v>216.58459163288012</v>
      </c>
      <c r="I374" s="860"/>
      <c r="J374" s="243">
        <f t="shared" si="638"/>
        <v>839.08908896267462</v>
      </c>
      <c r="K374" s="859">
        <f t="shared" si="664"/>
        <v>64136.288400901358</v>
      </c>
      <c r="L374" s="860"/>
      <c r="M374" s="860"/>
      <c r="N374" s="861"/>
      <c r="O374" s="248">
        <f t="shared" si="665"/>
        <v>64136.288400901358</v>
      </c>
      <c r="P374" s="248">
        <f t="shared" si="633"/>
        <v>0</v>
      </c>
      <c r="Q374" s="248">
        <f t="shared" si="639"/>
        <v>0</v>
      </c>
      <c r="R374" s="1015" t="str">
        <f t="shared" si="634"/>
        <v/>
      </c>
      <c r="S374" s="1015"/>
      <c r="U374">
        <v>232</v>
      </c>
      <c r="W374" s="278"/>
      <c r="X374" s="278"/>
      <c r="Y374" s="854"/>
      <c r="Z374" s="855"/>
      <c r="AA374" s="279"/>
      <c r="AR374" s="242">
        <v>232</v>
      </c>
      <c r="AS374" s="331">
        <f t="shared" ca="1" si="640"/>
        <v>1231.970682334292</v>
      </c>
      <c r="AT374" s="566">
        <f t="shared" ca="1" si="666"/>
        <v>103.62049999999999</v>
      </c>
      <c r="AU374" s="331">
        <f t="shared" ca="1" si="641"/>
        <v>1128.350182334292</v>
      </c>
      <c r="AV374" s="329">
        <f t="shared" ca="1" si="642"/>
        <v>103.60508520904654</v>
      </c>
      <c r="AW374" s="331">
        <f t="shared" ca="1" si="643"/>
        <v>1024.7450971252454</v>
      </c>
      <c r="AX374" s="331">
        <f t="shared" si="667"/>
        <v>0</v>
      </c>
      <c r="AY374" s="331">
        <f t="shared" si="724"/>
        <v>0</v>
      </c>
      <c r="AZ374" s="350">
        <f t="shared" ca="1" si="644"/>
        <v>34496.998403119273</v>
      </c>
      <c r="BA374" s="420">
        <f t="shared" ca="1" si="645"/>
        <v>0</v>
      </c>
      <c r="BB374" s="416">
        <f t="shared" ca="1" si="668"/>
        <v>1231.970682334292</v>
      </c>
      <c r="BC374" s="372">
        <f t="shared" ca="1" si="745"/>
        <v>-1231.970682334292</v>
      </c>
      <c r="BD374" s="242">
        <v>233</v>
      </c>
      <c r="BE374" s="29">
        <f t="shared" si="646"/>
        <v>0</v>
      </c>
      <c r="BF374" s="29">
        <f t="shared" ca="1" si="669"/>
        <v>99945.527866866134</v>
      </c>
      <c r="BG374" s="29">
        <f t="shared" ca="1" si="647"/>
        <v>104.1099248613189</v>
      </c>
      <c r="BH374" s="29"/>
      <c r="BI374" s="24">
        <v>232</v>
      </c>
      <c r="BJ374" s="243">
        <f t="shared" ca="1" si="735"/>
        <v>1231.970682334292</v>
      </c>
      <c r="BK374" s="243">
        <f t="shared" ca="1" si="717"/>
        <v>335947.09555544046</v>
      </c>
      <c r="BL374" s="243">
        <f t="shared" ca="1" si="670"/>
        <v>349.94489120358384</v>
      </c>
      <c r="BM374" s="33"/>
      <c r="BO374" s="278"/>
      <c r="BP374" s="278"/>
      <c r="BQ374" s="278"/>
      <c r="BR374" s="278"/>
      <c r="BS374" s="278"/>
      <c r="BT374" s="278"/>
      <c r="BU374" s="278"/>
      <c r="BV374" s="278"/>
      <c r="BW374" s="679">
        <v>232</v>
      </c>
      <c r="BX374" s="489">
        <f t="shared" ca="1" si="671"/>
        <v>0</v>
      </c>
      <c r="BY374" s="489">
        <f t="shared" ca="1" si="648"/>
        <v>0</v>
      </c>
      <c r="BZ374" s="489">
        <f t="shared" ca="1" si="649"/>
        <v>0</v>
      </c>
      <c r="CA374" s="489">
        <f t="shared" ca="1" si="672"/>
        <v>0</v>
      </c>
      <c r="CB374" s="489">
        <f t="shared" ca="1" si="673"/>
        <v>0</v>
      </c>
      <c r="CC374" s="489">
        <f t="shared" si="674"/>
        <v>0</v>
      </c>
      <c r="CD374" s="489">
        <f t="shared" si="675"/>
        <v>0</v>
      </c>
      <c r="CE374" s="647">
        <f t="shared" ca="1" si="676"/>
        <v>0</v>
      </c>
      <c r="CF374" s="700">
        <f t="shared" ca="1" si="723"/>
        <v>0</v>
      </c>
      <c r="CG374" s="701">
        <f t="shared" ca="1" si="677"/>
        <v>0</v>
      </c>
      <c r="CH374" s="710">
        <f t="shared" ca="1" si="746"/>
        <v>0</v>
      </c>
      <c r="CI374" s="679">
        <v>233</v>
      </c>
      <c r="CJ374" s="29">
        <f t="shared" si="650"/>
        <v>0</v>
      </c>
      <c r="CK374" s="29">
        <f t="shared" ca="1" si="764"/>
        <v>99945.527866866134</v>
      </c>
      <c r="CL374" s="29">
        <f t="shared" ca="1" si="651"/>
        <v>104.1099248613189</v>
      </c>
      <c r="CM374" s="29"/>
      <c r="CN374" s="29">
        <v>232</v>
      </c>
      <c r="CO374" s="29">
        <f t="shared" ca="1" si="736"/>
        <v>0</v>
      </c>
      <c r="CP374" s="29">
        <f t="shared" ca="1" si="768"/>
        <v>0</v>
      </c>
      <c r="CQ374" s="29">
        <f t="shared" ca="1" si="679"/>
        <v>0</v>
      </c>
      <c r="CR374" s="292"/>
      <c r="DB374" s="242">
        <v>232</v>
      </c>
      <c r="DC374" s="488">
        <f t="shared" ca="1" si="680"/>
        <v>0</v>
      </c>
      <c r="DD374" s="489">
        <f t="shared" ca="1" si="652"/>
        <v>0</v>
      </c>
      <c r="DE374" s="488">
        <f t="shared" ca="1" si="681"/>
        <v>0</v>
      </c>
      <c r="DF374" s="489">
        <f t="shared" ca="1" si="682"/>
        <v>0</v>
      </c>
      <c r="DG374" s="488">
        <f t="shared" ca="1" si="683"/>
        <v>0</v>
      </c>
      <c r="DH374" s="488">
        <f t="shared" si="684"/>
        <v>0</v>
      </c>
      <c r="DI374" s="488">
        <f t="shared" si="685"/>
        <v>0</v>
      </c>
      <c r="DJ374" s="523">
        <f t="shared" ca="1" si="686"/>
        <v>0</v>
      </c>
      <c r="DK374" s="420">
        <f t="shared" ca="1" si="653"/>
        <v>0</v>
      </c>
      <c r="DL374" s="416">
        <f t="shared" ca="1" si="687"/>
        <v>0</v>
      </c>
      <c r="DM374" s="372">
        <f t="shared" ca="1" si="748"/>
        <v>0</v>
      </c>
      <c r="DN374" s="242">
        <v>233</v>
      </c>
      <c r="DO374" s="29">
        <f t="shared" si="654"/>
        <v>0</v>
      </c>
      <c r="DP374" s="29">
        <f t="shared" ca="1" si="737"/>
        <v>92700.956470954799</v>
      </c>
      <c r="DQ374" s="29">
        <f t="shared" ca="1" si="655"/>
        <v>96.563496323911252</v>
      </c>
      <c r="DR374" s="29"/>
      <c r="DS374" s="24">
        <v>232</v>
      </c>
      <c r="DT374" s="243">
        <f t="shared" ca="1" si="738"/>
        <v>0</v>
      </c>
      <c r="DU374" s="243">
        <f t="shared" ca="1" si="769"/>
        <v>0</v>
      </c>
      <c r="DV374" s="243">
        <f t="shared" ca="1" si="688"/>
        <v>0</v>
      </c>
      <c r="DW374" s="33"/>
      <c r="EG374" s="242">
        <v>232</v>
      </c>
      <c r="EH374" s="331">
        <f t="shared" ca="1" si="689"/>
        <v>1150</v>
      </c>
      <c r="EI374" s="599">
        <f t="shared" ca="1" si="749"/>
        <v>103.62049999999999</v>
      </c>
      <c r="EJ374" s="331">
        <f t="shared" ca="1" si="690"/>
        <v>1046.3795</v>
      </c>
      <c r="EK374" s="594">
        <f t="shared" ca="1" si="691"/>
        <v>182.26880765407171</v>
      </c>
      <c r="EL374" s="488">
        <f t="shared" ca="1" si="692"/>
        <v>864.11069234592833</v>
      </c>
      <c r="EM374" s="331">
        <f t="shared" si="693"/>
        <v>0</v>
      </c>
      <c r="EN374" s="331">
        <f t="shared" si="694"/>
        <v>0</v>
      </c>
      <c r="EO374" s="595">
        <f t="shared" ca="1" si="695"/>
        <v>61628.051931907219</v>
      </c>
      <c r="EP374" s="420">
        <f t="shared" ca="1" si="656"/>
        <v>0</v>
      </c>
      <c r="EQ374" s="416">
        <f t="shared" ca="1" si="696"/>
        <v>1150</v>
      </c>
      <c r="ER374" s="372">
        <f t="shared" ca="1" si="750"/>
        <v>-1150</v>
      </c>
      <c r="ES374" s="242">
        <v>233</v>
      </c>
      <c r="ET374" s="29">
        <f t="shared" si="697"/>
        <v>0</v>
      </c>
      <c r="EU374" s="29">
        <f t="shared" ca="1" si="765"/>
        <v>99945.527866866134</v>
      </c>
      <c r="EV374" s="29">
        <f t="shared" ca="1" si="657"/>
        <v>104.1099248613189</v>
      </c>
      <c r="EW374" s="29"/>
      <c r="EX374" s="24">
        <v>232</v>
      </c>
      <c r="EY374" s="243">
        <f t="shared" ca="1" si="739"/>
        <v>1150</v>
      </c>
      <c r="EZ374" s="243">
        <f t="shared" ca="1" si="770"/>
        <v>314528.84566963202</v>
      </c>
      <c r="FA374" s="243">
        <f t="shared" ca="1" si="699"/>
        <v>327.63421423920005</v>
      </c>
      <c r="FB374" s="33"/>
      <c r="FL374" s="242">
        <v>232</v>
      </c>
      <c r="FM374" s="331">
        <f t="shared" ca="1" si="700"/>
        <v>1150</v>
      </c>
      <c r="FN374" s="600">
        <f t="shared" ca="1" si="752"/>
        <v>104.1015</v>
      </c>
      <c r="FO374" s="331">
        <f t="shared" ca="1" si="701"/>
        <v>1045.8985</v>
      </c>
      <c r="FP374" s="597">
        <f t="shared" ca="1" si="702"/>
        <v>192.61516592022909</v>
      </c>
      <c r="FQ374" s="488">
        <f t="shared" ca="1" si="703"/>
        <v>853.28333407977095</v>
      </c>
      <c r="FR374" s="331">
        <f t="shared" si="704"/>
        <v>0</v>
      </c>
      <c r="FS374" s="331">
        <f t="shared" si="705"/>
        <v>0</v>
      </c>
      <c r="FT374" s="596">
        <f t="shared" ca="1" si="706"/>
        <v>65186.202124284486</v>
      </c>
      <c r="FU374" s="420">
        <f t="shared" ca="1" si="658"/>
        <v>0</v>
      </c>
      <c r="FV374" s="416">
        <f t="shared" ca="1" si="707"/>
        <v>1150</v>
      </c>
      <c r="FW374" s="372">
        <f t="shared" ca="1" si="753"/>
        <v>-1150</v>
      </c>
      <c r="FX374" s="242">
        <v>233</v>
      </c>
      <c r="FY374" s="29">
        <f t="shared" si="708"/>
        <v>0</v>
      </c>
      <c r="FZ374" s="29">
        <f t="shared" ca="1" si="766"/>
        <v>99945.527866866134</v>
      </c>
      <c r="GA374" s="29">
        <f t="shared" ca="1" si="659"/>
        <v>104.1099248613189</v>
      </c>
      <c r="GB374" s="29"/>
      <c r="GC374" s="24">
        <v>232</v>
      </c>
      <c r="GD374" s="243">
        <f t="shared" ca="1" si="740"/>
        <v>1150</v>
      </c>
      <c r="GE374" s="243">
        <f t="shared" ca="1" si="771"/>
        <v>314487.99284946814</v>
      </c>
      <c r="GF374" s="243">
        <f t="shared" ca="1" si="710"/>
        <v>327.59165921819596</v>
      </c>
      <c r="GG374" s="33"/>
      <c r="GQ374" s="242">
        <v>232</v>
      </c>
      <c r="GR374" s="331">
        <f t="shared" ca="1" si="660"/>
        <v>1150</v>
      </c>
      <c r="GS374" s="600">
        <f t="shared" ca="1" si="755"/>
        <v>106.9885</v>
      </c>
      <c r="GT374" s="331">
        <f t="shared" ca="1" si="661"/>
        <v>1043.0115000000001</v>
      </c>
      <c r="GU374" s="591">
        <f t="shared" ca="1" si="711"/>
        <v>228.07525501709094</v>
      </c>
      <c r="GV374" s="488">
        <f t="shared" ca="1" si="741"/>
        <v>814.9362449829091</v>
      </c>
      <c r="GW374" s="331">
        <f t="shared" si="742"/>
        <v>0</v>
      </c>
      <c r="GX374" s="331">
        <f t="shared" si="743"/>
        <v>0</v>
      </c>
      <c r="GY374" s="593">
        <f t="shared" ca="1" si="744"/>
        <v>77382.294046591123</v>
      </c>
      <c r="GZ374" s="420">
        <f t="shared" ca="1" si="662"/>
        <v>0</v>
      </c>
      <c r="HA374" s="416">
        <f t="shared" ca="1" si="712"/>
        <v>1150</v>
      </c>
      <c r="HB374" s="372">
        <f t="shared" ca="1" si="756"/>
        <v>-1150</v>
      </c>
      <c r="HC374" s="242">
        <v>233</v>
      </c>
      <c r="HD374" s="29">
        <f t="shared" si="713"/>
        <v>0</v>
      </c>
      <c r="HE374" s="29">
        <f t="shared" ca="1" si="767"/>
        <v>92700.956470954799</v>
      </c>
      <c r="HF374" s="29">
        <f t="shared" ca="1" si="663"/>
        <v>96.563496323911252</v>
      </c>
      <c r="HG374" s="29"/>
      <c r="HH374" s="24">
        <v>232</v>
      </c>
      <c r="HI374" s="243">
        <f t="shared" ca="1" si="758"/>
        <v>1150</v>
      </c>
      <c r="HJ374" s="243">
        <f t="shared" ca="1" si="772"/>
        <v>313178.92109286389</v>
      </c>
      <c r="HK374" s="243">
        <f t="shared" ca="1" si="715"/>
        <v>326.22804280506654</v>
      </c>
      <c r="HL374" s="33"/>
    </row>
    <row r="375" spans="3:220" ht="15" customHeight="1" x14ac:dyDescent="0.25">
      <c r="C375" s="242">
        <v>233</v>
      </c>
      <c r="D375" s="243">
        <f t="shared" si="635"/>
        <v>1155.6736805955547</v>
      </c>
      <c r="E375" s="865">
        <f t="shared" si="716"/>
        <v>100</v>
      </c>
      <c r="F375" s="866"/>
      <c r="G375" s="243">
        <f t="shared" si="636"/>
        <v>1055.6736805955547</v>
      </c>
      <c r="H375" s="859">
        <f t="shared" si="637"/>
        <v>213.78762800300453</v>
      </c>
      <c r="I375" s="860"/>
      <c r="J375" s="243">
        <f t="shared" si="638"/>
        <v>841.88605259255019</v>
      </c>
      <c r="K375" s="859">
        <f t="shared" si="664"/>
        <v>63294.402348308809</v>
      </c>
      <c r="L375" s="860"/>
      <c r="M375" s="860"/>
      <c r="N375" s="861"/>
      <c r="O375" s="248">
        <f t="shared" si="665"/>
        <v>63294.402348308809</v>
      </c>
      <c r="P375" s="248">
        <f t="shared" si="633"/>
        <v>0</v>
      </c>
      <c r="Q375" s="248">
        <f t="shared" si="639"/>
        <v>0</v>
      </c>
      <c r="R375" s="1015" t="str">
        <f t="shared" si="634"/>
        <v/>
      </c>
      <c r="S375" s="1015"/>
      <c r="U375">
        <v>233</v>
      </c>
      <c r="W375" s="278"/>
      <c r="X375" s="278"/>
      <c r="Y375" s="854"/>
      <c r="Z375" s="855"/>
      <c r="AA375" s="279"/>
      <c r="AR375" s="242">
        <v>233</v>
      </c>
      <c r="AS375" s="331">
        <f t="shared" ca="1" si="640"/>
        <v>1231.970682334292</v>
      </c>
      <c r="AT375" s="566">
        <f t="shared" ca="1" si="666"/>
        <v>103.62049999999999</v>
      </c>
      <c r="AU375" s="331">
        <f t="shared" ca="1" si="641"/>
        <v>1128.350182334292</v>
      </c>
      <c r="AV375" s="329">
        <f t="shared" ca="1" si="642"/>
        <v>100.61624534243123</v>
      </c>
      <c r="AW375" s="331">
        <f t="shared" ca="1" si="643"/>
        <v>1027.7339369918607</v>
      </c>
      <c r="AX375" s="331">
        <f t="shared" si="667"/>
        <v>0</v>
      </c>
      <c r="AY375" s="331">
        <f t="shared" si="724"/>
        <v>0</v>
      </c>
      <c r="AZ375" s="350">
        <f t="shared" ca="1" si="644"/>
        <v>33469.26446612741</v>
      </c>
      <c r="BA375" s="420">
        <f t="shared" ca="1" si="645"/>
        <v>0</v>
      </c>
      <c r="BB375" s="416">
        <f t="shared" ca="1" si="668"/>
        <v>1231.970682334292</v>
      </c>
      <c r="BC375" s="372">
        <f t="shared" ca="1" si="745"/>
        <v>-1231.970682334292</v>
      </c>
      <c r="BD375" s="242">
        <v>234</v>
      </c>
      <c r="BE375" s="29">
        <f t="shared" si="646"/>
        <v>0</v>
      </c>
      <c r="BF375" s="29">
        <f t="shared" ca="1" si="669"/>
        <v>99945.527866866134</v>
      </c>
      <c r="BG375" s="29">
        <f t="shared" ca="1" si="647"/>
        <v>104.1099248613189</v>
      </c>
      <c r="BH375" s="29"/>
      <c r="BI375" s="24">
        <v>233</v>
      </c>
      <c r="BJ375" s="243">
        <f t="shared" ca="1" si="735"/>
        <v>1231.970682334292</v>
      </c>
      <c r="BK375" s="243">
        <f t="shared" ca="1" si="717"/>
        <v>337179.06623777474</v>
      </c>
      <c r="BL375" s="243">
        <f t="shared" ca="1" si="670"/>
        <v>351.22819399768201</v>
      </c>
      <c r="BM375" s="33"/>
      <c r="BO375" s="278"/>
      <c r="BP375" s="278"/>
      <c r="BQ375" s="278"/>
      <c r="BR375" s="278"/>
      <c r="BS375" s="278"/>
      <c r="BT375" s="278"/>
      <c r="BU375" s="278"/>
      <c r="BV375" s="278"/>
      <c r="BW375" s="679">
        <v>233</v>
      </c>
      <c r="BX375" s="489">
        <f t="shared" ca="1" si="671"/>
        <v>0</v>
      </c>
      <c r="BY375" s="489">
        <f t="shared" ca="1" si="648"/>
        <v>0</v>
      </c>
      <c r="BZ375" s="489">
        <f t="shared" ca="1" si="649"/>
        <v>0</v>
      </c>
      <c r="CA375" s="489">
        <f t="shared" ca="1" si="672"/>
        <v>0</v>
      </c>
      <c r="CB375" s="489">
        <f t="shared" ca="1" si="673"/>
        <v>0</v>
      </c>
      <c r="CC375" s="489">
        <f t="shared" si="674"/>
        <v>0</v>
      </c>
      <c r="CD375" s="489">
        <f t="shared" si="675"/>
        <v>0</v>
      </c>
      <c r="CE375" s="647">
        <f t="shared" ca="1" si="676"/>
        <v>0</v>
      </c>
      <c r="CF375" s="700">
        <f t="shared" ca="1" si="723"/>
        <v>0</v>
      </c>
      <c r="CG375" s="701">
        <f t="shared" ca="1" si="677"/>
        <v>0</v>
      </c>
      <c r="CH375" s="710">
        <f t="shared" ca="1" si="746"/>
        <v>0</v>
      </c>
      <c r="CI375" s="679">
        <v>234</v>
      </c>
      <c r="CJ375" s="29">
        <f t="shared" si="650"/>
        <v>0</v>
      </c>
      <c r="CK375" s="29">
        <f t="shared" ca="1" si="764"/>
        <v>99945.527866866134</v>
      </c>
      <c r="CL375" s="29">
        <f t="shared" ca="1" si="651"/>
        <v>104.1099248613189</v>
      </c>
      <c r="CM375" s="29"/>
      <c r="CN375" s="29">
        <v>233</v>
      </c>
      <c r="CO375" s="29">
        <f t="shared" ca="1" si="736"/>
        <v>0</v>
      </c>
      <c r="CP375" s="29">
        <f t="shared" ca="1" si="768"/>
        <v>0</v>
      </c>
      <c r="CQ375" s="29">
        <f t="shared" ca="1" si="679"/>
        <v>0</v>
      </c>
      <c r="CR375" s="292"/>
      <c r="DB375" s="242">
        <v>233</v>
      </c>
      <c r="DC375" s="488">
        <f t="shared" ca="1" si="680"/>
        <v>0</v>
      </c>
      <c r="DD375" s="489">
        <f t="shared" ca="1" si="652"/>
        <v>0</v>
      </c>
      <c r="DE375" s="488">
        <f t="shared" ca="1" si="681"/>
        <v>0</v>
      </c>
      <c r="DF375" s="489">
        <f t="shared" ca="1" si="682"/>
        <v>0</v>
      </c>
      <c r="DG375" s="488">
        <f t="shared" ca="1" si="683"/>
        <v>0</v>
      </c>
      <c r="DH375" s="488">
        <f t="shared" si="684"/>
        <v>0</v>
      </c>
      <c r="DI375" s="488">
        <f t="shared" si="685"/>
        <v>0</v>
      </c>
      <c r="DJ375" s="523">
        <f t="shared" ca="1" si="686"/>
        <v>0</v>
      </c>
      <c r="DK375" s="420">
        <f t="shared" ca="1" si="653"/>
        <v>0</v>
      </c>
      <c r="DL375" s="416">
        <f t="shared" ca="1" si="687"/>
        <v>0</v>
      </c>
      <c r="DM375" s="372">
        <f t="shared" ca="1" si="748"/>
        <v>0</v>
      </c>
      <c r="DN375" s="242">
        <v>234</v>
      </c>
      <c r="DO375" s="29">
        <f t="shared" si="654"/>
        <v>0</v>
      </c>
      <c r="DP375" s="29">
        <f t="shared" ca="1" si="737"/>
        <v>92700.956470954799</v>
      </c>
      <c r="DQ375" s="29">
        <f t="shared" ca="1" si="655"/>
        <v>96.563496323911252</v>
      </c>
      <c r="DR375" s="29"/>
      <c r="DS375" s="24">
        <v>233</v>
      </c>
      <c r="DT375" s="243">
        <f t="shared" ca="1" si="738"/>
        <v>0</v>
      </c>
      <c r="DU375" s="243">
        <f t="shared" ca="1" si="769"/>
        <v>0</v>
      </c>
      <c r="DV375" s="243">
        <f t="shared" ca="1" si="688"/>
        <v>0</v>
      </c>
      <c r="DW375" s="33"/>
      <c r="EG375" s="242">
        <v>233</v>
      </c>
      <c r="EH375" s="331">
        <f t="shared" ca="1" si="689"/>
        <v>1150</v>
      </c>
      <c r="EI375" s="599">
        <f t="shared" ca="1" si="749"/>
        <v>103.62049999999999</v>
      </c>
      <c r="EJ375" s="331">
        <f t="shared" ca="1" si="690"/>
        <v>1046.3795</v>
      </c>
      <c r="EK375" s="594">
        <f t="shared" ca="1" si="691"/>
        <v>179.74848480139607</v>
      </c>
      <c r="EL375" s="488">
        <f t="shared" ca="1" si="692"/>
        <v>866.6310151986039</v>
      </c>
      <c r="EM375" s="331">
        <f t="shared" si="693"/>
        <v>0</v>
      </c>
      <c r="EN375" s="331">
        <f t="shared" si="694"/>
        <v>0</v>
      </c>
      <c r="EO375" s="595">
        <f t="shared" ca="1" si="695"/>
        <v>60761.420916708616</v>
      </c>
      <c r="EP375" s="420">
        <f t="shared" ca="1" si="656"/>
        <v>0</v>
      </c>
      <c r="EQ375" s="416">
        <f t="shared" ca="1" si="696"/>
        <v>1150</v>
      </c>
      <c r="ER375" s="372">
        <f t="shared" ca="1" si="750"/>
        <v>-1150</v>
      </c>
      <c r="ES375" s="242">
        <v>234</v>
      </c>
      <c r="ET375" s="29">
        <f t="shared" si="697"/>
        <v>0</v>
      </c>
      <c r="EU375" s="29">
        <f t="shared" ca="1" si="765"/>
        <v>99945.527866866134</v>
      </c>
      <c r="EV375" s="29">
        <f t="shared" ca="1" si="657"/>
        <v>104.1099248613189</v>
      </c>
      <c r="EW375" s="29"/>
      <c r="EX375" s="24">
        <v>233</v>
      </c>
      <c r="EY375" s="243">
        <f t="shared" ca="1" si="739"/>
        <v>1150</v>
      </c>
      <c r="EZ375" s="243">
        <f t="shared" ca="1" si="770"/>
        <v>315678.84566963202</v>
      </c>
      <c r="FA375" s="243">
        <f t="shared" ca="1" si="699"/>
        <v>328.83213090586668</v>
      </c>
      <c r="FB375" s="33"/>
      <c r="FL375" s="242">
        <v>233</v>
      </c>
      <c r="FM375" s="331">
        <f t="shared" ca="1" si="700"/>
        <v>1150</v>
      </c>
      <c r="FN375" s="600">
        <f t="shared" ca="1" si="752"/>
        <v>104.1015</v>
      </c>
      <c r="FO375" s="331">
        <f t="shared" ca="1" si="701"/>
        <v>1045.8985</v>
      </c>
      <c r="FP375" s="597">
        <f t="shared" ca="1" si="702"/>
        <v>190.12642286249641</v>
      </c>
      <c r="FQ375" s="488">
        <f t="shared" ca="1" si="703"/>
        <v>855.77207713750363</v>
      </c>
      <c r="FR375" s="331">
        <f t="shared" si="704"/>
        <v>0</v>
      </c>
      <c r="FS375" s="331">
        <f t="shared" si="705"/>
        <v>0</v>
      </c>
      <c r="FT375" s="596">
        <f t="shared" ca="1" si="706"/>
        <v>64330.430047146983</v>
      </c>
      <c r="FU375" s="420">
        <f t="shared" ca="1" si="658"/>
        <v>0</v>
      </c>
      <c r="FV375" s="416">
        <f t="shared" ca="1" si="707"/>
        <v>1150</v>
      </c>
      <c r="FW375" s="372">
        <f t="shared" ca="1" si="753"/>
        <v>-1150</v>
      </c>
      <c r="FX375" s="242">
        <v>234</v>
      </c>
      <c r="FY375" s="29">
        <f t="shared" si="708"/>
        <v>0</v>
      </c>
      <c r="FZ375" s="29">
        <f t="shared" ca="1" si="766"/>
        <v>99945.527866866134</v>
      </c>
      <c r="GA375" s="29">
        <f t="shared" ca="1" si="659"/>
        <v>104.1099248613189</v>
      </c>
      <c r="GB375" s="29"/>
      <c r="GC375" s="24">
        <v>233</v>
      </c>
      <c r="GD375" s="243">
        <f t="shared" ca="1" si="740"/>
        <v>1150</v>
      </c>
      <c r="GE375" s="243">
        <f t="shared" ca="1" si="771"/>
        <v>315637.99284946814</v>
      </c>
      <c r="GF375" s="243">
        <f t="shared" ca="1" si="710"/>
        <v>328.78957588486264</v>
      </c>
      <c r="GG375" s="33"/>
      <c r="GQ375" s="242">
        <v>233</v>
      </c>
      <c r="GR375" s="331">
        <f t="shared" ca="1" si="660"/>
        <v>1150</v>
      </c>
      <c r="GS375" s="600">
        <f t="shared" ca="1" si="755"/>
        <v>106.9885</v>
      </c>
      <c r="GT375" s="331">
        <f t="shared" ca="1" si="661"/>
        <v>1043.0115000000001</v>
      </c>
      <c r="GU375" s="591">
        <f t="shared" ca="1" si="711"/>
        <v>225.6983576358908</v>
      </c>
      <c r="GV375" s="488">
        <f t="shared" ca="1" si="741"/>
        <v>817.31314236410924</v>
      </c>
      <c r="GW375" s="331">
        <f t="shared" si="742"/>
        <v>0</v>
      </c>
      <c r="GX375" s="331">
        <f t="shared" si="743"/>
        <v>0</v>
      </c>
      <c r="GY375" s="593">
        <f t="shared" ca="1" si="744"/>
        <v>76564.980904227021</v>
      </c>
      <c r="GZ375" s="420">
        <f t="shared" ca="1" si="662"/>
        <v>0</v>
      </c>
      <c r="HA375" s="416">
        <f t="shared" ca="1" si="712"/>
        <v>1150</v>
      </c>
      <c r="HB375" s="372">
        <f t="shared" ca="1" si="756"/>
        <v>-1150</v>
      </c>
      <c r="HC375" s="242">
        <v>234</v>
      </c>
      <c r="HD375" s="29">
        <f t="shared" si="713"/>
        <v>0</v>
      </c>
      <c r="HE375" s="29">
        <f t="shared" ca="1" si="767"/>
        <v>92700.956470954799</v>
      </c>
      <c r="HF375" s="29">
        <f t="shared" ca="1" si="663"/>
        <v>96.563496323911252</v>
      </c>
      <c r="HG375" s="29"/>
      <c r="HH375" s="24">
        <v>233</v>
      </c>
      <c r="HI375" s="243">
        <f t="shared" ca="1" si="758"/>
        <v>1150</v>
      </c>
      <c r="HJ375" s="243">
        <f t="shared" ca="1" si="772"/>
        <v>314328.92109286389</v>
      </c>
      <c r="HK375" s="243">
        <f t="shared" ca="1" si="715"/>
        <v>327.42595947173322</v>
      </c>
      <c r="HL375" s="33"/>
    </row>
    <row r="376" spans="3:220" ht="15" customHeight="1" x14ac:dyDescent="0.25">
      <c r="C376" s="242">
        <v>234</v>
      </c>
      <c r="D376" s="243">
        <f t="shared" si="635"/>
        <v>1155.6736805955547</v>
      </c>
      <c r="E376" s="865">
        <f t="shared" si="716"/>
        <v>100</v>
      </c>
      <c r="F376" s="866"/>
      <c r="G376" s="243">
        <f t="shared" si="636"/>
        <v>1055.6736805955547</v>
      </c>
      <c r="H376" s="859">
        <f t="shared" si="637"/>
        <v>210.98134116102938</v>
      </c>
      <c r="I376" s="860"/>
      <c r="J376" s="243">
        <f t="shared" si="638"/>
        <v>844.69233943452537</v>
      </c>
      <c r="K376" s="859">
        <f t="shared" si="664"/>
        <v>62449.710008874281</v>
      </c>
      <c r="L376" s="860"/>
      <c r="M376" s="860"/>
      <c r="N376" s="861"/>
      <c r="O376" s="248">
        <f t="shared" si="665"/>
        <v>62449.710008874281</v>
      </c>
      <c r="P376" s="248">
        <f t="shared" si="633"/>
        <v>0</v>
      </c>
      <c r="Q376" s="248">
        <f t="shared" si="639"/>
        <v>0</v>
      </c>
      <c r="R376" s="1015" t="str">
        <f t="shared" si="634"/>
        <v/>
      </c>
      <c r="S376" s="1015"/>
      <c r="U376">
        <v>234</v>
      </c>
      <c r="W376" s="278"/>
      <c r="X376" s="278"/>
      <c r="Y376" s="854"/>
      <c r="Z376" s="855"/>
      <c r="AA376" s="279"/>
      <c r="AR376" s="242">
        <v>234</v>
      </c>
      <c r="AS376" s="331">
        <f t="shared" ca="1" si="640"/>
        <v>1231.970682334292</v>
      </c>
      <c r="AT376" s="566">
        <f t="shared" ca="1" si="666"/>
        <v>103.62049999999999</v>
      </c>
      <c r="AU376" s="331">
        <f t="shared" ca="1" si="641"/>
        <v>1128.350182334292</v>
      </c>
      <c r="AV376" s="329">
        <f t="shared" ca="1" si="642"/>
        <v>97.61868802620495</v>
      </c>
      <c r="AW376" s="331">
        <f t="shared" ca="1" si="643"/>
        <v>1030.7314943080869</v>
      </c>
      <c r="AX376" s="331">
        <f t="shared" si="667"/>
        <v>0</v>
      </c>
      <c r="AY376" s="331">
        <f t="shared" si="724"/>
        <v>0</v>
      </c>
      <c r="AZ376" s="350">
        <f t="shared" ca="1" si="644"/>
        <v>32438.532971819324</v>
      </c>
      <c r="BA376" s="420">
        <f t="shared" ca="1" si="645"/>
        <v>0</v>
      </c>
      <c r="BB376" s="416">
        <f t="shared" ca="1" si="668"/>
        <v>1231.9706823342917</v>
      </c>
      <c r="BC376" s="372">
        <f t="shared" ca="1" si="745"/>
        <v>-1231.970682334292</v>
      </c>
      <c r="BD376" s="242">
        <v>235</v>
      </c>
      <c r="BE376" s="29">
        <f t="shared" si="646"/>
        <v>0</v>
      </c>
      <c r="BF376" s="29">
        <f t="shared" ca="1" si="669"/>
        <v>99945.527866866134</v>
      </c>
      <c r="BG376" s="29">
        <f t="shared" ca="1" si="647"/>
        <v>104.1099248613189</v>
      </c>
      <c r="BH376" s="29"/>
      <c r="BI376" s="24">
        <v>234</v>
      </c>
      <c r="BJ376" s="243">
        <f t="shared" ca="1" si="735"/>
        <v>1231.9706823342917</v>
      </c>
      <c r="BK376" s="243">
        <f t="shared" ca="1" si="717"/>
        <v>338411.03692010901</v>
      </c>
      <c r="BL376" s="243">
        <f t="shared" ca="1" si="670"/>
        <v>352.51149679178025</v>
      </c>
      <c r="BM376" s="33"/>
      <c r="BO376" s="278"/>
      <c r="BP376" s="278"/>
      <c r="BQ376" s="278"/>
      <c r="BR376" s="278"/>
      <c r="BS376" s="278"/>
      <c r="BT376" s="278"/>
      <c r="BU376" s="278"/>
      <c r="BV376" s="278"/>
      <c r="BW376" s="679">
        <v>234</v>
      </c>
      <c r="BX376" s="489">
        <f t="shared" ca="1" si="671"/>
        <v>0</v>
      </c>
      <c r="BY376" s="489">
        <f t="shared" ca="1" si="648"/>
        <v>0</v>
      </c>
      <c r="BZ376" s="489">
        <f t="shared" ca="1" si="649"/>
        <v>0</v>
      </c>
      <c r="CA376" s="489">
        <f t="shared" ca="1" si="672"/>
        <v>0</v>
      </c>
      <c r="CB376" s="489">
        <f t="shared" ca="1" si="673"/>
        <v>0</v>
      </c>
      <c r="CC376" s="489">
        <f t="shared" si="674"/>
        <v>0</v>
      </c>
      <c r="CD376" s="489">
        <f t="shared" si="675"/>
        <v>0</v>
      </c>
      <c r="CE376" s="647">
        <f t="shared" ca="1" si="676"/>
        <v>0</v>
      </c>
      <c r="CF376" s="700">
        <f t="shared" ca="1" si="723"/>
        <v>0</v>
      </c>
      <c r="CG376" s="701">
        <f t="shared" ca="1" si="677"/>
        <v>0</v>
      </c>
      <c r="CH376" s="710">
        <f t="shared" ca="1" si="746"/>
        <v>0</v>
      </c>
      <c r="CI376" s="679">
        <v>235</v>
      </c>
      <c r="CJ376" s="29">
        <f t="shared" si="650"/>
        <v>0</v>
      </c>
      <c r="CK376" s="29">
        <f t="shared" ca="1" si="764"/>
        <v>99945.527866866134</v>
      </c>
      <c r="CL376" s="29">
        <f t="shared" ca="1" si="651"/>
        <v>104.1099248613189</v>
      </c>
      <c r="CM376" s="29"/>
      <c r="CN376" s="29">
        <v>234</v>
      </c>
      <c r="CO376" s="29">
        <f t="shared" ca="1" si="736"/>
        <v>0</v>
      </c>
      <c r="CP376" s="29">
        <f t="shared" ca="1" si="768"/>
        <v>0</v>
      </c>
      <c r="CQ376" s="29">
        <f t="shared" ca="1" si="679"/>
        <v>0</v>
      </c>
      <c r="CR376" s="292"/>
      <c r="DB376" s="242">
        <v>234</v>
      </c>
      <c r="DC376" s="488">
        <f t="shared" ca="1" si="680"/>
        <v>0</v>
      </c>
      <c r="DD376" s="489">
        <f t="shared" ca="1" si="652"/>
        <v>0</v>
      </c>
      <c r="DE376" s="488">
        <f t="shared" ca="1" si="681"/>
        <v>0</v>
      </c>
      <c r="DF376" s="489">
        <f t="shared" ca="1" si="682"/>
        <v>0</v>
      </c>
      <c r="DG376" s="488">
        <f t="shared" ca="1" si="683"/>
        <v>0</v>
      </c>
      <c r="DH376" s="488">
        <f t="shared" si="684"/>
        <v>0</v>
      </c>
      <c r="DI376" s="488">
        <f t="shared" si="685"/>
        <v>0</v>
      </c>
      <c r="DJ376" s="523">
        <f t="shared" ca="1" si="686"/>
        <v>0</v>
      </c>
      <c r="DK376" s="420">
        <f t="shared" ca="1" si="653"/>
        <v>0</v>
      </c>
      <c r="DL376" s="416">
        <f t="shared" ca="1" si="687"/>
        <v>0</v>
      </c>
      <c r="DM376" s="372">
        <f t="shared" ca="1" si="748"/>
        <v>0</v>
      </c>
      <c r="DN376" s="242">
        <v>235</v>
      </c>
      <c r="DO376" s="29">
        <f t="shared" si="654"/>
        <v>0</v>
      </c>
      <c r="DP376" s="29">
        <f t="shared" ca="1" si="737"/>
        <v>92700.956470954799</v>
      </c>
      <c r="DQ376" s="29">
        <f t="shared" ca="1" si="655"/>
        <v>96.563496323911252</v>
      </c>
      <c r="DR376" s="29"/>
      <c r="DS376" s="24">
        <v>234</v>
      </c>
      <c r="DT376" s="243">
        <f t="shared" ca="1" si="738"/>
        <v>0</v>
      </c>
      <c r="DU376" s="243">
        <f t="shared" ca="1" si="769"/>
        <v>0</v>
      </c>
      <c r="DV376" s="243">
        <f t="shared" ca="1" si="688"/>
        <v>0</v>
      </c>
      <c r="DW376" s="33"/>
      <c r="EG376" s="242">
        <v>234</v>
      </c>
      <c r="EH376" s="331">
        <f t="shared" ca="1" si="689"/>
        <v>1150</v>
      </c>
      <c r="EI376" s="599">
        <f t="shared" ca="1" si="749"/>
        <v>103.62049999999999</v>
      </c>
      <c r="EJ376" s="331">
        <f t="shared" ca="1" si="690"/>
        <v>1046.3795</v>
      </c>
      <c r="EK376" s="594">
        <f t="shared" ca="1" si="691"/>
        <v>177.2208110070668</v>
      </c>
      <c r="EL376" s="488">
        <f t="shared" ca="1" si="692"/>
        <v>869.15868899293321</v>
      </c>
      <c r="EM376" s="331">
        <f t="shared" si="693"/>
        <v>0</v>
      </c>
      <c r="EN376" s="331">
        <f t="shared" si="694"/>
        <v>0</v>
      </c>
      <c r="EO376" s="595">
        <f t="shared" ca="1" si="695"/>
        <v>59892.262227715684</v>
      </c>
      <c r="EP376" s="420">
        <f t="shared" ca="1" si="656"/>
        <v>0</v>
      </c>
      <c r="EQ376" s="416">
        <f t="shared" ca="1" si="696"/>
        <v>1150</v>
      </c>
      <c r="ER376" s="372">
        <f t="shared" ca="1" si="750"/>
        <v>-1150</v>
      </c>
      <c r="ES376" s="242">
        <v>235</v>
      </c>
      <c r="ET376" s="29">
        <f t="shared" si="697"/>
        <v>0</v>
      </c>
      <c r="EU376" s="29">
        <f t="shared" ca="1" si="765"/>
        <v>99945.527866866134</v>
      </c>
      <c r="EV376" s="29">
        <f t="shared" ca="1" si="657"/>
        <v>104.1099248613189</v>
      </c>
      <c r="EW376" s="29"/>
      <c r="EX376" s="24">
        <v>234</v>
      </c>
      <c r="EY376" s="243">
        <f t="shared" ca="1" si="739"/>
        <v>1150</v>
      </c>
      <c r="EZ376" s="243">
        <f t="shared" ca="1" si="770"/>
        <v>316828.84566963202</v>
      </c>
      <c r="FA376" s="243">
        <f t="shared" ca="1" si="699"/>
        <v>330.03004757253336</v>
      </c>
      <c r="FB376" s="33"/>
      <c r="FL376" s="242">
        <v>234</v>
      </c>
      <c r="FM376" s="331">
        <f t="shared" ca="1" si="700"/>
        <v>1150</v>
      </c>
      <c r="FN376" s="600">
        <f t="shared" ca="1" si="752"/>
        <v>104.1015</v>
      </c>
      <c r="FO376" s="331">
        <f t="shared" ca="1" si="701"/>
        <v>1045.8985</v>
      </c>
      <c r="FP376" s="597">
        <f t="shared" ca="1" si="702"/>
        <v>187.63042097084539</v>
      </c>
      <c r="FQ376" s="488">
        <f t="shared" ca="1" si="703"/>
        <v>858.26807902915459</v>
      </c>
      <c r="FR376" s="331">
        <f t="shared" si="704"/>
        <v>0</v>
      </c>
      <c r="FS376" s="331">
        <f t="shared" si="705"/>
        <v>0</v>
      </c>
      <c r="FT376" s="596">
        <f t="shared" ca="1" si="706"/>
        <v>63472.161968117827</v>
      </c>
      <c r="FU376" s="420">
        <f t="shared" ca="1" si="658"/>
        <v>0</v>
      </c>
      <c r="FV376" s="416">
        <f t="shared" ca="1" si="707"/>
        <v>1150</v>
      </c>
      <c r="FW376" s="372">
        <f t="shared" ca="1" si="753"/>
        <v>-1150</v>
      </c>
      <c r="FX376" s="242">
        <v>235</v>
      </c>
      <c r="FY376" s="29">
        <f t="shared" si="708"/>
        <v>0</v>
      </c>
      <c r="FZ376" s="29">
        <f t="shared" ca="1" si="766"/>
        <v>99945.527866866134</v>
      </c>
      <c r="GA376" s="29">
        <f t="shared" ca="1" si="659"/>
        <v>104.1099248613189</v>
      </c>
      <c r="GB376" s="29"/>
      <c r="GC376" s="24">
        <v>234</v>
      </c>
      <c r="GD376" s="243">
        <f t="shared" ca="1" si="740"/>
        <v>1150</v>
      </c>
      <c r="GE376" s="243">
        <f t="shared" ca="1" si="771"/>
        <v>316787.99284946814</v>
      </c>
      <c r="GF376" s="243">
        <f t="shared" ca="1" si="710"/>
        <v>329.98749255152933</v>
      </c>
      <c r="GG376" s="33"/>
      <c r="GQ376" s="242">
        <v>234</v>
      </c>
      <c r="GR376" s="331">
        <f t="shared" ca="1" si="660"/>
        <v>1150</v>
      </c>
      <c r="GS376" s="600">
        <f t="shared" ca="1" si="755"/>
        <v>106.9885</v>
      </c>
      <c r="GT376" s="331">
        <f t="shared" ca="1" si="661"/>
        <v>1043.0115000000001</v>
      </c>
      <c r="GU376" s="591">
        <f t="shared" ca="1" si="711"/>
        <v>223.31452763732884</v>
      </c>
      <c r="GV376" s="488">
        <f t="shared" ca="1" si="741"/>
        <v>819.6969723626712</v>
      </c>
      <c r="GW376" s="331">
        <f t="shared" si="742"/>
        <v>0</v>
      </c>
      <c r="GX376" s="331">
        <f t="shared" si="743"/>
        <v>0</v>
      </c>
      <c r="GY376" s="593">
        <f t="shared" ca="1" si="744"/>
        <v>75745.283931864353</v>
      </c>
      <c r="GZ376" s="420">
        <f t="shared" ca="1" si="662"/>
        <v>0</v>
      </c>
      <c r="HA376" s="416">
        <f t="shared" ca="1" si="712"/>
        <v>1150</v>
      </c>
      <c r="HB376" s="372">
        <f t="shared" ca="1" si="756"/>
        <v>-1150</v>
      </c>
      <c r="HC376" s="242">
        <v>235</v>
      </c>
      <c r="HD376" s="29">
        <f t="shared" si="713"/>
        <v>0</v>
      </c>
      <c r="HE376" s="29">
        <f t="shared" ca="1" si="767"/>
        <v>92700.956470954799</v>
      </c>
      <c r="HF376" s="29">
        <f t="shared" ca="1" si="663"/>
        <v>96.563496323911252</v>
      </c>
      <c r="HG376" s="29"/>
      <c r="HH376" s="24">
        <v>234</v>
      </c>
      <c r="HI376" s="243">
        <f t="shared" ca="1" si="758"/>
        <v>1150</v>
      </c>
      <c r="HJ376" s="243">
        <f t="shared" ca="1" si="772"/>
        <v>315478.92109286389</v>
      </c>
      <c r="HK376" s="243">
        <f t="shared" ca="1" si="715"/>
        <v>328.62387613839991</v>
      </c>
      <c r="HL376" s="33"/>
    </row>
    <row r="377" spans="3:220" ht="15" customHeight="1" x14ac:dyDescent="0.25">
      <c r="C377" s="242">
        <v>235</v>
      </c>
      <c r="D377" s="243">
        <f t="shared" si="635"/>
        <v>1155.6736805955547</v>
      </c>
      <c r="E377" s="865">
        <f t="shared" si="716"/>
        <v>100</v>
      </c>
      <c r="F377" s="866"/>
      <c r="G377" s="243">
        <f t="shared" si="636"/>
        <v>1055.6736805955547</v>
      </c>
      <c r="H377" s="859">
        <f t="shared" si="637"/>
        <v>208.16570002958096</v>
      </c>
      <c r="I377" s="860"/>
      <c r="J377" s="243">
        <f t="shared" si="638"/>
        <v>847.50798056597375</v>
      </c>
      <c r="K377" s="859">
        <f t="shared" si="664"/>
        <v>61602.202028308304</v>
      </c>
      <c r="L377" s="860"/>
      <c r="M377" s="860"/>
      <c r="N377" s="861"/>
      <c r="O377" s="248">
        <f t="shared" si="665"/>
        <v>61602.202028308304</v>
      </c>
      <c r="P377" s="248">
        <f t="shared" si="633"/>
        <v>0</v>
      </c>
      <c r="Q377" s="248">
        <f t="shared" si="639"/>
        <v>0</v>
      </c>
      <c r="R377" s="1015" t="str">
        <f t="shared" si="634"/>
        <v/>
      </c>
      <c r="S377" s="1015"/>
      <c r="U377">
        <v>235</v>
      </c>
      <c r="W377" s="278"/>
      <c r="X377" s="278"/>
      <c r="Y377" s="854"/>
      <c r="Z377" s="855"/>
      <c r="AA377" s="279"/>
      <c r="AR377" s="242">
        <v>235</v>
      </c>
      <c r="AS377" s="331">
        <f t="shared" ca="1" si="640"/>
        <v>1231.970682334292</v>
      </c>
      <c r="AT377" s="566">
        <f t="shared" ca="1" si="666"/>
        <v>103.62049999999999</v>
      </c>
      <c r="AU377" s="331">
        <f t="shared" ca="1" si="641"/>
        <v>1128.350182334292</v>
      </c>
      <c r="AV377" s="329">
        <f t="shared" ca="1" si="642"/>
        <v>94.61238783447304</v>
      </c>
      <c r="AW377" s="331">
        <f t="shared" ca="1" si="643"/>
        <v>1033.7377944998188</v>
      </c>
      <c r="AX377" s="331">
        <f t="shared" si="667"/>
        <v>0</v>
      </c>
      <c r="AY377" s="331">
        <f t="shared" si="724"/>
        <v>0</v>
      </c>
      <c r="AZ377" s="350">
        <f t="shared" ca="1" si="644"/>
        <v>31404.795177319505</v>
      </c>
      <c r="BA377" s="420">
        <f t="shared" ca="1" si="645"/>
        <v>0</v>
      </c>
      <c r="BB377" s="416">
        <f t="shared" ca="1" si="668"/>
        <v>1231.970682334292</v>
      </c>
      <c r="BC377" s="372">
        <f t="shared" ca="1" si="745"/>
        <v>-1231.970682334292</v>
      </c>
      <c r="BD377" s="242">
        <v>236</v>
      </c>
      <c r="BE377" s="29">
        <f t="shared" si="646"/>
        <v>0</v>
      </c>
      <c r="BF377" s="29">
        <f t="shared" ca="1" si="669"/>
        <v>99945.527866866134</v>
      </c>
      <c r="BG377" s="29">
        <f t="shared" ca="1" si="647"/>
        <v>104.1099248613189</v>
      </c>
      <c r="BH377" s="29"/>
      <c r="BI377" s="24">
        <v>235</v>
      </c>
      <c r="BJ377" s="243">
        <f t="shared" ca="1" si="735"/>
        <v>1231.970682334292</v>
      </c>
      <c r="BK377" s="243">
        <f t="shared" ca="1" si="717"/>
        <v>339643.00760244328</v>
      </c>
      <c r="BL377" s="243">
        <f t="shared" ca="1" si="670"/>
        <v>353.79479958587848</v>
      </c>
      <c r="BM377" s="33"/>
      <c r="BO377" s="278"/>
      <c r="BP377" s="278"/>
      <c r="BQ377" s="278"/>
      <c r="BR377" s="278"/>
      <c r="BS377" s="278"/>
      <c r="BT377" s="278"/>
      <c r="BU377" s="278"/>
      <c r="BV377" s="278"/>
      <c r="BW377" s="679">
        <v>235</v>
      </c>
      <c r="BX377" s="489">
        <f t="shared" ca="1" si="671"/>
        <v>0</v>
      </c>
      <c r="BY377" s="489">
        <f t="shared" ca="1" si="648"/>
        <v>0</v>
      </c>
      <c r="BZ377" s="489">
        <f t="shared" ca="1" si="649"/>
        <v>0</v>
      </c>
      <c r="CA377" s="489">
        <f t="shared" ca="1" si="672"/>
        <v>0</v>
      </c>
      <c r="CB377" s="489">
        <f t="shared" ca="1" si="673"/>
        <v>0</v>
      </c>
      <c r="CC377" s="489">
        <f t="shared" si="674"/>
        <v>0</v>
      </c>
      <c r="CD377" s="489">
        <f t="shared" si="675"/>
        <v>0</v>
      </c>
      <c r="CE377" s="647">
        <f t="shared" ca="1" si="676"/>
        <v>0</v>
      </c>
      <c r="CF377" s="700">
        <f t="shared" ca="1" si="723"/>
        <v>0</v>
      </c>
      <c r="CG377" s="701">
        <f t="shared" ca="1" si="677"/>
        <v>0</v>
      </c>
      <c r="CH377" s="710">
        <f t="shared" ca="1" si="746"/>
        <v>0</v>
      </c>
      <c r="CI377" s="679">
        <v>236</v>
      </c>
      <c r="CJ377" s="29">
        <f t="shared" si="650"/>
        <v>0</v>
      </c>
      <c r="CK377" s="29">
        <f t="shared" ca="1" si="764"/>
        <v>99945.527866866134</v>
      </c>
      <c r="CL377" s="29">
        <f t="shared" ca="1" si="651"/>
        <v>104.1099248613189</v>
      </c>
      <c r="CM377" s="29"/>
      <c r="CN377" s="29">
        <v>235</v>
      </c>
      <c r="CO377" s="29">
        <f t="shared" ca="1" si="736"/>
        <v>0</v>
      </c>
      <c r="CP377" s="649">
        <f t="shared" ca="1" si="768"/>
        <v>0</v>
      </c>
      <c r="CQ377" s="29">
        <f t="shared" ca="1" si="679"/>
        <v>0</v>
      </c>
      <c r="CR377" s="292"/>
      <c r="DB377" s="242">
        <v>235</v>
      </c>
      <c r="DC377" s="488">
        <f t="shared" ca="1" si="680"/>
        <v>0</v>
      </c>
      <c r="DD377" s="489">
        <f t="shared" ca="1" si="652"/>
        <v>0</v>
      </c>
      <c r="DE377" s="488">
        <f t="shared" ca="1" si="681"/>
        <v>0</v>
      </c>
      <c r="DF377" s="489">
        <f t="shared" ca="1" si="682"/>
        <v>0</v>
      </c>
      <c r="DG377" s="488">
        <f t="shared" ca="1" si="683"/>
        <v>0</v>
      </c>
      <c r="DH377" s="488">
        <f t="shared" si="684"/>
        <v>0</v>
      </c>
      <c r="DI377" s="488">
        <f t="shared" si="685"/>
        <v>0</v>
      </c>
      <c r="DJ377" s="523">
        <f t="shared" ca="1" si="686"/>
        <v>0</v>
      </c>
      <c r="DK377" s="420">
        <f t="shared" ca="1" si="653"/>
        <v>0</v>
      </c>
      <c r="DL377" s="416">
        <f t="shared" ca="1" si="687"/>
        <v>0</v>
      </c>
      <c r="DM377" s="372">
        <f t="shared" ca="1" si="748"/>
        <v>0</v>
      </c>
      <c r="DN377" s="242">
        <v>236</v>
      </c>
      <c r="DO377" s="29">
        <f t="shared" si="654"/>
        <v>0</v>
      </c>
      <c r="DP377" s="29">
        <f t="shared" ca="1" si="737"/>
        <v>92700.956470954799</v>
      </c>
      <c r="DQ377" s="29">
        <f t="shared" ca="1" si="655"/>
        <v>96.563496323911252</v>
      </c>
      <c r="DR377" s="29"/>
      <c r="DS377" s="24">
        <v>235</v>
      </c>
      <c r="DT377" s="243">
        <f t="shared" ca="1" si="738"/>
        <v>0</v>
      </c>
      <c r="DU377" s="243">
        <f t="shared" ca="1" si="769"/>
        <v>0</v>
      </c>
      <c r="DV377" s="243">
        <f t="shared" ca="1" si="688"/>
        <v>0</v>
      </c>
      <c r="DW377" s="33"/>
      <c r="EG377" s="242">
        <v>235</v>
      </c>
      <c r="EH377" s="331">
        <f t="shared" ca="1" si="689"/>
        <v>1150</v>
      </c>
      <c r="EI377" s="599">
        <f t="shared" ca="1" si="749"/>
        <v>103.62049999999999</v>
      </c>
      <c r="EJ377" s="331">
        <f t="shared" ca="1" si="690"/>
        <v>1046.3795</v>
      </c>
      <c r="EK377" s="594">
        <f t="shared" ca="1" si="691"/>
        <v>174.68576483083743</v>
      </c>
      <c r="EL377" s="488">
        <f t="shared" ca="1" si="692"/>
        <v>871.69373516916255</v>
      </c>
      <c r="EM377" s="331">
        <f t="shared" si="693"/>
        <v>0</v>
      </c>
      <c r="EN377" s="331">
        <f t="shared" si="694"/>
        <v>0</v>
      </c>
      <c r="EO377" s="595">
        <f t="shared" ca="1" si="695"/>
        <v>59020.568492546525</v>
      </c>
      <c r="EP377" s="420">
        <f t="shared" ca="1" si="656"/>
        <v>0</v>
      </c>
      <c r="EQ377" s="416">
        <f t="shared" ca="1" si="696"/>
        <v>1150</v>
      </c>
      <c r="ER377" s="372">
        <f t="shared" ca="1" si="750"/>
        <v>-1150</v>
      </c>
      <c r="ES377" s="242">
        <v>236</v>
      </c>
      <c r="ET377" s="29">
        <f t="shared" si="697"/>
        <v>0</v>
      </c>
      <c r="EU377" s="584">
        <f t="shared" ca="1" si="765"/>
        <v>99945.527866866134</v>
      </c>
      <c r="EV377" s="29">
        <f t="shared" ca="1" si="657"/>
        <v>104.1099248613189</v>
      </c>
      <c r="EW377" s="29"/>
      <c r="EX377" s="24">
        <v>235</v>
      </c>
      <c r="EY377" s="243">
        <f t="shared" ca="1" si="739"/>
        <v>1150</v>
      </c>
      <c r="EZ377" s="243">
        <f t="shared" ca="1" si="770"/>
        <v>317978.84566963202</v>
      </c>
      <c r="FA377" s="243">
        <f t="shared" ca="1" si="699"/>
        <v>331.22796423920005</v>
      </c>
      <c r="FB377" s="33"/>
      <c r="FL377" s="242">
        <v>235</v>
      </c>
      <c r="FM377" s="331">
        <f t="shared" ca="1" si="700"/>
        <v>1150</v>
      </c>
      <c r="FN377" s="600">
        <f t="shared" ca="1" si="752"/>
        <v>104.1015</v>
      </c>
      <c r="FO377" s="331">
        <f t="shared" ca="1" si="701"/>
        <v>1045.8985</v>
      </c>
      <c r="FP377" s="597">
        <f t="shared" ca="1" si="702"/>
        <v>185.127139073677</v>
      </c>
      <c r="FQ377" s="488">
        <f t="shared" ca="1" si="703"/>
        <v>860.77136092632304</v>
      </c>
      <c r="FR377" s="331">
        <f t="shared" si="704"/>
        <v>0</v>
      </c>
      <c r="FS377" s="331">
        <f t="shared" si="705"/>
        <v>0</v>
      </c>
      <c r="FT377" s="596">
        <f t="shared" ca="1" si="706"/>
        <v>62611.390607191504</v>
      </c>
      <c r="FU377" s="420">
        <f t="shared" ca="1" si="658"/>
        <v>0</v>
      </c>
      <c r="FV377" s="416">
        <f t="shared" ca="1" si="707"/>
        <v>1150</v>
      </c>
      <c r="FW377" s="372">
        <f t="shared" ca="1" si="753"/>
        <v>-1150</v>
      </c>
      <c r="FX377" s="242">
        <v>236</v>
      </c>
      <c r="FY377" s="29">
        <f t="shared" si="708"/>
        <v>0</v>
      </c>
      <c r="FZ377" s="586">
        <f t="shared" ca="1" si="766"/>
        <v>99945.527866866134</v>
      </c>
      <c r="GA377" s="29">
        <f t="shared" ca="1" si="659"/>
        <v>104.1099248613189</v>
      </c>
      <c r="GB377" s="29"/>
      <c r="GC377" s="24">
        <v>235</v>
      </c>
      <c r="GD377" s="243">
        <f t="shared" ca="1" si="740"/>
        <v>1150</v>
      </c>
      <c r="GE377" s="243">
        <f t="shared" ca="1" si="771"/>
        <v>317937.99284946814</v>
      </c>
      <c r="GF377" s="243">
        <f t="shared" ca="1" si="710"/>
        <v>331.18540921819596</v>
      </c>
      <c r="GG377" s="33"/>
      <c r="GQ377" s="242">
        <v>235</v>
      </c>
      <c r="GR377" s="331">
        <f t="shared" ca="1" si="660"/>
        <v>1150</v>
      </c>
      <c r="GS377" s="600">
        <f t="shared" ca="1" si="755"/>
        <v>106.9885</v>
      </c>
      <c r="GT377" s="331">
        <f t="shared" ca="1" si="661"/>
        <v>1043.0115000000001</v>
      </c>
      <c r="GU377" s="591">
        <f t="shared" ca="1" si="711"/>
        <v>220.92374480127106</v>
      </c>
      <c r="GV377" s="488">
        <f t="shared" ca="1" si="741"/>
        <v>822.08775519872904</v>
      </c>
      <c r="GW377" s="331">
        <f t="shared" si="742"/>
        <v>0</v>
      </c>
      <c r="GX377" s="331">
        <f t="shared" si="743"/>
        <v>0</v>
      </c>
      <c r="GY377" s="593">
        <f t="shared" ca="1" si="744"/>
        <v>74923.196176665617</v>
      </c>
      <c r="GZ377" s="420">
        <f t="shared" ca="1" si="662"/>
        <v>0</v>
      </c>
      <c r="HA377" s="416">
        <f t="shared" ca="1" si="712"/>
        <v>1150</v>
      </c>
      <c r="HB377" s="372">
        <f t="shared" ca="1" si="756"/>
        <v>-1150</v>
      </c>
      <c r="HC377" s="242">
        <v>236</v>
      </c>
      <c r="HD377" s="29">
        <f t="shared" si="713"/>
        <v>0</v>
      </c>
      <c r="HE377" s="29">
        <f t="shared" ca="1" si="767"/>
        <v>92700.956470954799</v>
      </c>
      <c r="HF377" s="29">
        <f t="shared" ca="1" si="663"/>
        <v>96.563496323911252</v>
      </c>
      <c r="HG377" s="29"/>
      <c r="HH377" s="24">
        <v>235</v>
      </c>
      <c r="HI377" s="243">
        <f t="shared" ca="1" si="758"/>
        <v>1150</v>
      </c>
      <c r="HJ377" s="243">
        <f t="shared" ca="1" si="772"/>
        <v>316628.92109286389</v>
      </c>
      <c r="HK377" s="243">
        <f t="shared" ca="1" si="715"/>
        <v>329.82179280506654</v>
      </c>
      <c r="HL377" s="33"/>
    </row>
    <row r="378" spans="3:220" ht="15" customHeight="1" x14ac:dyDescent="0.25">
      <c r="C378" s="242">
        <v>236</v>
      </c>
      <c r="D378" s="243">
        <f t="shared" si="635"/>
        <v>1155.6736805955547</v>
      </c>
      <c r="E378" s="865">
        <f t="shared" si="716"/>
        <v>100</v>
      </c>
      <c r="F378" s="866"/>
      <c r="G378" s="243">
        <f t="shared" si="636"/>
        <v>1055.6736805955547</v>
      </c>
      <c r="H378" s="859">
        <f t="shared" si="637"/>
        <v>205.34067342769436</v>
      </c>
      <c r="I378" s="860"/>
      <c r="J378" s="243">
        <f t="shared" si="638"/>
        <v>850.33300716786039</v>
      </c>
      <c r="K378" s="859">
        <f t="shared" si="664"/>
        <v>60751.869021140446</v>
      </c>
      <c r="L378" s="860"/>
      <c r="M378" s="860"/>
      <c r="N378" s="861"/>
      <c r="O378" s="248">
        <f t="shared" si="665"/>
        <v>60751.869021140446</v>
      </c>
      <c r="P378" s="248">
        <f t="shared" si="633"/>
        <v>0</v>
      </c>
      <c r="Q378" s="248">
        <f t="shared" si="639"/>
        <v>0</v>
      </c>
      <c r="R378" s="1015" t="str">
        <f t="shared" si="634"/>
        <v/>
      </c>
      <c r="S378" s="1015"/>
      <c r="U378">
        <v>236</v>
      </c>
      <c r="W378" s="278"/>
      <c r="X378" s="278"/>
      <c r="Y378" s="854"/>
      <c r="Z378" s="855"/>
      <c r="AA378" s="279"/>
      <c r="AR378" s="242">
        <v>236</v>
      </c>
      <c r="AS378" s="331">
        <f t="shared" ca="1" si="640"/>
        <v>1231.970682334292</v>
      </c>
      <c r="AT378" s="566">
        <f t="shared" ca="1" si="666"/>
        <v>103.62049999999999</v>
      </c>
      <c r="AU378" s="331">
        <f t="shared" ca="1" si="641"/>
        <v>1128.350182334292</v>
      </c>
      <c r="AV378" s="329">
        <f t="shared" ca="1" si="642"/>
        <v>91.597319267181902</v>
      </c>
      <c r="AW378" s="331">
        <f t="shared" ca="1" si="643"/>
        <v>1036.75286306711</v>
      </c>
      <c r="AX378" s="331">
        <f t="shared" si="667"/>
        <v>0</v>
      </c>
      <c r="AY378" s="331">
        <f t="shared" si="724"/>
        <v>0</v>
      </c>
      <c r="AZ378" s="350">
        <f t="shared" ca="1" si="644"/>
        <v>30368.042314252394</v>
      </c>
      <c r="BA378" s="420">
        <f t="shared" ca="1" si="645"/>
        <v>0</v>
      </c>
      <c r="BB378" s="416">
        <f t="shared" ca="1" si="668"/>
        <v>1231.970682334292</v>
      </c>
      <c r="BC378" s="372">
        <f t="shared" ca="1" si="745"/>
        <v>-1231.970682334292</v>
      </c>
      <c r="BD378" s="242">
        <v>237</v>
      </c>
      <c r="BE378" s="29">
        <f t="shared" si="646"/>
        <v>0</v>
      </c>
      <c r="BF378" s="29">
        <f t="shared" ca="1" si="669"/>
        <v>99945.527866866134</v>
      </c>
      <c r="BG378" s="29">
        <f t="shared" ca="1" si="647"/>
        <v>104.1099248613189</v>
      </c>
      <c r="BH378" s="29"/>
      <c r="BI378" s="24">
        <v>236</v>
      </c>
      <c r="BJ378" s="243">
        <f t="shared" ca="1" si="735"/>
        <v>1231.970682334292</v>
      </c>
      <c r="BK378" s="243">
        <f t="shared" ca="1" si="717"/>
        <v>340874.97828477755</v>
      </c>
      <c r="BL378" s="243">
        <f t="shared" ca="1" si="670"/>
        <v>355.0781023799766</v>
      </c>
      <c r="BM378" s="33"/>
      <c r="BO378" s="278"/>
      <c r="BP378" s="278"/>
      <c r="BQ378" s="278"/>
      <c r="BR378" s="278"/>
      <c r="BS378" s="278"/>
      <c r="BT378" s="278"/>
      <c r="BU378" s="278"/>
      <c r="BV378" s="278"/>
      <c r="BW378" s="679">
        <v>236</v>
      </c>
      <c r="BX378" s="489">
        <f t="shared" ca="1" si="671"/>
        <v>0</v>
      </c>
      <c r="BY378" s="489">
        <f t="shared" ca="1" si="648"/>
        <v>0</v>
      </c>
      <c r="BZ378" s="489">
        <f t="shared" ca="1" si="649"/>
        <v>0</v>
      </c>
      <c r="CA378" s="489">
        <f t="shared" ca="1" si="672"/>
        <v>0</v>
      </c>
      <c r="CB378" s="489">
        <f t="shared" ca="1" si="673"/>
        <v>0</v>
      </c>
      <c r="CC378" s="489">
        <f t="shared" si="674"/>
        <v>0</v>
      </c>
      <c r="CD378" s="489">
        <f t="shared" si="675"/>
        <v>0</v>
      </c>
      <c r="CE378" s="647">
        <f t="shared" ca="1" si="676"/>
        <v>0</v>
      </c>
      <c r="CF378" s="700">
        <f t="shared" ca="1" si="723"/>
        <v>0</v>
      </c>
      <c r="CG378" s="701">
        <f t="shared" ca="1" si="677"/>
        <v>0</v>
      </c>
      <c r="CH378" s="710">
        <f t="shared" ca="1" si="746"/>
        <v>0</v>
      </c>
      <c r="CI378" s="679">
        <v>237</v>
      </c>
      <c r="CJ378" s="29">
        <f t="shared" si="650"/>
        <v>0</v>
      </c>
      <c r="CK378" s="29">
        <f t="shared" ca="1" si="764"/>
        <v>99945.527866866134</v>
      </c>
      <c r="CL378" s="29">
        <f t="shared" ca="1" si="651"/>
        <v>104.1099248613189</v>
      </c>
      <c r="CM378" s="29"/>
      <c r="CN378" s="29">
        <v>236</v>
      </c>
      <c r="CO378" s="29">
        <f t="shared" ca="1" si="736"/>
        <v>0</v>
      </c>
      <c r="CP378" s="29">
        <f t="shared" ca="1" si="768"/>
        <v>0</v>
      </c>
      <c r="CQ378" s="29">
        <f t="shared" ca="1" si="679"/>
        <v>0</v>
      </c>
      <c r="CR378" s="292"/>
      <c r="DB378" s="242">
        <v>236</v>
      </c>
      <c r="DC378" s="488">
        <f t="shared" ca="1" si="680"/>
        <v>0</v>
      </c>
      <c r="DD378" s="489">
        <f t="shared" ca="1" si="652"/>
        <v>0</v>
      </c>
      <c r="DE378" s="488">
        <f t="shared" ca="1" si="681"/>
        <v>0</v>
      </c>
      <c r="DF378" s="489">
        <f t="shared" ca="1" si="682"/>
        <v>0</v>
      </c>
      <c r="DG378" s="488">
        <f t="shared" ca="1" si="683"/>
        <v>0</v>
      </c>
      <c r="DH378" s="488">
        <f t="shared" si="684"/>
        <v>0</v>
      </c>
      <c r="DI378" s="488">
        <f t="shared" si="685"/>
        <v>0</v>
      </c>
      <c r="DJ378" s="523">
        <f t="shared" ca="1" si="686"/>
        <v>0</v>
      </c>
      <c r="DK378" s="420">
        <f t="shared" ca="1" si="653"/>
        <v>0</v>
      </c>
      <c r="DL378" s="416">
        <f t="shared" ca="1" si="687"/>
        <v>0</v>
      </c>
      <c r="DM378" s="372">
        <f t="shared" ca="1" si="748"/>
        <v>0</v>
      </c>
      <c r="DN378" s="242">
        <v>237</v>
      </c>
      <c r="DO378" s="29">
        <f t="shared" si="654"/>
        <v>0</v>
      </c>
      <c r="DP378" s="29">
        <f t="shared" ca="1" si="737"/>
        <v>92700.956470954799</v>
      </c>
      <c r="DQ378" s="29">
        <f t="shared" ca="1" si="655"/>
        <v>96.563496323911252</v>
      </c>
      <c r="DR378" s="29"/>
      <c r="DS378" s="24">
        <v>236</v>
      </c>
      <c r="DT378" s="243">
        <f t="shared" ca="1" si="738"/>
        <v>0</v>
      </c>
      <c r="DU378" s="243">
        <f t="shared" ca="1" si="769"/>
        <v>0</v>
      </c>
      <c r="DV378" s="243">
        <f t="shared" ca="1" si="688"/>
        <v>0</v>
      </c>
      <c r="DW378" s="33"/>
      <c r="EG378" s="242">
        <v>236</v>
      </c>
      <c r="EH378" s="331">
        <f t="shared" ca="1" si="689"/>
        <v>1150</v>
      </c>
      <c r="EI378" s="599">
        <f t="shared" ca="1" si="749"/>
        <v>103.62049999999999</v>
      </c>
      <c r="EJ378" s="331">
        <f t="shared" ca="1" si="690"/>
        <v>1046.3795</v>
      </c>
      <c r="EK378" s="594">
        <f t="shared" ca="1" si="691"/>
        <v>172.14332476992737</v>
      </c>
      <c r="EL378" s="488">
        <f t="shared" ca="1" si="692"/>
        <v>874.2361752300726</v>
      </c>
      <c r="EM378" s="331">
        <f t="shared" si="693"/>
        <v>0</v>
      </c>
      <c r="EN378" s="331">
        <f t="shared" si="694"/>
        <v>0</v>
      </c>
      <c r="EO378" s="595">
        <f t="shared" ca="1" si="695"/>
        <v>58146.332317316454</v>
      </c>
      <c r="EP378" s="420">
        <f t="shared" ca="1" si="656"/>
        <v>0</v>
      </c>
      <c r="EQ378" s="416">
        <f t="shared" ca="1" si="696"/>
        <v>1150</v>
      </c>
      <c r="ER378" s="372">
        <f t="shared" ca="1" si="750"/>
        <v>-1150</v>
      </c>
      <c r="ES378" s="242">
        <v>237</v>
      </c>
      <c r="ET378" s="29">
        <f t="shared" si="697"/>
        <v>0</v>
      </c>
      <c r="EU378" s="29">
        <f t="shared" ca="1" si="765"/>
        <v>99945.527866866134</v>
      </c>
      <c r="EV378" s="29">
        <f t="shared" ca="1" si="657"/>
        <v>104.1099248613189</v>
      </c>
      <c r="EW378" s="29"/>
      <c r="EX378" s="24">
        <v>236</v>
      </c>
      <c r="EY378" s="243">
        <f t="shared" ca="1" si="739"/>
        <v>1150</v>
      </c>
      <c r="EZ378" s="243">
        <f t="shared" ca="1" si="770"/>
        <v>319128.84566963202</v>
      </c>
      <c r="FA378" s="243">
        <f t="shared" ca="1" si="699"/>
        <v>332.42588090586668</v>
      </c>
      <c r="FB378" s="33"/>
      <c r="FL378" s="242">
        <v>236</v>
      </c>
      <c r="FM378" s="331">
        <f t="shared" ca="1" si="700"/>
        <v>1150</v>
      </c>
      <c r="FN378" s="600">
        <f t="shared" ca="1" si="752"/>
        <v>104.1015</v>
      </c>
      <c r="FO378" s="331">
        <f t="shared" ca="1" si="701"/>
        <v>1045.8985</v>
      </c>
      <c r="FP378" s="597">
        <f t="shared" ca="1" si="702"/>
        <v>182.61655593764192</v>
      </c>
      <c r="FQ378" s="488">
        <f t="shared" ca="1" si="703"/>
        <v>863.28194406235809</v>
      </c>
      <c r="FR378" s="331">
        <f t="shared" si="704"/>
        <v>0</v>
      </c>
      <c r="FS378" s="331">
        <f t="shared" si="705"/>
        <v>0</v>
      </c>
      <c r="FT378" s="596">
        <f t="shared" ca="1" si="706"/>
        <v>61748.108663129147</v>
      </c>
      <c r="FU378" s="420">
        <f t="shared" ca="1" si="658"/>
        <v>0</v>
      </c>
      <c r="FV378" s="416">
        <f t="shared" ca="1" si="707"/>
        <v>1150</v>
      </c>
      <c r="FW378" s="372">
        <f t="shared" ca="1" si="753"/>
        <v>-1150</v>
      </c>
      <c r="FX378" s="242">
        <v>237</v>
      </c>
      <c r="FY378" s="29">
        <f t="shared" si="708"/>
        <v>0</v>
      </c>
      <c r="FZ378" s="29">
        <f t="shared" ca="1" si="766"/>
        <v>99945.527866866134</v>
      </c>
      <c r="GA378" s="29">
        <f t="shared" ca="1" si="659"/>
        <v>104.1099248613189</v>
      </c>
      <c r="GB378" s="29"/>
      <c r="GC378" s="24">
        <v>236</v>
      </c>
      <c r="GD378" s="243">
        <f t="shared" ca="1" si="740"/>
        <v>1150</v>
      </c>
      <c r="GE378" s="243">
        <f t="shared" ca="1" si="771"/>
        <v>319087.99284946814</v>
      </c>
      <c r="GF378" s="243">
        <f t="shared" ca="1" si="710"/>
        <v>332.38332588486264</v>
      </c>
      <c r="GG378" s="33"/>
      <c r="GQ378" s="242">
        <v>236</v>
      </c>
      <c r="GR378" s="331">
        <f t="shared" ca="1" si="660"/>
        <v>1150</v>
      </c>
      <c r="GS378" s="600">
        <f t="shared" ca="1" si="755"/>
        <v>106.9885</v>
      </c>
      <c r="GT378" s="331">
        <f t="shared" ca="1" si="661"/>
        <v>1043.0115000000001</v>
      </c>
      <c r="GU378" s="591">
        <f t="shared" ca="1" si="711"/>
        <v>218.52598884860808</v>
      </c>
      <c r="GV378" s="488">
        <f t="shared" ca="1" si="741"/>
        <v>824.48551115139196</v>
      </c>
      <c r="GW378" s="331">
        <f t="shared" si="742"/>
        <v>0</v>
      </c>
      <c r="GX378" s="331">
        <f t="shared" si="743"/>
        <v>0</v>
      </c>
      <c r="GY378" s="593">
        <f t="shared" ca="1" si="744"/>
        <v>74098.710665514227</v>
      </c>
      <c r="GZ378" s="420">
        <f t="shared" ca="1" si="662"/>
        <v>0</v>
      </c>
      <c r="HA378" s="416">
        <f t="shared" ca="1" si="712"/>
        <v>1150</v>
      </c>
      <c r="HB378" s="372">
        <f t="shared" ca="1" si="756"/>
        <v>-1150</v>
      </c>
      <c r="HC378" s="242">
        <v>237</v>
      </c>
      <c r="HD378" s="29">
        <f t="shared" si="713"/>
        <v>0</v>
      </c>
      <c r="HE378" s="29">
        <f t="shared" ca="1" si="767"/>
        <v>92700.956470954799</v>
      </c>
      <c r="HF378" s="29">
        <f t="shared" ca="1" si="663"/>
        <v>96.563496323911252</v>
      </c>
      <c r="HG378" s="29"/>
      <c r="HH378" s="24">
        <v>236</v>
      </c>
      <c r="HI378" s="243">
        <f t="shared" ca="1" si="758"/>
        <v>1150</v>
      </c>
      <c r="HJ378" s="243">
        <f t="shared" ca="1" si="772"/>
        <v>317778.92109286389</v>
      </c>
      <c r="HK378" s="243">
        <f t="shared" ca="1" si="715"/>
        <v>331.01970947173322</v>
      </c>
      <c r="HL378" s="33"/>
    </row>
    <row r="379" spans="3:220" ht="15" customHeight="1" x14ac:dyDescent="0.25">
      <c r="C379" s="242">
        <v>237</v>
      </c>
      <c r="D379" s="243">
        <f t="shared" si="635"/>
        <v>1155.6736805955547</v>
      </c>
      <c r="E379" s="865">
        <f t="shared" si="716"/>
        <v>100</v>
      </c>
      <c r="F379" s="866"/>
      <c r="G379" s="243">
        <f t="shared" si="636"/>
        <v>1055.6736805955547</v>
      </c>
      <c r="H379" s="859">
        <f t="shared" si="637"/>
        <v>202.50623007046818</v>
      </c>
      <c r="I379" s="860"/>
      <c r="J379" s="243">
        <f t="shared" si="638"/>
        <v>853.16745052508656</v>
      </c>
      <c r="K379" s="859">
        <f t="shared" si="664"/>
        <v>59898.701570615362</v>
      </c>
      <c r="L379" s="860"/>
      <c r="M379" s="860"/>
      <c r="N379" s="861"/>
      <c r="O379" s="248">
        <f t="shared" si="665"/>
        <v>59898.701570615362</v>
      </c>
      <c r="P379" s="248">
        <f t="shared" si="633"/>
        <v>0</v>
      </c>
      <c r="Q379" s="248">
        <f t="shared" si="639"/>
        <v>0</v>
      </c>
      <c r="R379" s="1015" t="str">
        <f t="shared" si="634"/>
        <v/>
      </c>
      <c r="S379" s="1015"/>
      <c r="U379">
        <v>237</v>
      </c>
      <c r="W379" s="278"/>
      <c r="X379" s="278"/>
      <c r="Y379" s="854"/>
      <c r="Z379" s="855"/>
      <c r="AA379" s="279"/>
      <c r="AR379" s="242">
        <v>237</v>
      </c>
      <c r="AS379" s="331">
        <f t="shared" ca="1" si="640"/>
        <v>1231.970682334292</v>
      </c>
      <c r="AT379" s="566">
        <f t="shared" ca="1" si="666"/>
        <v>103.62049999999999</v>
      </c>
      <c r="AU379" s="331">
        <f t="shared" ca="1" si="641"/>
        <v>1128.350182334292</v>
      </c>
      <c r="AV379" s="329">
        <f t="shared" ca="1" si="642"/>
        <v>88.573456749902832</v>
      </c>
      <c r="AW379" s="331">
        <f t="shared" ca="1" si="643"/>
        <v>1039.7767255843892</v>
      </c>
      <c r="AX379" s="331">
        <f t="shared" si="667"/>
        <v>0</v>
      </c>
      <c r="AY379" s="331">
        <f t="shared" si="724"/>
        <v>0</v>
      </c>
      <c r="AZ379" s="350">
        <f t="shared" ca="1" si="644"/>
        <v>29328.265588668004</v>
      </c>
      <c r="BA379" s="420">
        <f t="shared" ca="1" si="645"/>
        <v>0</v>
      </c>
      <c r="BB379" s="416">
        <f t="shared" ca="1" si="668"/>
        <v>1231.970682334292</v>
      </c>
      <c r="BC379" s="372">
        <f t="shared" ca="1" si="745"/>
        <v>-1231.970682334292</v>
      </c>
      <c r="BD379" s="242">
        <v>238</v>
      </c>
      <c r="BE379" s="29">
        <f t="shared" si="646"/>
        <v>0</v>
      </c>
      <c r="BF379" s="29">
        <f t="shared" ca="1" si="669"/>
        <v>99945.527866866134</v>
      </c>
      <c r="BG379" s="29">
        <f t="shared" ca="1" si="647"/>
        <v>104.1099248613189</v>
      </c>
      <c r="BH379" s="29"/>
      <c r="BI379" s="24">
        <v>237</v>
      </c>
      <c r="BJ379" s="243">
        <f t="shared" ca="1" si="735"/>
        <v>1231.970682334292</v>
      </c>
      <c r="BK379" s="243">
        <f t="shared" ca="1" si="717"/>
        <v>342106.94896711182</v>
      </c>
      <c r="BL379" s="243">
        <f t="shared" ca="1" si="670"/>
        <v>356.36140517407483</v>
      </c>
      <c r="BM379" s="33"/>
      <c r="BO379" s="278"/>
      <c r="BP379" s="278"/>
      <c r="BQ379" s="278"/>
      <c r="BR379" s="278"/>
      <c r="BS379" s="278"/>
      <c r="BT379" s="278"/>
      <c r="BU379" s="278"/>
      <c r="BV379" s="278"/>
      <c r="BW379" s="679">
        <v>237</v>
      </c>
      <c r="BX379" s="489">
        <f t="shared" ca="1" si="671"/>
        <v>0</v>
      </c>
      <c r="BY379" s="489">
        <f t="shared" ca="1" si="648"/>
        <v>0</v>
      </c>
      <c r="BZ379" s="489">
        <f t="shared" ca="1" si="649"/>
        <v>0</v>
      </c>
      <c r="CA379" s="489">
        <f t="shared" ca="1" si="672"/>
        <v>0</v>
      </c>
      <c r="CB379" s="489">
        <f t="shared" ca="1" si="673"/>
        <v>0</v>
      </c>
      <c r="CC379" s="489">
        <f t="shared" si="674"/>
        <v>0</v>
      </c>
      <c r="CD379" s="489">
        <f t="shared" si="675"/>
        <v>0</v>
      </c>
      <c r="CE379" s="647">
        <f t="shared" ca="1" si="676"/>
        <v>0</v>
      </c>
      <c r="CF379" s="700">
        <f t="shared" ca="1" si="723"/>
        <v>0</v>
      </c>
      <c r="CG379" s="701">
        <f t="shared" ca="1" si="677"/>
        <v>0</v>
      </c>
      <c r="CH379" s="710">
        <f t="shared" ca="1" si="746"/>
        <v>0</v>
      </c>
      <c r="CI379" s="679">
        <v>238</v>
      </c>
      <c r="CJ379" s="29">
        <f t="shared" si="650"/>
        <v>0</v>
      </c>
      <c r="CK379" s="29">
        <f t="shared" ca="1" si="764"/>
        <v>99945.527866866134</v>
      </c>
      <c r="CL379" s="29">
        <f t="shared" ca="1" si="651"/>
        <v>104.1099248613189</v>
      </c>
      <c r="CM379" s="29"/>
      <c r="CN379" s="29">
        <v>237</v>
      </c>
      <c r="CO379" s="29">
        <f t="shared" ca="1" si="736"/>
        <v>0</v>
      </c>
      <c r="CP379" s="29">
        <f t="shared" ca="1" si="768"/>
        <v>0</v>
      </c>
      <c r="CQ379" s="29">
        <f t="shared" ca="1" si="679"/>
        <v>0</v>
      </c>
      <c r="CR379" s="292"/>
      <c r="DB379" s="242">
        <v>237</v>
      </c>
      <c r="DC379" s="488">
        <f t="shared" ca="1" si="680"/>
        <v>0</v>
      </c>
      <c r="DD379" s="489">
        <f t="shared" ca="1" si="652"/>
        <v>0</v>
      </c>
      <c r="DE379" s="488">
        <f t="shared" ca="1" si="681"/>
        <v>0</v>
      </c>
      <c r="DF379" s="489">
        <f t="shared" ca="1" si="682"/>
        <v>0</v>
      </c>
      <c r="DG379" s="488">
        <f t="shared" ca="1" si="683"/>
        <v>0</v>
      </c>
      <c r="DH379" s="488">
        <f t="shared" si="684"/>
        <v>0</v>
      </c>
      <c r="DI379" s="488">
        <f t="shared" si="685"/>
        <v>0</v>
      </c>
      <c r="DJ379" s="523">
        <f t="shared" ca="1" si="686"/>
        <v>0</v>
      </c>
      <c r="DK379" s="420">
        <f t="shared" ca="1" si="653"/>
        <v>0</v>
      </c>
      <c r="DL379" s="416">
        <f t="shared" ca="1" si="687"/>
        <v>0</v>
      </c>
      <c r="DM379" s="372">
        <f t="shared" ca="1" si="748"/>
        <v>0</v>
      </c>
      <c r="DN379" s="242">
        <v>238</v>
      </c>
      <c r="DO379" s="29">
        <f t="shared" si="654"/>
        <v>0</v>
      </c>
      <c r="DP379" s="29">
        <f t="shared" ca="1" si="737"/>
        <v>92700.956470954799</v>
      </c>
      <c r="DQ379" s="29">
        <f t="shared" ca="1" si="655"/>
        <v>96.563496323911252</v>
      </c>
      <c r="DR379" s="29"/>
      <c r="DS379" s="24">
        <v>237</v>
      </c>
      <c r="DT379" s="243">
        <f t="shared" ca="1" si="738"/>
        <v>0</v>
      </c>
      <c r="DU379" s="243">
        <f t="shared" ca="1" si="769"/>
        <v>0</v>
      </c>
      <c r="DV379" s="243">
        <f t="shared" ca="1" si="688"/>
        <v>0</v>
      </c>
      <c r="DW379" s="33"/>
      <c r="EG379" s="242">
        <v>237</v>
      </c>
      <c r="EH379" s="331">
        <f t="shared" ca="1" si="689"/>
        <v>1150</v>
      </c>
      <c r="EI379" s="599">
        <f t="shared" ca="1" si="749"/>
        <v>103.62049999999999</v>
      </c>
      <c r="EJ379" s="331">
        <f t="shared" ca="1" si="690"/>
        <v>1046.3795</v>
      </c>
      <c r="EK379" s="594">
        <f t="shared" ca="1" si="691"/>
        <v>169.59346925883969</v>
      </c>
      <c r="EL379" s="488">
        <f t="shared" ca="1" si="692"/>
        <v>876.78603074116029</v>
      </c>
      <c r="EM379" s="331">
        <f t="shared" si="693"/>
        <v>0</v>
      </c>
      <c r="EN379" s="331">
        <f t="shared" si="694"/>
        <v>0</v>
      </c>
      <c r="EO379" s="595">
        <f t="shared" ca="1" si="695"/>
        <v>57269.546286575292</v>
      </c>
      <c r="EP379" s="420">
        <f t="shared" ca="1" si="656"/>
        <v>0</v>
      </c>
      <c r="EQ379" s="416">
        <f t="shared" ca="1" si="696"/>
        <v>1150</v>
      </c>
      <c r="ER379" s="372">
        <f t="shared" ca="1" si="750"/>
        <v>-1150</v>
      </c>
      <c r="ES379" s="242">
        <v>238</v>
      </c>
      <c r="ET379" s="29">
        <f t="shared" si="697"/>
        <v>0</v>
      </c>
      <c r="EU379" s="29">
        <f t="shared" ca="1" si="765"/>
        <v>99945.527866866134</v>
      </c>
      <c r="EV379" s="29">
        <f t="shared" ca="1" si="657"/>
        <v>104.1099248613189</v>
      </c>
      <c r="EW379" s="29"/>
      <c r="EX379" s="24">
        <v>237</v>
      </c>
      <c r="EY379" s="243">
        <f t="shared" ca="1" si="739"/>
        <v>1150</v>
      </c>
      <c r="EZ379" s="243">
        <f t="shared" ca="1" si="770"/>
        <v>320278.84566963202</v>
      </c>
      <c r="FA379" s="243">
        <f t="shared" ca="1" si="699"/>
        <v>333.62379757253336</v>
      </c>
      <c r="FB379" s="33"/>
      <c r="FL379" s="242">
        <v>237</v>
      </c>
      <c r="FM379" s="331">
        <f t="shared" ca="1" si="700"/>
        <v>1150</v>
      </c>
      <c r="FN379" s="600">
        <f t="shared" ca="1" si="752"/>
        <v>104.1015</v>
      </c>
      <c r="FO379" s="331">
        <f t="shared" ca="1" si="701"/>
        <v>1045.8985</v>
      </c>
      <c r="FP379" s="597">
        <f t="shared" ca="1" si="702"/>
        <v>180.09865026746002</v>
      </c>
      <c r="FQ379" s="488">
        <f t="shared" ca="1" si="703"/>
        <v>865.79984973254</v>
      </c>
      <c r="FR379" s="331">
        <f t="shared" si="704"/>
        <v>0</v>
      </c>
      <c r="FS379" s="331">
        <f t="shared" si="705"/>
        <v>0</v>
      </c>
      <c r="FT379" s="596">
        <f t="shared" ca="1" si="706"/>
        <v>60882.308813396608</v>
      </c>
      <c r="FU379" s="420">
        <f t="shared" ca="1" si="658"/>
        <v>0</v>
      </c>
      <c r="FV379" s="416">
        <f t="shared" ca="1" si="707"/>
        <v>1150</v>
      </c>
      <c r="FW379" s="372">
        <f t="shared" ca="1" si="753"/>
        <v>-1150</v>
      </c>
      <c r="FX379" s="242">
        <v>238</v>
      </c>
      <c r="FY379" s="29">
        <f t="shared" si="708"/>
        <v>0</v>
      </c>
      <c r="FZ379" s="29">
        <f t="shared" ca="1" si="766"/>
        <v>99945.527866866134</v>
      </c>
      <c r="GA379" s="29">
        <f t="shared" ca="1" si="659"/>
        <v>104.1099248613189</v>
      </c>
      <c r="GB379" s="29"/>
      <c r="GC379" s="24">
        <v>237</v>
      </c>
      <c r="GD379" s="243">
        <f t="shared" ca="1" si="740"/>
        <v>1150</v>
      </c>
      <c r="GE379" s="243">
        <f t="shared" ca="1" si="771"/>
        <v>320237.99284946814</v>
      </c>
      <c r="GF379" s="243">
        <f t="shared" ca="1" si="710"/>
        <v>333.58124255152933</v>
      </c>
      <c r="GG379" s="33"/>
      <c r="GQ379" s="242">
        <v>237</v>
      </c>
      <c r="GR379" s="331">
        <f t="shared" ca="1" si="660"/>
        <v>1150</v>
      </c>
      <c r="GS379" s="600">
        <f t="shared" ca="1" si="755"/>
        <v>106.9885</v>
      </c>
      <c r="GT379" s="331">
        <f t="shared" ca="1" si="661"/>
        <v>1043.0115000000001</v>
      </c>
      <c r="GU379" s="591">
        <f t="shared" ca="1" si="711"/>
        <v>216.12123944108319</v>
      </c>
      <c r="GV379" s="488">
        <f t="shared" ca="1" si="741"/>
        <v>826.89026055891691</v>
      </c>
      <c r="GW379" s="331">
        <f t="shared" si="742"/>
        <v>0</v>
      </c>
      <c r="GX379" s="331">
        <f t="shared" si="743"/>
        <v>0</v>
      </c>
      <c r="GY379" s="593">
        <f t="shared" ca="1" si="744"/>
        <v>73271.820404955317</v>
      </c>
      <c r="GZ379" s="420">
        <f t="shared" ca="1" si="662"/>
        <v>0</v>
      </c>
      <c r="HA379" s="416">
        <f t="shared" ca="1" si="712"/>
        <v>1150</v>
      </c>
      <c r="HB379" s="372">
        <f t="shared" ca="1" si="756"/>
        <v>-1150</v>
      </c>
      <c r="HC379" s="242">
        <v>238</v>
      </c>
      <c r="HD379" s="29">
        <f t="shared" si="713"/>
        <v>0</v>
      </c>
      <c r="HE379" s="29">
        <f t="shared" ca="1" si="767"/>
        <v>92700.956470954799</v>
      </c>
      <c r="HF379" s="29">
        <f t="shared" ca="1" si="663"/>
        <v>96.563496323911252</v>
      </c>
      <c r="HG379" s="29"/>
      <c r="HH379" s="24">
        <v>237</v>
      </c>
      <c r="HI379" s="243">
        <f t="shared" ca="1" si="758"/>
        <v>1150</v>
      </c>
      <c r="HJ379" s="243">
        <f t="shared" ca="1" si="772"/>
        <v>318928.92109286389</v>
      </c>
      <c r="HK379" s="243">
        <f t="shared" ca="1" si="715"/>
        <v>332.21762613839991</v>
      </c>
      <c r="HL379" s="33"/>
    </row>
    <row r="380" spans="3:220" ht="15" customHeight="1" x14ac:dyDescent="0.25">
      <c r="C380" s="242">
        <v>238</v>
      </c>
      <c r="D380" s="243">
        <f t="shared" si="635"/>
        <v>1155.6736805955547</v>
      </c>
      <c r="E380" s="865">
        <f t="shared" si="716"/>
        <v>100</v>
      </c>
      <c r="F380" s="866"/>
      <c r="G380" s="243">
        <f t="shared" si="636"/>
        <v>1055.6736805955547</v>
      </c>
      <c r="H380" s="859">
        <f t="shared" si="637"/>
        <v>199.6623385687179</v>
      </c>
      <c r="I380" s="860"/>
      <c r="J380" s="243">
        <f t="shared" si="638"/>
        <v>856.01134202683681</v>
      </c>
      <c r="K380" s="859">
        <f t="shared" si="664"/>
        <v>59042.690228588523</v>
      </c>
      <c r="L380" s="860"/>
      <c r="M380" s="860"/>
      <c r="N380" s="861"/>
      <c r="O380" s="248">
        <f t="shared" si="665"/>
        <v>59042.690228588523</v>
      </c>
      <c r="P380" s="248">
        <f t="shared" si="633"/>
        <v>0</v>
      </c>
      <c r="Q380" s="248">
        <f t="shared" si="639"/>
        <v>0</v>
      </c>
      <c r="R380" s="1015" t="str">
        <f t="shared" si="634"/>
        <v/>
      </c>
      <c r="S380" s="1015"/>
      <c r="U380">
        <v>238</v>
      </c>
      <c r="W380" s="278"/>
      <c r="X380" s="278"/>
      <c r="Y380" s="854"/>
      <c r="Z380" s="855"/>
      <c r="AA380" s="279"/>
      <c r="AR380" s="242">
        <v>238</v>
      </c>
      <c r="AS380" s="331">
        <f t="shared" ca="1" si="640"/>
        <v>1231.970682334292</v>
      </c>
      <c r="AT380" s="566">
        <f t="shared" ca="1" si="666"/>
        <v>103.62049999999999</v>
      </c>
      <c r="AU380" s="331">
        <f t="shared" ca="1" si="641"/>
        <v>1128.350182334292</v>
      </c>
      <c r="AV380" s="329">
        <f t="shared" ca="1" si="642"/>
        <v>85.540774633615015</v>
      </c>
      <c r="AW380" s="331">
        <f t="shared" ca="1" si="643"/>
        <v>1042.809407700677</v>
      </c>
      <c r="AX380" s="331">
        <f t="shared" si="667"/>
        <v>0</v>
      </c>
      <c r="AY380" s="331">
        <f t="shared" si="724"/>
        <v>0</v>
      </c>
      <c r="AZ380" s="350">
        <f t="shared" ca="1" si="644"/>
        <v>28285.456180967329</v>
      </c>
      <c r="BA380" s="420">
        <f t="shared" ca="1" si="645"/>
        <v>0</v>
      </c>
      <c r="BB380" s="416">
        <f t="shared" ca="1" si="668"/>
        <v>1231.970682334292</v>
      </c>
      <c r="BC380" s="372">
        <f t="shared" ca="1" si="745"/>
        <v>-1231.970682334292</v>
      </c>
      <c r="BD380" s="242">
        <v>239</v>
      </c>
      <c r="BE380" s="29">
        <f t="shared" si="646"/>
        <v>0</v>
      </c>
      <c r="BF380" s="29">
        <f t="shared" ca="1" si="669"/>
        <v>99945.527866866134</v>
      </c>
      <c r="BG380" s="29">
        <f t="shared" ca="1" si="647"/>
        <v>104.1099248613189</v>
      </c>
      <c r="BH380" s="29"/>
      <c r="BI380" s="24">
        <v>238</v>
      </c>
      <c r="BJ380" s="243">
        <f t="shared" ca="1" si="735"/>
        <v>1231.970682334292</v>
      </c>
      <c r="BK380" s="243">
        <f t="shared" ca="1" si="717"/>
        <v>343338.91964944609</v>
      </c>
      <c r="BL380" s="243">
        <f t="shared" ca="1" si="670"/>
        <v>357.64470796817301</v>
      </c>
      <c r="BM380" s="33"/>
      <c r="BO380" s="278"/>
      <c r="BP380" s="278"/>
      <c r="BQ380" s="278"/>
      <c r="BR380" s="278"/>
      <c r="BS380" s="278"/>
      <c r="BT380" s="278"/>
      <c r="BU380" s="278"/>
      <c r="BV380" s="278"/>
      <c r="BW380" s="679">
        <v>238</v>
      </c>
      <c r="BX380" s="489">
        <f t="shared" ca="1" si="671"/>
        <v>0</v>
      </c>
      <c r="BY380" s="489">
        <f t="shared" ca="1" si="648"/>
        <v>0</v>
      </c>
      <c r="BZ380" s="489">
        <f t="shared" ca="1" si="649"/>
        <v>0</v>
      </c>
      <c r="CA380" s="489">
        <f t="shared" ca="1" si="672"/>
        <v>0</v>
      </c>
      <c r="CB380" s="489">
        <f t="shared" ca="1" si="673"/>
        <v>0</v>
      </c>
      <c r="CC380" s="489">
        <f t="shared" si="674"/>
        <v>0</v>
      </c>
      <c r="CD380" s="489">
        <f t="shared" si="675"/>
        <v>0</v>
      </c>
      <c r="CE380" s="647">
        <f t="shared" ca="1" si="676"/>
        <v>0</v>
      </c>
      <c r="CF380" s="700">
        <f t="shared" ca="1" si="723"/>
        <v>0</v>
      </c>
      <c r="CG380" s="701">
        <f t="shared" ca="1" si="677"/>
        <v>0</v>
      </c>
      <c r="CH380" s="710">
        <f t="shared" ca="1" si="746"/>
        <v>0</v>
      </c>
      <c r="CI380" s="679">
        <v>239</v>
      </c>
      <c r="CJ380" s="29">
        <f t="shared" si="650"/>
        <v>0</v>
      </c>
      <c r="CK380" s="29">
        <f t="shared" ca="1" si="764"/>
        <v>99945.527866866134</v>
      </c>
      <c r="CL380" s="29">
        <f t="shared" ca="1" si="651"/>
        <v>104.1099248613189</v>
      </c>
      <c r="CM380" s="29"/>
      <c r="CN380" s="29">
        <v>238</v>
      </c>
      <c r="CO380" s="29">
        <f t="shared" ca="1" si="736"/>
        <v>0</v>
      </c>
      <c r="CP380" s="29">
        <f t="shared" ca="1" si="768"/>
        <v>0</v>
      </c>
      <c r="CQ380" s="29">
        <f t="shared" ca="1" si="679"/>
        <v>0</v>
      </c>
      <c r="CR380" s="292"/>
      <c r="DB380" s="242">
        <v>238</v>
      </c>
      <c r="DC380" s="488">
        <f t="shared" ca="1" si="680"/>
        <v>0</v>
      </c>
      <c r="DD380" s="489">
        <f t="shared" ca="1" si="652"/>
        <v>0</v>
      </c>
      <c r="DE380" s="488">
        <f t="shared" ca="1" si="681"/>
        <v>0</v>
      </c>
      <c r="DF380" s="489">
        <f t="shared" ca="1" si="682"/>
        <v>0</v>
      </c>
      <c r="DG380" s="488">
        <f t="shared" ca="1" si="683"/>
        <v>0</v>
      </c>
      <c r="DH380" s="488">
        <f t="shared" si="684"/>
        <v>0</v>
      </c>
      <c r="DI380" s="488">
        <f t="shared" si="685"/>
        <v>0</v>
      </c>
      <c r="DJ380" s="523">
        <f t="shared" ca="1" si="686"/>
        <v>0</v>
      </c>
      <c r="DK380" s="420">
        <f t="shared" ca="1" si="653"/>
        <v>0</v>
      </c>
      <c r="DL380" s="416">
        <f t="shared" ca="1" si="687"/>
        <v>0</v>
      </c>
      <c r="DM380" s="372">
        <f t="shared" ca="1" si="748"/>
        <v>0</v>
      </c>
      <c r="DN380" s="242">
        <v>239</v>
      </c>
      <c r="DO380" s="29">
        <f t="shared" si="654"/>
        <v>0</v>
      </c>
      <c r="DP380" s="29">
        <f t="shared" ca="1" si="737"/>
        <v>92700.956470954799</v>
      </c>
      <c r="DQ380" s="29">
        <f t="shared" ca="1" si="655"/>
        <v>96.563496323911252</v>
      </c>
      <c r="DR380" s="29"/>
      <c r="DS380" s="24">
        <v>238</v>
      </c>
      <c r="DT380" s="243">
        <f t="shared" ca="1" si="738"/>
        <v>0</v>
      </c>
      <c r="DU380" s="243">
        <f t="shared" ca="1" si="769"/>
        <v>0</v>
      </c>
      <c r="DV380" s="243">
        <f t="shared" ca="1" si="688"/>
        <v>0</v>
      </c>
      <c r="DW380" s="33"/>
      <c r="EG380" s="242">
        <v>238</v>
      </c>
      <c r="EH380" s="331">
        <f t="shared" ca="1" si="689"/>
        <v>1150</v>
      </c>
      <c r="EI380" s="599">
        <f t="shared" ca="1" si="749"/>
        <v>103.62049999999999</v>
      </c>
      <c r="EJ380" s="331">
        <f t="shared" ca="1" si="690"/>
        <v>1046.3795</v>
      </c>
      <c r="EK380" s="594">
        <f t="shared" ca="1" si="691"/>
        <v>167.03617666917793</v>
      </c>
      <c r="EL380" s="488">
        <f t="shared" ca="1" si="692"/>
        <v>879.34332333082205</v>
      </c>
      <c r="EM380" s="331">
        <f t="shared" si="693"/>
        <v>0</v>
      </c>
      <c r="EN380" s="331">
        <f t="shared" si="694"/>
        <v>0</v>
      </c>
      <c r="EO380" s="595">
        <f t="shared" ca="1" si="695"/>
        <v>56390.202963244468</v>
      </c>
      <c r="EP380" s="420">
        <f t="shared" ca="1" si="656"/>
        <v>0</v>
      </c>
      <c r="EQ380" s="416">
        <f t="shared" ca="1" si="696"/>
        <v>1150</v>
      </c>
      <c r="ER380" s="372">
        <f t="shared" ca="1" si="750"/>
        <v>-1150</v>
      </c>
      <c r="ES380" s="242">
        <v>239</v>
      </c>
      <c r="ET380" s="29">
        <f t="shared" si="697"/>
        <v>0</v>
      </c>
      <c r="EU380" s="29">
        <f t="shared" ca="1" si="765"/>
        <v>99945.527866866134</v>
      </c>
      <c r="EV380" s="29">
        <f t="shared" ca="1" si="657"/>
        <v>104.1099248613189</v>
      </c>
      <c r="EW380" s="29"/>
      <c r="EX380" s="24">
        <v>238</v>
      </c>
      <c r="EY380" s="243">
        <f t="shared" ca="1" si="739"/>
        <v>1150</v>
      </c>
      <c r="EZ380" s="243">
        <f t="shared" ca="1" si="770"/>
        <v>321428.84566963202</v>
      </c>
      <c r="FA380" s="243">
        <f t="shared" ca="1" si="699"/>
        <v>334.82171423920005</v>
      </c>
      <c r="FB380" s="33"/>
      <c r="FL380" s="242">
        <v>238</v>
      </c>
      <c r="FM380" s="331">
        <f t="shared" ca="1" si="700"/>
        <v>1150</v>
      </c>
      <c r="FN380" s="600">
        <f t="shared" ca="1" si="752"/>
        <v>104.1015</v>
      </c>
      <c r="FO380" s="331">
        <f t="shared" ca="1" si="701"/>
        <v>1045.8985</v>
      </c>
      <c r="FP380" s="597">
        <f t="shared" ca="1" si="702"/>
        <v>177.57340070574014</v>
      </c>
      <c r="FQ380" s="488">
        <f t="shared" ca="1" si="703"/>
        <v>868.32509929425987</v>
      </c>
      <c r="FR380" s="331">
        <f t="shared" si="704"/>
        <v>0</v>
      </c>
      <c r="FS380" s="331">
        <f t="shared" si="705"/>
        <v>0</v>
      </c>
      <c r="FT380" s="596">
        <f t="shared" ca="1" si="706"/>
        <v>60013.983714102345</v>
      </c>
      <c r="FU380" s="420">
        <f t="shared" ca="1" si="658"/>
        <v>0</v>
      </c>
      <c r="FV380" s="416">
        <f t="shared" ca="1" si="707"/>
        <v>1150</v>
      </c>
      <c r="FW380" s="372">
        <f t="shared" ca="1" si="753"/>
        <v>-1150</v>
      </c>
      <c r="FX380" s="242">
        <v>239</v>
      </c>
      <c r="FY380" s="29">
        <f t="shared" si="708"/>
        <v>0</v>
      </c>
      <c r="FZ380" s="29">
        <f t="shared" ca="1" si="766"/>
        <v>99945.527866866134</v>
      </c>
      <c r="GA380" s="29">
        <f t="shared" ca="1" si="659"/>
        <v>104.1099248613189</v>
      </c>
      <c r="GB380" s="29"/>
      <c r="GC380" s="24">
        <v>238</v>
      </c>
      <c r="GD380" s="243">
        <f t="shared" ca="1" si="740"/>
        <v>1150</v>
      </c>
      <c r="GE380" s="243">
        <f t="shared" ca="1" si="771"/>
        <v>321387.99284946814</v>
      </c>
      <c r="GF380" s="243">
        <f t="shared" ca="1" si="710"/>
        <v>334.77915921819596</v>
      </c>
      <c r="GG380" s="33"/>
      <c r="GQ380" s="242">
        <v>238</v>
      </c>
      <c r="GR380" s="331">
        <f t="shared" ca="1" si="660"/>
        <v>1150</v>
      </c>
      <c r="GS380" s="600">
        <f t="shared" ca="1" si="755"/>
        <v>106.9885</v>
      </c>
      <c r="GT380" s="331">
        <f t="shared" ca="1" si="661"/>
        <v>1043.0115000000001</v>
      </c>
      <c r="GU380" s="591">
        <f t="shared" ca="1" si="711"/>
        <v>213.7094761811197</v>
      </c>
      <c r="GV380" s="488">
        <f t="shared" ca="1" si="741"/>
        <v>829.30202381888034</v>
      </c>
      <c r="GW380" s="331">
        <f t="shared" si="742"/>
        <v>0</v>
      </c>
      <c r="GX380" s="331">
        <f t="shared" si="743"/>
        <v>0</v>
      </c>
      <c r="GY380" s="593">
        <f t="shared" ca="1" si="744"/>
        <v>72442.51838113644</v>
      </c>
      <c r="GZ380" s="420">
        <f t="shared" ca="1" si="662"/>
        <v>0</v>
      </c>
      <c r="HA380" s="416">
        <f t="shared" ca="1" si="712"/>
        <v>1150</v>
      </c>
      <c r="HB380" s="372">
        <f t="shared" ca="1" si="756"/>
        <v>-1150</v>
      </c>
      <c r="HC380" s="242">
        <v>239</v>
      </c>
      <c r="HD380" s="29">
        <f t="shared" si="713"/>
        <v>0</v>
      </c>
      <c r="HE380" s="29">
        <f t="shared" ca="1" si="767"/>
        <v>92700.956470954799</v>
      </c>
      <c r="HF380" s="29">
        <f t="shared" ca="1" si="663"/>
        <v>96.563496323911252</v>
      </c>
      <c r="HG380" s="29"/>
      <c r="HH380" s="24">
        <v>238</v>
      </c>
      <c r="HI380" s="243">
        <f t="shared" ca="1" si="758"/>
        <v>1150</v>
      </c>
      <c r="HJ380" s="243">
        <f t="shared" ca="1" si="772"/>
        <v>320078.92109286389</v>
      </c>
      <c r="HK380" s="243">
        <f t="shared" ca="1" si="715"/>
        <v>333.41554280506654</v>
      </c>
      <c r="HL380" s="33"/>
    </row>
    <row r="381" spans="3:220" ht="15" customHeight="1" x14ac:dyDescent="0.25">
      <c r="C381" s="242">
        <v>239</v>
      </c>
      <c r="D381" s="243">
        <f t="shared" si="635"/>
        <v>1155.6736805955547</v>
      </c>
      <c r="E381" s="865">
        <f t="shared" si="716"/>
        <v>100</v>
      </c>
      <c r="F381" s="866"/>
      <c r="G381" s="243">
        <f t="shared" si="636"/>
        <v>1055.6736805955547</v>
      </c>
      <c r="H381" s="859">
        <f t="shared" si="637"/>
        <v>196.80896742862842</v>
      </c>
      <c r="I381" s="860"/>
      <c r="J381" s="243">
        <f t="shared" si="638"/>
        <v>858.86471316692632</v>
      </c>
      <c r="K381" s="859">
        <f t="shared" si="664"/>
        <v>58183.825515421595</v>
      </c>
      <c r="L381" s="860"/>
      <c r="M381" s="860"/>
      <c r="N381" s="861"/>
      <c r="O381" s="248">
        <f t="shared" si="665"/>
        <v>58183.825515421595</v>
      </c>
      <c r="P381" s="248">
        <f t="shared" si="633"/>
        <v>0</v>
      </c>
      <c r="Q381" s="248">
        <f t="shared" si="639"/>
        <v>0</v>
      </c>
      <c r="R381" s="1015" t="str">
        <f t="shared" si="634"/>
        <v/>
      </c>
      <c r="S381" s="1015"/>
      <c r="U381">
        <v>239</v>
      </c>
      <c r="W381" s="278"/>
      <c r="X381" s="278"/>
      <c r="Y381" s="854"/>
      <c r="Z381" s="855"/>
      <c r="AA381" s="279"/>
      <c r="AR381" s="242">
        <v>239</v>
      </c>
      <c r="AS381" s="331">
        <f t="shared" ca="1" si="640"/>
        <v>1231.970682334292</v>
      </c>
      <c r="AT381" s="566">
        <f t="shared" ca="1" si="666"/>
        <v>103.62049999999999</v>
      </c>
      <c r="AU381" s="331">
        <f t="shared" ca="1" si="641"/>
        <v>1128.350182334292</v>
      </c>
      <c r="AV381" s="329">
        <f t="shared" ca="1" si="642"/>
        <v>82.499247194488049</v>
      </c>
      <c r="AW381" s="331">
        <f t="shared" ca="1" si="643"/>
        <v>1045.8509351398038</v>
      </c>
      <c r="AX381" s="331">
        <f t="shared" si="667"/>
        <v>0</v>
      </c>
      <c r="AY381" s="331">
        <f t="shared" si="724"/>
        <v>0</v>
      </c>
      <c r="AZ381" s="350">
        <f t="shared" ca="1" si="644"/>
        <v>27239.605245827526</v>
      </c>
      <c r="BA381" s="420">
        <f t="shared" ca="1" si="645"/>
        <v>0</v>
      </c>
      <c r="BB381" s="416">
        <f t="shared" ca="1" si="668"/>
        <v>1231.970682334292</v>
      </c>
      <c r="BC381" s="372">
        <f t="shared" ca="1" si="745"/>
        <v>-1231.970682334292</v>
      </c>
      <c r="BD381" s="443">
        <v>240</v>
      </c>
      <c r="BE381" s="444">
        <f t="shared" si="646"/>
        <v>0</v>
      </c>
      <c r="BF381" s="444">
        <f t="shared" ca="1" si="669"/>
        <v>99945.527866866134</v>
      </c>
      <c r="BG381" s="444">
        <f t="shared" ca="1" si="647"/>
        <v>104.1099248613189</v>
      </c>
      <c r="BH381" s="444">
        <f ca="1">IF(BD381&gt;$BE$140,0,SUM(BG370:BG381))</f>
        <v>1249.3190983358265</v>
      </c>
      <c r="BI381" s="24">
        <v>239</v>
      </c>
      <c r="BJ381" s="243">
        <f t="shared" ca="1" si="735"/>
        <v>1231.970682334292</v>
      </c>
      <c r="BK381" s="243">
        <f t="shared" ca="1" si="717"/>
        <v>344570.89033178036</v>
      </c>
      <c r="BL381" s="243">
        <f t="shared" ca="1" si="670"/>
        <v>358.92801076227124</v>
      </c>
      <c r="BM381" s="33"/>
      <c r="BO381" s="278"/>
      <c r="BP381" s="278"/>
      <c r="BQ381" s="278"/>
      <c r="BR381" s="278"/>
      <c r="BS381" s="278"/>
      <c r="BT381" s="278"/>
      <c r="BU381" s="278"/>
      <c r="BV381" s="278"/>
      <c r="BW381" s="679">
        <v>239</v>
      </c>
      <c r="BX381" s="489">
        <f t="shared" ca="1" si="671"/>
        <v>0</v>
      </c>
      <c r="BY381" s="489">
        <f t="shared" ca="1" si="648"/>
        <v>0</v>
      </c>
      <c r="BZ381" s="489">
        <f t="shared" ca="1" si="649"/>
        <v>0</v>
      </c>
      <c r="CA381" s="489">
        <f t="shared" ca="1" si="672"/>
        <v>0</v>
      </c>
      <c r="CB381" s="489">
        <f t="shared" ca="1" si="673"/>
        <v>0</v>
      </c>
      <c r="CC381" s="489">
        <f t="shared" si="674"/>
        <v>0</v>
      </c>
      <c r="CD381" s="489">
        <f t="shared" si="675"/>
        <v>0</v>
      </c>
      <c r="CE381" s="647">
        <f t="shared" ca="1" si="676"/>
        <v>0</v>
      </c>
      <c r="CF381" s="700">
        <f t="shared" ca="1" si="723"/>
        <v>0</v>
      </c>
      <c r="CG381" s="701">
        <f t="shared" ca="1" si="677"/>
        <v>0</v>
      </c>
      <c r="CH381" s="710">
        <f t="shared" ca="1" si="746"/>
        <v>0</v>
      </c>
      <c r="CI381" s="703">
        <v>240</v>
      </c>
      <c r="CJ381" s="444">
        <f t="shared" si="650"/>
        <v>0</v>
      </c>
      <c r="CK381" s="444">
        <f t="shared" ca="1" si="764"/>
        <v>99945.527866866134</v>
      </c>
      <c r="CL381" s="444">
        <f t="shared" ca="1" si="651"/>
        <v>104.1099248613189</v>
      </c>
      <c r="CM381" s="444">
        <f ca="1">IF(CI381&gt;$CJ$140,0,SUM(CL370:CL381))</f>
        <v>1249.3190983358265</v>
      </c>
      <c r="CN381" s="29">
        <v>239</v>
      </c>
      <c r="CO381" s="29">
        <f t="shared" ca="1" si="736"/>
        <v>0</v>
      </c>
      <c r="CP381" s="29">
        <f t="shared" ca="1" si="768"/>
        <v>0</v>
      </c>
      <c r="CQ381" s="29">
        <f t="shared" ca="1" si="679"/>
        <v>0</v>
      </c>
      <c r="CR381" s="292"/>
      <c r="DB381" s="242">
        <v>239</v>
      </c>
      <c r="DC381" s="488">
        <f t="shared" ca="1" si="680"/>
        <v>0</v>
      </c>
      <c r="DD381" s="489">
        <f t="shared" ca="1" si="652"/>
        <v>0</v>
      </c>
      <c r="DE381" s="488">
        <f t="shared" ca="1" si="681"/>
        <v>0</v>
      </c>
      <c r="DF381" s="489">
        <f t="shared" ca="1" si="682"/>
        <v>0</v>
      </c>
      <c r="DG381" s="488">
        <f t="shared" ca="1" si="683"/>
        <v>0</v>
      </c>
      <c r="DH381" s="488">
        <f t="shared" si="684"/>
        <v>0</v>
      </c>
      <c r="DI381" s="488">
        <f t="shared" si="685"/>
        <v>0</v>
      </c>
      <c r="DJ381" s="523">
        <f t="shared" ca="1" si="686"/>
        <v>0</v>
      </c>
      <c r="DK381" s="420">
        <f t="shared" ca="1" si="653"/>
        <v>0</v>
      </c>
      <c r="DL381" s="416">
        <f t="shared" ca="1" si="687"/>
        <v>0</v>
      </c>
      <c r="DM381" s="372">
        <f t="shared" ca="1" si="748"/>
        <v>0</v>
      </c>
      <c r="DN381" s="443">
        <v>240</v>
      </c>
      <c r="DO381" s="444">
        <f t="shared" si="654"/>
        <v>0</v>
      </c>
      <c r="DP381" s="444">
        <f t="shared" ca="1" si="737"/>
        <v>92700.956470954799</v>
      </c>
      <c r="DQ381" s="444">
        <f t="shared" ca="1" si="655"/>
        <v>96.563496323911252</v>
      </c>
      <c r="DR381" s="444">
        <f ca="1">IF(DN381&gt;$DO$140,0,SUM(DQ370:DQ381))</f>
        <v>1158.7619558869353</v>
      </c>
      <c r="DS381" s="24">
        <v>239</v>
      </c>
      <c r="DT381" s="243">
        <f t="shared" ca="1" si="738"/>
        <v>0</v>
      </c>
      <c r="DU381" s="243">
        <f t="shared" ca="1" si="769"/>
        <v>0</v>
      </c>
      <c r="DV381" s="243">
        <f t="shared" ca="1" si="688"/>
        <v>0</v>
      </c>
      <c r="DW381" s="33"/>
      <c r="EG381" s="242">
        <v>239</v>
      </c>
      <c r="EH381" s="331">
        <f t="shared" ca="1" si="689"/>
        <v>1150</v>
      </c>
      <c r="EI381" s="599">
        <f t="shared" ca="1" si="749"/>
        <v>103.62049999999999</v>
      </c>
      <c r="EJ381" s="331">
        <f t="shared" ca="1" si="690"/>
        <v>1046.3795</v>
      </c>
      <c r="EK381" s="594">
        <f t="shared" ca="1" si="691"/>
        <v>164.47142530946306</v>
      </c>
      <c r="EL381" s="488">
        <f t="shared" ca="1" si="692"/>
        <v>881.90807469053698</v>
      </c>
      <c r="EM381" s="331">
        <f t="shared" si="693"/>
        <v>0</v>
      </c>
      <c r="EN381" s="331">
        <f t="shared" si="694"/>
        <v>0</v>
      </c>
      <c r="EO381" s="595">
        <f t="shared" ca="1" si="695"/>
        <v>55508.29488855393</v>
      </c>
      <c r="EP381" s="420">
        <f t="shared" ca="1" si="656"/>
        <v>0</v>
      </c>
      <c r="EQ381" s="416">
        <f t="shared" ca="1" si="696"/>
        <v>1150</v>
      </c>
      <c r="ER381" s="372">
        <f t="shared" ca="1" si="750"/>
        <v>-1150</v>
      </c>
      <c r="ES381" s="443">
        <v>240</v>
      </c>
      <c r="ET381" s="444">
        <f t="shared" si="697"/>
        <v>0</v>
      </c>
      <c r="EU381" s="444">
        <f t="shared" ca="1" si="765"/>
        <v>99945.527866866134</v>
      </c>
      <c r="EV381" s="444">
        <f t="shared" ca="1" si="657"/>
        <v>104.1099248613189</v>
      </c>
      <c r="EW381" s="444">
        <f ca="1">IF(ES381&gt;$ET$140,0,SUM(EV370:EV381))</f>
        <v>1249.3190983358265</v>
      </c>
      <c r="EX381" s="24">
        <v>239</v>
      </c>
      <c r="EY381" s="243">
        <f t="shared" ca="1" si="739"/>
        <v>1150</v>
      </c>
      <c r="EZ381" s="243">
        <f t="shared" ca="1" si="770"/>
        <v>322578.84566963202</v>
      </c>
      <c r="FA381" s="243">
        <f t="shared" ca="1" si="699"/>
        <v>336.01963090586668</v>
      </c>
      <c r="FB381" s="33"/>
      <c r="FL381" s="242">
        <v>239</v>
      </c>
      <c r="FM381" s="331">
        <f t="shared" ca="1" si="700"/>
        <v>1150</v>
      </c>
      <c r="FN381" s="600">
        <f t="shared" ca="1" si="752"/>
        <v>104.1015</v>
      </c>
      <c r="FO381" s="331">
        <f t="shared" ca="1" si="701"/>
        <v>1045.8985</v>
      </c>
      <c r="FP381" s="597">
        <f t="shared" ca="1" si="702"/>
        <v>175.04078583279852</v>
      </c>
      <c r="FQ381" s="488">
        <f t="shared" ca="1" si="703"/>
        <v>870.85771416720149</v>
      </c>
      <c r="FR381" s="331">
        <f t="shared" si="704"/>
        <v>0</v>
      </c>
      <c r="FS381" s="331">
        <f t="shared" si="705"/>
        <v>0</v>
      </c>
      <c r="FT381" s="596">
        <f t="shared" ca="1" si="706"/>
        <v>59143.125999935146</v>
      </c>
      <c r="FU381" s="420">
        <f t="shared" ca="1" si="658"/>
        <v>0</v>
      </c>
      <c r="FV381" s="416">
        <f t="shared" ca="1" si="707"/>
        <v>1150</v>
      </c>
      <c r="FW381" s="372">
        <f t="shared" ca="1" si="753"/>
        <v>-1150</v>
      </c>
      <c r="FX381" s="443">
        <v>240</v>
      </c>
      <c r="FY381" s="444">
        <f t="shared" si="708"/>
        <v>0</v>
      </c>
      <c r="FZ381" s="444">
        <f t="shared" ca="1" si="766"/>
        <v>99945.527866866134</v>
      </c>
      <c r="GA381" s="444">
        <f t="shared" ca="1" si="659"/>
        <v>104.1099248613189</v>
      </c>
      <c r="GB381" s="444">
        <f ca="1">IF(FX381&gt;$FY$140,0,SUM(GA370:GA381))</f>
        <v>1249.3190983358265</v>
      </c>
      <c r="GC381" s="24">
        <v>239</v>
      </c>
      <c r="GD381" s="243">
        <f t="shared" ca="1" si="740"/>
        <v>1150</v>
      </c>
      <c r="GE381" s="243">
        <f t="shared" ca="1" si="771"/>
        <v>322537.99284946814</v>
      </c>
      <c r="GF381" s="243">
        <f t="shared" ca="1" si="710"/>
        <v>335.97707588486264</v>
      </c>
      <c r="GG381" s="33"/>
      <c r="GQ381" s="242">
        <v>239</v>
      </c>
      <c r="GR381" s="331">
        <f t="shared" ca="1" si="660"/>
        <v>1150</v>
      </c>
      <c r="GS381" s="600">
        <f t="shared" ca="1" si="755"/>
        <v>106.9885</v>
      </c>
      <c r="GT381" s="331">
        <f t="shared" ca="1" si="661"/>
        <v>1043.0115000000001</v>
      </c>
      <c r="GU381" s="591">
        <f t="shared" ca="1" si="711"/>
        <v>211.29067861164796</v>
      </c>
      <c r="GV381" s="488">
        <f t="shared" ca="1" si="741"/>
        <v>831.72082138835208</v>
      </c>
      <c r="GW381" s="331">
        <f t="shared" si="742"/>
        <v>0</v>
      </c>
      <c r="GX381" s="331">
        <f t="shared" si="743"/>
        <v>0</v>
      </c>
      <c r="GY381" s="593">
        <f t="shared" ca="1" si="744"/>
        <v>71610.797559748084</v>
      </c>
      <c r="GZ381" s="420">
        <f t="shared" ca="1" si="662"/>
        <v>0</v>
      </c>
      <c r="HA381" s="416">
        <f t="shared" ca="1" si="712"/>
        <v>1150</v>
      </c>
      <c r="HB381" s="372">
        <f t="shared" ca="1" si="756"/>
        <v>-1150</v>
      </c>
      <c r="HC381" s="443">
        <v>240</v>
      </c>
      <c r="HD381" s="444">
        <f t="shared" si="713"/>
        <v>0</v>
      </c>
      <c r="HE381" s="444">
        <f t="shared" ca="1" si="767"/>
        <v>92700.956470954799</v>
      </c>
      <c r="HF381" s="444">
        <f t="shared" ca="1" si="663"/>
        <v>96.563496323911252</v>
      </c>
      <c r="HG381" s="444">
        <f ca="1">IF(HC381&gt;$HD$140,0,SUM(HF370:HF381))</f>
        <v>1158.7619558869353</v>
      </c>
      <c r="HH381" s="24">
        <v>239</v>
      </c>
      <c r="HI381" s="243">
        <f t="shared" ca="1" si="758"/>
        <v>1150</v>
      </c>
      <c r="HJ381" s="243">
        <f t="shared" ca="1" si="772"/>
        <v>321228.92109286389</v>
      </c>
      <c r="HK381" s="243">
        <f t="shared" ca="1" si="715"/>
        <v>334.61345947173322</v>
      </c>
      <c r="HL381" s="33"/>
    </row>
    <row r="382" spans="3:220" ht="15" customHeight="1" x14ac:dyDescent="0.25">
      <c r="C382" s="242">
        <v>240</v>
      </c>
      <c r="D382" s="243">
        <f t="shared" si="635"/>
        <v>1155.6736805955547</v>
      </c>
      <c r="E382" s="865">
        <f t="shared" si="716"/>
        <v>100</v>
      </c>
      <c r="F382" s="866"/>
      <c r="G382" s="243">
        <f t="shared" si="636"/>
        <v>1055.6736805955547</v>
      </c>
      <c r="H382" s="859">
        <f t="shared" si="637"/>
        <v>193.94608505140533</v>
      </c>
      <c r="I382" s="860"/>
      <c r="J382" s="243">
        <f t="shared" si="638"/>
        <v>861.72759554414938</v>
      </c>
      <c r="K382" s="859">
        <f t="shared" si="664"/>
        <v>57322.097919877444</v>
      </c>
      <c r="L382" s="860"/>
      <c r="M382" s="860"/>
      <c r="N382" s="861"/>
      <c r="O382" s="248">
        <f t="shared" si="665"/>
        <v>57322.097919877444</v>
      </c>
      <c r="P382" s="248">
        <f t="shared" si="633"/>
        <v>0</v>
      </c>
      <c r="Q382" s="248">
        <f t="shared" si="639"/>
        <v>0</v>
      </c>
      <c r="R382" s="1015" t="str">
        <f t="shared" si="634"/>
        <v/>
      </c>
      <c r="S382" s="1015"/>
      <c r="U382">
        <v>240</v>
      </c>
      <c r="W382" s="278"/>
      <c r="X382" s="278"/>
      <c r="Y382" s="854"/>
      <c r="Z382" s="855"/>
      <c r="AA382" s="279"/>
      <c r="AR382" s="242">
        <v>240</v>
      </c>
      <c r="AS382" s="331">
        <f t="shared" ca="1" si="640"/>
        <v>1231.970682334292</v>
      </c>
      <c r="AT382" s="566">
        <f t="shared" ca="1" si="666"/>
        <v>103.62049999999999</v>
      </c>
      <c r="AU382" s="331">
        <f t="shared" ca="1" si="641"/>
        <v>1128.350182334292</v>
      </c>
      <c r="AV382" s="329">
        <f t="shared" ca="1" si="642"/>
        <v>79.44884863366363</v>
      </c>
      <c r="AW382" s="331">
        <f t="shared" ca="1" si="643"/>
        <v>1048.9013337006284</v>
      </c>
      <c r="AX382" s="331">
        <f t="shared" si="667"/>
        <v>0</v>
      </c>
      <c r="AY382" s="331">
        <f t="shared" si="724"/>
        <v>0</v>
      </c>
      <c r="AZ382" s="350">
        <f t="shared" ca="1" si="644"/>
        <v>26190.703912126897</v>
      </c>
      <c r="BA382" s="420">
        <f t="shared" ca="1" si="645"/>
        <v>0</v>
      </c>
      <c r="BB382" s="416">
        <f t="shared" ca="1" si="668"/>
        <v>1231.970682334292</v>
      </c>
      <c r="BC382" s="372">
        <f t="shared" ca="1" si="745"/>
        <v>-1231.970682334292</v>
      </c>
      <c r="BD382" s="242">
        <v>241</v>
      </c>
      <c r="BE382" s="29">
        <f t="shared" si="646"/>
        <v>0</v>
      </c>
      <c r="BF382" s="445">
        <f ca="1">(IF(BD382&gt;$BE$140,0,BF381+BE382))+BH381</f>
        <v>101194.84696520196</v>
      </c>
      <c r="BG382" s="29">
        <f t="shared" ca="1" si="647"/>
        <v>105.41129892208538</v>
      </c>
      <c r="BH382" s="29"/>
      <c r="BI382" s="433">
        <v>240</v>
      </c>
      <c r="BJ382" s="428">
        <f t="shared" ca="1" si="735"/>
        <v>1231.970682334292</v>
      </c>
      <c r="BK382" s="428">
        <f t="shared" ca="1" si="717"/>
        <v>345802.86101411463</v>
      </c>
      <c r="BL382" s="428">
        <f t="shared" ca="1" si="670"/>
        <v>360.21131355636948</v>
      </c>
      <c r="BM382" s="446">
        <f ca="1">IF(BI382&gt;$BA$140,0,SUM(BL371:BL382))</f>
        <v>4237.8377782659518</v>
      </c>
      <c r="BO382" s="278"/>
      <c r="BP382" s="278"/>
      <c r="BQ382" s="278"/>
      <c r="BR382" s="278"/>
      <c r="BS382" s="278"/>
      <c r="BT382" s="278"/>
      <c r="BU382" s="278"/>
      <c r="BV382" s="278"/>
      <c r="BW382" s="679">
        <v>240</v>
      </c>
      <c r="BX382" s="489">
        <f t="shared" ca="1" si="671"/>
        <v>0</v>
      </c>
      <c r="BY382" s="489">
        <f t="shared" ca="1" si="648"/>
        <v>0</v>
      </c>
      <c r="BZ382" s="489">
        <f t="shared" ca="1" si="649"/>
        <v>0</v>
      </c>
      <c r="CA382" s="489">
        <f t="shared" ca="1" si="672"/>
        <v>0</v>
      </c>
      <c r="CB382" s="489">
        <f t="shared" ca="1" si="673"/>
        <v>0</v>
      </c>
      <c r="CC382" s="489">
        <f t="shared" si="674"/>
        <v>0</v>
      </c>
      <c r="CD382" s="489">
        <f t="shared" si="675"/>
        <v>0</v>
      </c>
      <c r="CE382" s="647">
        <f t="shared" ca="1" si="676"/>
        <v>0</v>
      </c>
      <c r="CF382" s="700">
        <f t="shared" ca="1" si="723"/>
        <v>0</v>
      </c>
      <c r="CG382" s="701">
        <f t="shared" ca="1" si="677"/>
        <v>0</v>
      </c>
      <c r="CH382" s="710">
        <f t="shared" ca="1" si="746"/>
        <v>0</v>
      </c>
      <c r="CI382" s="679">
        <v>241</v>
      </c>
      <c r="CJ382" s="29">
        <f t="shared" si="650"/>
        <v>0</v>
      </c>
      <c r="CK382" s="445">
        <f ca="1">(IF(CI382&gt;$CJ$140,0,CK381+CJ382))+CM381</f>
        <v>101194.84696520196</v>
      </c>
      <c r="CL382" s="29">
        <f t="shared" ca="1" si="651"/>
        <v>105.41129892208538</v>
      </c>
      <c r="CM382" s="29"/>
      <c r="CN382" s="432">
        <v>240</v>
      </c>
      <c r="CO382" s="432">
        <f t="shared" ca="1" si="736"/>
        <v>0</v>
      </c>
      <c r="CP382" s="432">
        <f t="shared" ca="1" si="768"/>
        <v>0</v>
      </c>
      <c r="CQ382" s="432">
        <f t="shared" ca="1" si="679"/>
        <v>0</v>
      </c>
      <c r="CR382" s="296">
        <f ca="1">IF(CN382&gt;$CF$140,0,SUM(CQ371:CQ382))</f>
        <v>0</v>
      </c>
      <c r="DB382" s="242">
        <v>240</v>
      </c>
      <c r="DC382" s="488">
        <f t="shared" ca="1" si="680"/>
        <v>0</v>
      </c>
      <c r="DD382" s="489">
        <f t="shared" ca="1" si="652"/>
        <v>0</v>
      </c>
      <c r="DE382" s="488">
        <f t="shared" ca="1" si="681"/>
        <v>0</v>
      </c>
      <c r="DF382" s="489">
        <f t="shared" ca="1" si="682"/>
        <v>0</v>
      </c>
      <c r="DG382" s="488">
        <f t="shared" ca="1" si="683"/>
        <v>0</v>
      </c>
      <c r="DH382" s="488">
        <f t="shared" si="684"/>
        <v>0</v>
      </c>
      <c r="DI382" s="488">
        <f t="shared" si="685"/>
        <v>0</v>
      </c>
      <c r="DJ382" s="523">
        <f t="shared" ca="1" si="686"/>
        <v>0</v>
      </c>
      <c r="DK382" s="420">
        <f t="shared" ca="1" si="653"/>
        <v>0</v>
      </c>
      <c r="DL382" s="416">
        <f t="shared" ca="1" si="687"/>
        <v>0</v>
      </c>
      <c r="DM382" s="372">
        <f t="shared" ca="1" si="748"/>
        <v>0</v>
      </c>
      <c r="DN382" s="242">
        <v>241</v>
      </c>
      <c r="DO382" s="29">
        <f t="shared" si="654"/>
        <v>0</v>
      </c>
      <c r="DP382" s="445">
        <f ca="1">(IF(DN382&gt;$DO$140,0,DP381+DO382))+DR381</f>
        <v>93859.718426841733</v>
      </c>
      <c r="DQ382" s="29">
        <f t="shared" ca="1" si="655"/>
        <v>97.770540027960138</v>
      </c>
      <c r="DR382" s="29"/>
      <c r="DS382" s="433">
        <v>240</v>
      </c>
      <c r="DT382" s="428">
        <f t="shared" ca="1" si="738"/>
        <v>0</v>
      </c>
      <c r="DU382" s="428">
        <f t="shared" ca="1" si="769"/>
        <v>0</v>
      </c>
      <c r="DV382" s="428">
        <f t="shared" ca="1" si="688"/>
        <v>0</v>
      </c>
      <c r="DW382" s="446">
        <f ca="1">IF(DS382&gt;$DK$140,0,SUM(DV371:DV382))</f>
        <v>0</v>
      </c>
      <c r="EG382" s="242">
        <v>240</v>
      </c>
      <c r="EH382" s="331">
        <f t="shared" ca="1" si="689"/>
        <v>1150</v>
      </c>
      <c r="EI382" s="599">
        <f t="shared" ca="1" si="749"/>
        <v>103.62049999999999</v>
      </c>
      <c r="EJ382" s="331">
        <f t="shared" ca="1" si="690"/>
        <v>1046.3795</v>
      </c>
      <c r="EK382" s="594">
        <f t="shared" ca="1" si="691"/>
        <v>161.89919342494898</v>
      </c>
      <c r="EL382" s="488">
        <f t="shared" ca="1" si="692"/>
        <v>884.48030657505103</v>
      </c>
      <c r="EM382" s="331">
        <f t="shared" si="693"/>
        <v>0</v>
      </c>
      <c r="EN382" s="331">
        <f t="shared" si="694"/>
        <v>0</v>
      </c>
      <c r="EO382" s="595">
        <f t="shared" ca="1" si="695"/>
        <v>54623.814581978877</v>
      </c>
      <c r="EP382" s="420">
        <f t="shared" ca="1" si="656"/>
        <v>0</v>
      </c>
      <c r="EQ382" s="416">
        <f t="shared" ca="1" si="696"/>
        <v>1150</v>
      </c>
      <c r="ER382" s="372">
        <f t="shared" ca="1" si="750"/>
        <v>-1150</v>
      </c>
      <c r="ES382" s="242">
        <v>241</v>
      </c>
      <c r="ET382" s="29">
        <f t="shared" si="697"/>
        <v>0</v>
      </c>
      <c r="EU382" s="445">
        <f ca="1">(IF(ES382&gt;$ET$140,0,EU381+ET382))+EW381</f>
        <v>101194.84696520196</v>
      </c>
      <c r="EV382" s="29">
        <f t="shared" ca="1" si="657"/>
        <v>105.41129892208538</v>
      </c>
      <c r="EW382" s="29"/>
      <c r="EX382" s="433">
        <v>240</v>
      </c>
      <c r="EY382" s="428">
        <f t="shared" ca="1" si="739"/>
        <v>1150</v>
      </c>
      <c r="EZ382" s="428">
        <f t="shared" ca="1" si="770"/>
        <v>323728.84566963202</v>
      </c>
      <c r="FA382" s="428">
        <f t="shared" ca="1" si="699"/>
        <v>337.21754757253336</v>
      </c>
      <c r="FB382" s="446">
        <f ca="1">IF(EX382&gt;$EP$140,0,SUM(FA371:FA382))</f>
        <v>3967.5480708704004</v>
      </c>
      <c r="FL382" s="242">
        <v>240</v>
      </c>
      <c r="FM382" s="331">
        <f t="shared" ca="1" si="700"/>
        <v>1150</v>
      </c>
      <c r="FN382" s="600">
        <f t="shared" ca="1" si="752"/>
        <v>104.1015</v>
      </c>
      <c r="FO382" s="331">
        <f t="shared" ca="1" si="701"/>
        <v>1045.8985</v>
      </c>
      <c r="FP382" s="597">
        <f t="shared" ca="1" si="702"/>
        <v>172.50078416647753</v>
      </c>
      <c r="FQ382" s="488">
        <f t="shared" ca="1" si="703"/>
        <v>873.39771583352251</v>
      </c>
      <c r="FR382" s="331">
        <f t="shared" si="704"/>
        <v>0</v>
      </c>
      <c r="FS382" s="331">
        <f t="shared" si="705"/>
        <v>0</v>
      </c>
      <c r="FT382" s="596">
        <f t="shared" ca="1" si="706"/>
        <v>58269.72828410162</v>
      </c>
      <c r="FU382" s="420">
        <f t="shared" ca="1" si="658"/>
        <v>0</v>
      </c>
      <c r="FV382" s="416">
        <f t="shared" ca="1" si="707"/>
        <v>1150</v>
      </c>
      <c r="FW382" s="372">
        <f t="shared" ca="1" si="753"/>
        <v>-1150</v>
      </c>
      <c r="FX382" s="242">
        <v>241</v>
      </c>
      <c r="FY382" s="29">
        <f t="shared" si="708"/>
        <v>0</v>
      </c>
      <c r="FZ382" s="445">
        <f ca="1">(IF(FX382&gt;$FY$140,0,FZ381+FY382))+GB381</f>
        <v>101194.84696520196</v>
      </c>
      <c r="GA382" s="29">
        <f t="shared" ca="1" si="659"/>
        <v>105.41129892208538</v>
      </c>
      <c r="GB382" s="29"/>
      <c r="GC382" s="433">
        <v>240</v>
      </c>
      <c r="GD382" s="428">
        <f t="shared" ca="1" si="740"/>
        <v>1150</v>
      </c>
      <c r="GE382" s="428">
        <f t="shared" ca="1" si="771"/>
        <v>323687.99284946814</v>
      </c>
      <c r="GF382" s="428">
        <f t="shared" ca="1" si="710"/>
        <v>337.17499255152933</v>
      </c>
      <c r="GG382" s="446">
        <f ca="1">IF(GC382&gt;$FU$140,0,SUM(GF371:GF382))</f>
        <v>3967.0374106183517</v>
      </c>
      <c r="GQ382" s="242">
        <v>240</v>
      </c>
      <c r="GR382" s="331">
        <f t="shared" ca="1" si="660"/>
        <v>1150</v>
      </c>
      <c r="GS382" s="600">
        <f t="shared" ca="1" si="755"/>
        <v>106.9885</v>
      </c>
      <c r="GT382" s="331">
        <f t="shared" ca="1" si="661"/>
        <v>1043.0115000000001</v>
      </c>
      <c r="GU382" s="591">
        <f t="shared" ca="1" si="711"/>
        <v>208.86482621593191</v>
      </c>
      <c r="GV382" s="488">
        <f t="shared" ca="1" si="741"/>
        <v>834.14667378406818</v>
      </c>
      <c r="GW382" s="331">
        <f t="shared" si="742"/>
        <v>0</v>
      </c>
      <c r="GX382" s="331">
        <f t="shared" si="743"/>
        <v>0</v>
      </c>
      <c r="GY382" s="593">
        <f t="shared" ca="1" si="744"/>
        <v>70776.650885964016</v>
      </c>
      <c r="GZ382" s="420">
        <f t="shared" ca="1" si="662"/>
        <v>0</v>
      </c>
      <c r="HA382" s="416">
        <f t="shared" ca="1" si="712"/>
        <v>1150</v>
      </c>
      <c r="HB382" s="372">
        <f t="shared" ca="1" si="756"/>
        <v>-1150</v>
      </c>
      <c r="HC382" s="242">
        <v>241</v>
      </c>
      <c r="HD382" s="29">
        <f t="shared" si="713"/>
        <v>0</v>
      </c>
      <c r="HE382" s="445">
        <f ca="1">(IF(HC382&gt;$HD$140,0,HE381+HD382))+HG381</f>
        <v>93859.718426841733</v>
      </c>
      <c r="HF382" s="29">
        <f t="shared" ca="1" si="663"/>
        <v>97.770540027960138</v>
      </c>
      <c r="HG382" s="29"/>
      <c r="HH382" s="433">
        <v>240</v>
      </c>
      <c r="HI382" s="428">
        <f t="shared" ca="1" si="758"/>
        <v>1150</v>
      </c>
      <c r="HJ382" s="428">
        <f t="shared" ca="1" si="772"/>
        <v>322378.92109286389</v>
      </c>
      <c r="HK382" s="428">
        <f t="shared" ca="1" si="715"/>
        <v>335.81137613839991</v>
      </c>
      <c r="HL382" s="446">
        <f ca="1">IF(HH382&gt;$GZ$140,0,SUM(HK371:HK382))</f>
        <v>3950.6740136607987</v>
      </c>
    </row>
    <row r="383" spans="3:220" ht="15" customHeight="1" x14ac:dyDescent="0.25">
      <c r="C383" s="242">
        <v>241</v>
      </c>
      <c r="D383" s="243">
        <f t="shared" si="635"/>
        <v>1155.6736805955547</v>
      </c>
      <c r="E383" s="865">
        <f t="shared" si="716"/>
        <v>100</v>
      </c>
      <c r="F383" s="866"/>
      <c r="G383" s="243">
        <f t="shared" si="636"/>
        <v>1055.6736805955547</v>
      </c>
      <c r="H383" s="859">
        <f t="shared" si="637"/>
        <v>191.07365973292482</v>
      </c>
      <c r="I383" s="860"/>
      <c r="J383" s="243">
        <f t="shared" si="638"/>
        <v>864.60002086262989</v>
      </c>
      <c r="K383" s="859">
        <f t="shared" si="664"/>
        <v>56457.497899014816</v>
      </c>
      <c r="L383" s="860"/>
      <c r="M383" s="860"/>
      <c r="N383" s="861"/>
      <c r="O383" s="248">
        <f t="shared" si="665"/>
        <v>56457.497899014816</v>
      </c>
      <c r="P383" s="248">
        <f t="shared" si="633"/>
        <v>0</v>
      </c>
      <c r="Q383" s="248">
        <f t="shared" si="639"/>
        <v>0</v>
      </c>
      <c r="R383" s="1015" t="str">
        <f t="shared" si="634"/>
        <v/>
      </c>
      <c r="S383" s="1015"/>
      <c r="U383">
        <v>241</v>
      </c>
      <c r="W383" s="278"/>
      <c r="X383" s="278"/>
      <c r="Y383" s="854"/>
      <c r="Z383" s="855"/>
      <c r="AA383" s="279"/>
      <c r="AR383" s="242">
        <v>241</v>
      </c>
      <c r="AS383" s="331">
        <f t="shared" ca="1" si="640"/>
        <v>1231.970682334292</v>
      </c>
      <c r="AT383" s="566">
        <f t="shared" ca="1" si="666"/>
        <v>103.62049999999999</v>
      </c>
      <c r="AU383" s="331">
        <f t="shared" ca="1" si="641"/>
        <v>1128.350182334292</v>
      </c>
      <c r="AV383" s="329">
        <f t="shared" ca="1" si="642"/>
        <v>76.389553077036794</v>
      </c>
      <c r="AW383" s="331">
        <f t="shared" ca="1" si="643"/>
        <v>1051.9606292572553</v>
      </c>
      <c r="AX383" s="331">
        <f t="shared" si="667"/>
        <v>0</v>
      </c>
      <c r="AY383" s="331">
        <f t="shared" si="724"/>
        <v>0</v>
      </c>
      <c r="AZ383" s="350">
        <f t="shared" ca="1" si="644"/>
        <v>25138.74328286964</v>
      </c>
      <c r="BA383" s="420">
        <f t="shared" ca="1" si="645"/>
        <v>0</v>
      </c>
      <c r="BB383" s="416">
        <f t="shared" ca="1" si="668"/>
        <v>1231.9706823342922</v>
      </c>
      <c r="BC383" s="372">
        <f t="shared" ca="1" si="745"/>
        <v>-1231.970682334292</v>
      </c>
      <c r="BD383" s="242">
        <v>242</v>
      </c>
      <c r="BE383" s="29">
        <f t="shared" si="646"/>
        <v>0</v>
      </c>
      <c r="BF383" s="29">
        <f t="shared" ca="1" si="669"/>
        <v>101194.84696520196</v>
      </c>
      <c r="BG383" s="29">
        <f t="shared" ca="1" si="647"/>
        <v>105.41129892208538</v>
      </c>
      <c r="BH383" s="29"/>
      <c r="BI383" s="24">
        <v>241</v>
      </c>
      <c r="BJ383" s="243">
        <f t="shared" ca="1" si="735"/>
        <v>1231.9706823342922</v>
      </c>
      <c r="BK383" s="447">
        <f ca="1">IF(BI383&gt;$BA$140,0,BK382+BJ383)+BM382</f>
        <v>351272.66947471484</v>
      </c>
      <c r="BL383" s="243">
        <f t="shared" ca="1" si="670"/>
        <v>365.90903070282798</v>
      </c>
      <c r="BM383" s="33"/>
      <c r="BO383" s="278"/>
      <c r="BP383" s="278"/>
      <c r="BQ383" s="278"/>
      <c r="BR383" s="278"/>
      <c r="BS383" s="278"/>
      <c r="BT383" s="278"/>
      <c r="BU383" s="278"/>
      <c r="BV383" s="278"/>
      <c r="BW383" s="679">
        <v>241</v>
      </c>
      <c r="BX383" s="489">
        <f t="shared" ca="1" si="671"/>
        <v>0</v>
      </c>
      <c r="BY383" s="489">
        <f t="shared" ca="1" si="648"/>
        <v>0</v>
      </c>
      <c r="BZ383" s="489">
        <f t="shared" ca="1" si="649"/>
        <v>0</v>
      </c>
      <c r="CA383" s="489">
        <f t="shared" ca="1" si="672"/>
        <v>0</v>
      </c>
      <c r="CB383" s="489">
        <f t="shared" ca="1" si="673"/>
        <v>0</v>
      </c>
      <c r="CC383" s="489">
        <f t="shared" si="674"/>
        <v>0</v>
      </c>
      <c r="CD383" s="489">
        <f t="shared" si="675"/>
        <v>0</v>
      </c>
      <c r="CE383" s="647">
        <f t="shared" ca="1" si="676"/>
        <v>0</v>
      </c>
      <c r="CF383" s="700">
        <f t="shared" ca="1" si="723"/>
        <v>0</v>
      </c>
      <c r="CG383" s="701">
        <f t="shared" ca="1" si="677"/>
        <v>0</v>
      </c>
      <c r="CH383" s="710">
        <f t="shared" ca="1" si="746"/>
        <v>0</v>
      </c>
      <c r="CI383" s="679">
        <v>242</v>
      </c>
      <c r="CJ383" s="29">
        <f t="shared" si="650"/>
        <v>0</v>
      </c>
      <c r="CK383" s="29">
        <f ca="1">IF(CI383&gt;$CJ$140,0,CK382+CJ383)</f>
        <v>101194.84696520196</v>
      </c>
      <c r="CL383" s="29">
        <f t="shared" ca="1" si="651"/>
        <v>105.41129892208538</v>
      </c>
      <c r="CM383" s="29"/>
      <c r="CN383" s="29">
        <v>241</v>
      </c>
      <c r="CO383" s="29">
        <f t="shared" ca="1" si="736"/>
        <v>0</v>
      </c>
      <c r="CP383" s="704">
        <f ca="1">IF(CN383&gt;$CF$140,0,CP382+CO383)+CR382</f>
        <v>0</v>
      </c>
      <c r="CQ383" s="29">
        <f t="shared" ca="1" si="679"/>
        <v>0</v>
      </c>
      <c r="CR383" s="292"/>
      <c r="DB383" s="242">
        <v>241</v>
      </c>
      <c r="DC383" s="488">
        <f t="shared" ca="1" si="680"/>
        <v>0</v>
      </c>
      <c r="DD383" s="489">
        <f t="shared" ca="1" si="652"/>
        <v>0</v>
      </c>
      <c r="DE383" s="488">
        <f t="shared" ca="1" si="681"/>
        <v>0</v>
      </c>
      <c r="DF383" s="489">
        <f t="shared" ca="1" si="682"/>
        <v>0</v>
      </c>
      <c r="DG383" s="488">
        <f t="shared" ca="1" si="683"/>
        <v>0</v>
      </c>
      <c r="DH383" s="488">
        <f t="shared" si="684"/>
        <v>0</v>
      </c>
      <c r="DI383" s="488">
        <f t="shared" si="685"/>
        <v>0</v>
      </c>
      <c r="DJ383" s="523">
        <f t="shared" ca="1" si="686"/>
        <v>0</v>
      </c>
      <c r="DK383" s="420">
        <f t="shared" ca="1" si="653"/>
        <v>0</v>
      </c>
      <c r="DL383" s="416">
        <f t="shared" ca="1" si="687"/>
        <v>0</v>
      </c>
      <c r="DM383" s="372">
        <f t="shared" ca="1" si="748"/>
        <v>0</v>
      </c>
      <c r="DN383" s="242">
        <v>242</v>
      </c>
      <c r="DO383" s="29">
        <f t="shared" si="654"/>
        <v>0</v>
      </c>
      <c r="DP383" s="29">
        <f t="shared" ca="1" si="737"/>
        <v>93859.718426841733</v>
      </c>
      <c r="DQ383" s="29">
        <f t="shared" ca="1" si="655"/>
        <v>97.770540027960138</v>
      </c>
      <c r="DR383" s="29"/>
      <c r="DS383" s="24">
        <v>241</v>
      </c>
      <c r="DT383" s="243">
        <f t="shared" ca="1" si="738"/>
        <v>0</v>
      </c>
      <c r="DU383" s="447">
        <f ca="1">IF(DS383&gt;$DK$140,0,DU382+DT383)+DW382</f>
        <v>0</v>
      </c>
      <c r="DV383" s="243">
        <f t="shared" ca="1" si="688"/>
        <v>0</v>
      </c>
      <c r="DW383" s="33"/>
      <c r="EG383" s="242">
        <v>241</v>
      </c>
      <c r="EH383" s="331">
        <f t="shared" ca="1" si="689"/>
        <v>1150</v>
      </c>
      <c r="EI383" s="599">
        <f t="shared" ca="1" si="749"/>
        <v>103.62049999999999</v>
      </c>
      <c r="EJ383" s="331">
        <f t="shared" ca="1" si="690"/>
        <v>1046.3795</v>
      </c>
      <c r="EK383" s="594">
        <f t="shared" ca="1" si="691"/>
        <v>159.31945919743842</v>
      </c>
      <c r="EL383" s="488">
        <f t="shared" ca="1" si="692"/>
        <v>887.06004080256162</v>
      </c>
      <c r="EM383" s="331">
        <f t="shared" si="693"/>
        <v>0</v>
      </c>
      <c r="EN383" s="331">
        <f t="shared" si="694"/>
        <v>0</v>
      </c>
      <c r="EO383" s="595">
        <f t="shared" ca="1" si="695"/>
        <v>53736.754541176313</v>
      </c>
      <c r="EP383" s="420">
        <f t="shared" ca="1" si="656"/>
        <v>0</v>
      </c>
      <c r="EQ383" s="416">
        <f t="shared" ca="1" si="696"/>
        <v>1150</v>
      </c>
      <c r="ER383" s="372">
        <f t="shared" ca="1" si="750"/>
        <v>-1150</v>
      </c>
      <c r="ES383" s="242">
        <v>242</v>
      </c>
      <c r="ET383" s="29">
        <f t="shared" si="697"/>
        <v>0</v>
      </c>
      <c r="EU383" s="29">
        <f ca="1">IF(ES383&gt;$ET$140,0,EU382+ET383)</f>
        <v>101194.84696520196</v>
      </c>
      <c r="EV383" s="29">
        <f t="shared" ca="1" si="657"/>
        <v>105.41129892208538</v>
      </c>
      <c r="EW383" s="29"/>
      <c r="EX383" s="24">
        <v>241</v>
      </c>
      <c r="EY383" s="243">
        <f t="shared" ca="1" si="739"/>
        <v>1150</v>
      </c>
      <c r="EZ383" s="447">
        <f ca="1">IF(EX383&gt;$EP$140,0,EZ382+EY383)+FB382</f>
        <v>328846.39374050242</v>
      </c>
      <c r="FA383" s="243">
        <f t="shared" ca="1" si="699"/>
        <v>342.54832681302338</v>
      </c>
      <c r="FB383" s="33"/>
      <c r="FL383" s="242">
        <v>241</v>
      </c>
      <c r="FM383" s="331">
        <f t="shared" ca="1" si="700"/>
        <v>1150</v>
      </c>
      <c r="FN383" s="600">
        <f t="shared" ca="1" si="752"/>
        <v>104.1015</v>
      </c>
      <c r="FO383" s="331">
        <f t="shared" ca="1" si="701"/>
        <v>1045.8985</v>
      </c>
      <c r="FP383" s="597">
        <f t="shared" ca="1" si="702"/>
        <v>169.95337416196307</v>
      </c>
      <c r="FQ383" s="488">
        <f t="shared" ca="1" si="703"/>
        <v>875.94512583803692</v>
      </c>
      <c r="FR383" s="331">
        <f t="shared" si="704"/>
        <v>0</v>
      </c>
      <c r="FS383" s="331">
        <f t="shared" si="705"/>
        <v>0</v>
      </c>
      <c r="FT383" s="596">
        <f t="shared" ca="1" si="706"/>
        <v>57393.783158263584</v>
      </c>
      <c r="FU383" s="420">
        <f t="shared" ca="1" si="658"/>
        <v>0</v>
      </c>
      <c r="FV383" s="416">
        <f t="shared" ca="1" si="707"/>
        <v>1150</v>
      </c>
      <c r="FW383" s="372">
        <f t="shared" ca="1" si="753"/>
        <v>-1150</v>
      </c>
      <c r="FX383" s="242">
        <v>242</v>
      </c>
      <c r="FY383" s="29">
        <f t="shared" si="708"/>
        <v>0</v>
      </c>
      <c r="FZ383" s="29">
        <f ca="1">IF(FX383&gt;$FY$140,0,FZ382+FY383)</f>
        <v>101194.84696520196</v>
      </c>
      <c r="GA383" s="29">
        <f t="shared" ca="1" si="659"/>
        <v>105.41129892208538</v>
      </c>
      <c r="GB383" s="29"/>
      <c r="GC383" s="24">
        <v>241</v>
      </c>
      <c r="GD383" s="243">
        <f t="shared" ca="1" si="740"/>
        <v>1150</v>
      </c>
      <c r="GE383" s="447">
        <f ca="1">IF(GC383&gt;$FU$140,0,GE382+GD383)+GG382</f>
        <v>328805.03026008647</v>
      </c>
      <c r="GF383" s="243">
        <f t="shared" ca="1" si="710"/>
        <v>342.50523985425679</v>
      </c>
      <c r="GG383" s="33"/>
      <c r="GQ383" s="242">
        <v>241</v>
      </c>
      <c r="GR383" s="331">
        <f t="shared" ca="1" si="660"/>
        <v>1150</v>
      </c>
      <c r="GS383" s="600">
        <f t="shared" ca="1" si="755"/>
        <v>106.9885</v>
      </c>
      <c r="GT383" s="331">
        <f t="shared" ca="1" si="661"/>
        <v>1043.0115000000001</v>
      </c>
      <c r="GU383" s="591">
        <f t="shared" ca="1" si="711"/>
        <v>206.43189841739505</v>
      </c>
      <c r="GV383" s="488">
        <f t="shared" ca="1" si="741"/>
        <v>836.57960158260505</v>
      </c>
      <c r="GW383" s="331">
        <f t="shared" si="742"/>
        <v>0</v>
      </c>
      <c r="GX383" s="331">
        <f t="shared" si="743"/>
        <v>0</v>
      </c>
      <c r="GY383" s="593">
        <f t="shared" ca="1" si="744"/>
        <v>69940.071284381411</v>
      </c>
      <c r="GZ383" s="420">
        <f t="shared" ca="1" si="662"/>
        <v>0</v>
      </c>
      <c r="HA383" s="416">
        <f t="shared" ca="1" si="712"/>
        <v>1150</v>
      </c>
      <c r="HB383" s="372">
        <f t="shared" ca="1" si="756"/>
        <v>-1150</v>
      </c>
      <c r="HC383" s="242">
        <v>242</v>
      </c>
      <c r="HD383" s="29">
        <f t="shared" si="713"/>
        <v>0</v>
      </c>
      <c r="HE383" s="29">
        <f ca="1">IF(HC383&gt;$HD$140,0,HE382+HD383)</f>
        <v>93859.718426841733</v>
      </c>
      <c r="HF383" s="29">
        <f t="shared" ca="1" si="663"/>
        <v>97.770540027960138</v>
      </c>
      <c r="HG383" s="29"/>
      <c r="HH383" s="24">
        <v>241</v>
      </c>
      <c r="HI383" s="243">
        <f t="shared" ca="1" si="758"/>
        <v>1150</v>
      </c>
      <c r="HJ383" s="447">
        <f ca="1">IF(HH383&gt;$GZ$140,0,HJ382+HI383)+HL382</f>
        <v>327479.59510652471</v>
      </c>
      <c r="HK383" s="243">
        <f t="shared" ca="1" si="715"/>
        <v>341.12457823596327</v>
      </c>
      <c r="HL383" s="33"/>
    </row>
    <row r="384" spans="3:220" ht="15" customHeight="1" x14ac:dyDescent="0.25">
      <c r="C384" s="242">
        <v>242</v>
      </c>
      <c r="D384" s="243">
        <f t="shared" si="635"/>
        <v>1155.6736805955547</v>
      </c>
      <c r="E384" s="865">
        <f t="shared" si="716"/>
        <v>100</v>
      </c>
      <c r="F384" s="866"/>
      <c r="G384" s="243">
        <f t="shared" si="636"/>
        <v>1055.6736805955547</v>
      </c>
      <c r="H384" s="859">
        <f t="shared" si="637"/>
        <v>188.19165966338275</v>
      </c>
      <c r="I384" s="860"/>
      <c r="J384" s="243">
        <f t="shared" si="638"/>
        <v>867.48202093217196</v>
      </c>
      <c r="K384" s="859">
        <f t="shared" si="664"/>
        <v>55590.015878082646</v>
      </c>
      <c r="L384" s="860"/>
      <c r="M384" s="860"/>
      <c r="N384" s="861"/>
      <c r="O384" s="248">
        <f t="shared" si="665"/>
        <v>55590.015878082646</v>
      </c>
      <c r="P384" s="248">
        <f t="shared" si="633"/>
        <v>0</v>
      </c>
      <c r="Q384" s="248">
        <f t="shared" si="639"/>
        <v>0</v>
      </c>
      <c r="R384" s="1015" t="str">
        <f t="shared" si="634"/>
        <v/>
      </c>
      <c r="S384" s="1015"/>
      <c r="U384">
        <v>242</v>
      </c>
      <c r="W384" s="278"/>
      <c r="X384" s="278"/>
      <c r="Y384" s="854"/>
      <c r="Z384" s="855"/>
      <c r="AA384" s="279"/>
      <c r="AR384" s="242">
        <v>242</v>
      </c>
      <c r="AS384" s="331">
        <f t="shared" ca="1" si="640"/>
        <v>1231.970682334292</v>
      </c>
      <c r="AT384" s="566">
        <f t="shared" ca="1" si="666"/>
        <v>103.62049999999999</v>
      </c>
      <c r="AU384" s="331">
        <f t="shared" ca="1" si="641"/>
        <v>1128.350182334292</v>
      </c>
      <c r="AV384" s="329">
        <f t="shared" ca="1" si="642"/>
        <v>73.32133457503646</v>
      </c>
      <c r="AW384" s="331">
        <f t="shared" ca="1" si="643"/>
        <v>1055.0288477592555</v>
      </c>
      <c r="AX384" s="331">
        <f t="shared" si="667"/>
        <v>0</v>
      </c>
      <c r="AY384" s="331">
        <f t="shared" si="724"/>
        <v>0</v>
      </c>
      <c r="AZ384" s="350">
        <f t="shared" ca="1" si="644"/>
        <v>24083.714435110385</v>
      </c>
      <c r="BA384" s="420">
        <f t="shared" ca="1" si="645"/>
        <v>0</v>
      </c>
      <c r="BB384" s="416">
        <f t="shared" ca="1" si="668"/>
        <v>1231.970682334292</v>
      </c>
      <c r="BC384" s="372">
        <f t="shared" ca="1" si="745"/>
        <v>-1231.970682334292</v>
      </c>
      <c r="BD384" s="242">
        <v>243</v>
      </c>
      <c r="BE384" s="29">
        <f t="shared" si="646"/>
        <v>0</v>
      </c>
      <c r="BF384" s="29">
        <f t="shared" ca="1" si="669"/>
        <v>101194.84696520196</v>
      </c>
      <c r="BG384" s="29">
        <f t="shared" ca="1" si="647"/>
        <v>105.41129892208538</v>
      </c>
      <c r="BH384" s="29"/>
      <c r="BI384" s="24">
        <v>242</v>
      </c>
      <c r="BJ384" s="243">
        <f t="shared" ca="1" si="735"/>
        <v>1231.970682334292</v>
      </c>
      <c r="BK384" s="243">
        <f t="shared" ca="1" si="717"/>
        <v>352504.64015704911</v>
      </c>
      <c r="BL384" s="243">
        <f t="shared" ca="1" si="670"/>
        <v>367.19233349692621</v>
      </c>
      <c r="BM384" s="33"/>
      <c r="BO384" s="278"/>
      <c r="BP384" s="278"/>
      <c r="BQ384" s="278"/>
      <c r="BR384" s="278"/>
      <c r="BS384" s="278"/>
      <c r="BT384" s="278"/>
      <c r="BU384" s="278"/>
      <c r="BV384" s="278"/>
      <c r="BW384" s="679">
        <v>242</v>
      </c>
      <c r="BX384" s="489">
        <f t="shared" ca="1" si="671"/>
        <v>0</v>
      </c>
      <c r="BY384" s="489">
        <f t="shared" ca="1" si="648"/>
        <v>0</v>
      </c>
      <c r="BZ384" s="489">
        <f t="shared" ca="1" si="649"/>
        <v>0</v>
      </c>
      <c r="CA384" s="489">
        <f t="shared" ca="1" si="672"/>
        <v>0</v>
      </c>
      <c r="CB384" s="489">
        <f t="shared" ca="1" si="673"/>
        <v>0</v>
      </c>
      <c r="CC384" s="489">
        <f t="shared" si="674"/>
        <v>0</v>
      </c>
      <c r="CD384" s="489">
        <f t="shared" si="675"/>
        <v>0</v>
      </c>
      <c r="CE384" s="647">
        <f t="shared" ca="1" si="676"/>
        <v>0</v>
      </c>
      <c r="CF384" s="700">
        <f t="shared" ca="1" si="723"/>
        <v>0</v>
      </c>
      <c r="CG384" s="701">
        <f t="shared" ca="1" si="677"/>
        <v>0</v>
      </c>
      <c r="CH384" s="710">
        <f t="shared" ca="1" si="746"/>
        <v>0</v>
      </c>
      <c r="CI384" s="679">
        <v>243</v>
      </c>
      <c r="CJ384" s="29">
        <f t="shared" si="650"/>
        <v>0</v>
      </c>
      <c r="CK384" s="29">
        <f t="shared" ref="CK384:CK393" ca="1" si="773">IF(CI384&gt;$CJ$140,0,CK383+CJ384)</f>
        <v>101194.84696520196</v>
      </c>
      <c r="CL384" s="29">
        <f t="shared" ca="1" si="651"/>
        <v>105.41129892208538</v>
      </c>
      <c r="CM384" s="29"/>
      <c r="CN384" s="29">
        <v>242</v>
      </c>
      <c r="CO384" s="29">
        <f t="shared" ca="1" si="736"/>
        <v>0</v>
      </c>
      <c r="CP384" s="29">
        <f ca="1">IF(CN384&gt;$CF$140,0,CP383+CO384)</f>
        <v>0</v>
      </c>
      <c r="CQ384" s="29">
        <f t="shared" ca="1" si="679"/>
        <v>0</v>
      </c>
      <c r="CR384" s="292"/>
      <c r="DB384" s="242">
        <v>242</v>
      </c>
      <c r="DC384" s="488">
        <f t="shared" ca="1" si="680"/>
        <v>0</v>
      </c>
      <c r="DD384" s="489">
        <f t="shared" ca="1" si="652"/>
        <v>0</v>
      </c>
      <c r="DE384" s="488">
        <f t="shared" ca="1" si="681"/>
        <v>0</v>
      </c>
      <c r="DF384" s="489">
        <f t="shared" ca="1" si="682"/>
        <v>0</v>
      </c>
      <c r="DG384" s="488">
        <f t="shared" ca="1" si="683"/>
        <v>0</v>
      </c>
      <c r="DH384" s="488">
        <f t="shared" si="684"/>
        <v>0</v>
      </c>
      <c r="DI384" s="488">
        <f t="shared" si="685"/>
        <v>0</v>
      </c>
      <c r="DJ384" s="523">
        <f t="shared" ca="1" si="686"/>
        <v>0</v>
      </c>
      <c r="DK384" s="420">
        <f t="shared" ca="1" si="653"/>
        <v>0</v>
      </c>
      <c r="DL384" s="416">
        <f t="shared" ca="1" si="687"/>
        <v>0</v>
      </c>
      <c r="DM384" s="372">
        <f t="shared" ca="1" si="748"/>
        <v>0</v>
      </c>
      <c r="DN384" s="242">
        <v>243</v>
      </c>
      <c r="DO384" s="29">
        <f t="shared" si="654"/>
        <v>0</v>
      </c>
      <c r="DP384" s="29">
        <f t="shared" ca="1" si="737"/>
        <v>93859.718426841733</v>
      </c>
      <c r="DQ384" s="29">
        <f t="shared" ca="1" si="655"/>
        <v>97.770540027960138</v>
      </c>
      <c r="DR384" s="29"/>
      <c r="DS384" s="24">
        <v>242</v>
      </c>
      <c r="DT384" s="243">
        <f t="shared" ca="1" si="738"/>
        <v>0</v>
      </c>
      <c r="DU384" s="243">
        <f ca="1">IF(DS384&gt;$DK$140,0,DU383+DT384)</f>
        <v>0</v>
      </c>
      <c r="DV384" s="243">
        <f t="shared" ca="1" si="688"/>
        <v>0</v>
      </c>
      <c r="DW384" s="33"/>
      <c r="EG384" s="242">
        <v>242</v>
      </c>
      <c r="EH384" s="331">
        <f t="shared" ca="1" si="689"/>
        <v>1150</v>
      </c>
      <c r="EI384" s="599">
        <f t="shared" ca="1" si="749"/>
        <v>103.62049999999999</v>
      </c>
      <c r="EJ384" s="331">
        <f t="shared" ca="1" si="690"/>
        <v>1046.3795</v>
      </c>
      <c r="EK384" s="594">
        <f t="shared" ca="1" si="691"/>
        <v>156.7322007450976</v>
      </c>
      <c r="EL384" s="488">
        <f t="shared" ca="1" si="692"/>
        <v>889.64729925490246</v>
      </c>
      <c r="EM384" s="331">
        <f t="shared" si="693"/>
        <v>0</v>
      </c>
      <c r="EN384" s="331">
        <f t="shared" si="694"/>
        <v>0</v>
      </c>
      <c r="EO384" s="595">
        <f t="shared" ca="1" si="695"/>
        <v>52847.107241921411</v>
      </c>
      <c r="EP384" s="420">
        <f t="shared" ca="1" si="656"/>
        <v>0</v>
      </c>
      <c r="EQ384" s="416">
        <f t="shared" ca="1" si="696"/>
        <v>1150</v>
      </c>
      <c r="ER384" s="372">
        <f t="shared" ca="1" si="750"/>
        <v>-1150</v>
      </c>
      <c r="ES384" s="242">
        <v>243</v>
      </c>
      <c r="ET384" s="29">
        <f t="shared" si="697"/>
        <v>0</v>
      </c>
      <c r="EU384" s="29">
        <f t="shared" ref="EU384:EU393" ca="1" si="774">IF(ES384&gt;$ET$140,0,EU383+ET384)</f>
        <v>101194.84696520196</v>
      </c>
      <c r="EV384" s="29">
        <f t="shared" ca="1" si="657"/>
        <v>105.41129892208538</v>
      </c>
      <c r="EW384" s="29"/>
      <c r="EX384" s="24">
        <v>242</v>
      </c>
      <c r="EY384" s="243">
        <f t="shared" ca="1" si="739"/>
        <v>1150</v>
      </c>
      <c r="EZ384" s="243">
        <f ca="1">IF(EX384&gt;$EP$140,0,EZ383+EY384)</f>
        <v>329996.39374050242</v>
      </c>
      <c r="FA384" s="243">
        <f t="shared" ca="1" si="699"/>
        <v>343.74624347969007</v>
      </c>
      <c r="FB384" s="33"/>
      <c r="FL384" s="242">
        <v>242</v>
      </c>
      <c r="FM384" s="331">
        <f t="shared" ca="1" si="700"/>
        <v>1150</v>
      </c>
      <c r="FN384" s="600">
        <f t="shared" ca="1" si="752"/>
        <v>104.1015</v>
      </c>
      <c r="FO384" s="331">
        <f t="shared" ca="1" si="701"/>
        <v>1045.8985</v>
      </c>
      <c r="FP384" s="597">
        <f t="shared" ca="1" si="702"/>
        <v>167.39853421160214</v>
      </c>
      <c r="FQ384" s="488">
        <f t="shared" ca="1" si="703"/>
        <v>878.49996578839784</v>
      </c>
      <c r="FR384" s="331">
        <f t="shared" si="704"/>
        <v>0</v>
      </c>
      <c r="FS384" s="331">
        <f t="shared" si="705"/>
        <v>0</v>
      </c>
      <c r="FT384" s="596">
        <f t="shared" ca="1" si="706"/>
        <v>56515.283192475188</v>
      </c>
      <c r="FU384" s="420">
        <f t="shared" ca="1" si="658"/>
        <v>0</v>
      </c>
      <c r="FV384" s="416">
        <f t="shared" ca="1" si="707"/>
        <v>1150</v>
      </c>
      <c r="FW384" s="372">
        <f t="shared" ca="1" si="753"/>
        <v>-1150</v>
      </c>
      <c r="FX384" s="242">
        <v>243</v>
      </c>
      <c r="FY384" s="29">
        <f t="shared" si="708"/>
        <v>0</v>
      </c>
      <c r="FZ384" s="29">
        <f t="shared" ref="FZ384:FZ393" ca="1" si="775">IF(FX384&gt;$FY$140,0,FZ383+FY384)</f>
        <v>101194.84696520196</v>
      </c>
      <c r="GA384" s="29">
        <f t="shared" ca="1" si="659"/>
        <v>105.41129892208538</v>
      </c>
      <c r="GB384" s="29"/>
      <c r="GC384" s="24">
        <v>242</v>
      </c>
      <c r="GD384" s="243">
        <f t="shared" ca="1" si="740"/>
        <v>1150</v>
      </c>
      <c r="GE384" s="243">
        <f ca="1">IF(GC384&gt;$FU$140,0,GE383+GD384)</f>
        <v>329955.03026008647</v>
      </c>
      <c r="GF384" s="243">
        <f t="shared" ca="1" si="710"/>
        <v>343.70315652092341</v>
      </c>
      <c r="GG384" s="33"/>
      <c r="GQ384" s="242">
        <v>242</v>
      </c>
      <c r="GR384" s="331">
        <f t="shared" ca="1" si="660"/>
        <v>1150</v>
      </c>
      <c r="GS384" s="600">
        <f t="shared" ca="1" si="755"/>
        <v>106.9885</v>
      </c>
      <c r="GT384" s="331">
        <f t="shared" ca="1" si="661"/>
        <v>1043.0115000000001</v>
      </c>
      <c r="GU384" s="591">
        <f t="shared" ca="1" si="711"/>
        <v>203.99187457944581</v>
      </c>
      <c r="GV384" s="488">
        <f t="shared" ca="1" si="741"/>
        <v>839.01962542055423</v>
      </c>
      <c r="GW384" s="331">
        <f t="shared" si="742"/>
        <v>0</v>
      </c>
      <c r="GX384" s="331">
        <f t="shared" si="743"/>
        <v>0</v>
      </c>
      <c r="GY384" s="593">
        <f t="shared" ca="1" si="744"/>
        <v>69101.05165896086</v>
      </c>
      <c r="GZ384" s="420">
        <f t="shared" ca="1" si="662"/>
        <v>0</v>
      </c>
      <c r="HA384" s="416">
        <f t="shared" ca="1" si="712"/>
        <v>1150</v>
      </c>
      <c r="HB384" s="372">
        <f t="shared" ca="1" si="756"/>
        <v>-1150</v>
      </c>
      <c r="HC384" s="242">
        <v>243</v>
      </c>
      <c r="HD384" s="29">
        <f t="shared" si="713"/>
        <v>0</v>
      </c>
      <c r="HE384" s="29">
        <f t="shared" ref="HE384:HE393" ca="1" si="776">IF(HC384&gt;$HD$140,0,HE383+HD384)</f>
        <v>93859.718426841733</v>
      </c>
      <c r="HF384" s="29">
        <f t="shared" ca="1" si="663"/>
        <v>97.770540027960138</v>
      </c>
      <c r="HG384" s="29"/>
      <c r="HH384" s="24">
        <v>242</v>
      </c>
      <c r="HI384" s="243">
        <f t="shared" ca="1" si="758"/>
        <v>1150</v>
      </c>
      <c r="HJ384" s="243">
        <f ca="1">IF(HH384&gt;$GZ$140,0,HJ383+HI384)</f>
        <v>328629.59510652471</v>
      </c>
      <c r="HK384" s="243">
        <f t="shared" ca="1" si="715"/>
        <v>342.3224949026299</v>
      </c>
      <c r="HL384" s="33"/>
    </row>
    <row r="385" spans="3:220" ht="15" customHeight="1" x14ac:dyDescent="0.25">
      <c r="C385" s="242">
        <v>243</v>
      </c>
      <c r="D385" s="243">
        <f t="shared" si="635"/>
        <v>1155.6736805955547</v>
      </c>
      <c r="E385" s="865">
        <f t="shared" si="716"/>
        <v>100</v>
      </c>
      <c r="F385" s="866"/>
      <c r="G385" s="243">
        <f t="shared" si="636"/>
        <v>1055.6736805955547</v>
      </c>
      <c r="H385" s="859">
        <f t="shared" si="637"/>
        <v>185.30005292694216</v>
      </c>
      <c r="I385" s="860"/>
      <c r="J385" s="243">
        <f t="shared" si="638"/>
        <v>870.37362766861258</v>
      </c>
      <c r="K385" s="859">
        <f t="shared" si="664"/>
        <v>54719.642250414036</v>
      </c>
      <c r="L385" s="860"/>
      <c r="M385" s="860"/>
      <c r="N385" s="861"/>
      <c r="O385" s="248">
        <f t="shared" si="665"/>
        <v>54719.642250414036</v>
      </c>
      <c r="P385" s="248">
        <f t="shared" si="633"/>
        <v>0</v>
      </c>
      <c r="Q385" s="248">
        <f t="shared" si="639"/>
        <v>0</v>
      </c>
      <c r="R385" s="1015" t="str">
        <f t="shared" si="634"/>
        <v/>
      </c>
      <c r="S385" s="1015"/>
      <c r="U385">
        <v>243</v>
      </c>
      <c r="W385" s="278"/>
      <c r="X385" s="278"/>
      <c r="Y385" s="854"/>
      <c r="Z385" s="855"/>
      <c r="AA385" s="279"/>
      <c r="AR385" s="242">
        <v>243</v>
      </c>
      <c r="AS385" s="331">
        <f t="shared" ca="1" si="640"/>
        <v>1231.970682334292</v>
      </c>
      <c r="AT385" s="566">
        <f t="shared" ca="1" si="666"/>
        <v>103.62049999999999</v>
      </c>
      <c r="AU385" s="331">
        <f t="shared" ca="1" si="641"/>
        <v>1128.350182334292</v>
      </c>
      <c r="AV385" s="329">
        <f t="shared" ca="1" si="642"/>
        <v>70.244167102405299</v>
      </c>
      <c r="AW385" s="331">
        <f t="shared" ca="1" si="643"/>
        <v>1058.1060152318867</v>
      </c>
      <c r="AX385" s="331">
        <f t="shared" si="667"/>
        <v>0</v>
      </c>
      <c r="AY385" s="331">
        <f t="shared" si="724"/>
        <v>0</v>
      </c>
      <c r="AZ385" s="350">
        <f t="shared" ca="1" si="644"/>
        <v>23025.608419878499</v>
      </c>
      <c r="BA385" s="420">
        <f t="shared" ca="1" si="645"/>
        <v>0</v>
      </c>
      <c r="BB385" s="416">
        <f t="shared" ca="1" si="668"/>
        <v>1231.970682334292</v>
      </c>
      <c r="BC385" s="372">
        <f t="shared" ca="1" si="745"/>
        <v>-1231.970682334292</v>
      </c>
      <c r="BD385" s="242">
        <v>244</v>
      </c>
      <c r="BE385" s="29">
        <f t="shared" si="646"/>
        <v>0</v>
      </c>
      <c r="BF385" s="29">
        <f t="shared" ca="1" si="669"/>
        <v>101194.84696520196</v>
      </c>
      <c r="BG385" s="29">
        <f t="shared" ca="1" si="647"/>
        <v>105.41129892208538</v>
      </c>
      <c r="BH385" s="29"/>
      <c r="BI385" s="24">
        <v>243</v>
      </c>
      <c r="BJ385" s="243">
        <f t="shared" ca="1" si="735"/>
        <v>1231.970682334292</v>
      </c>
      <c r="BK385" s="243">
        <f t="shared" ca="1" si="717"/>
        <v>353736.61083938339</v>
      </c>
      <c r="BL385" s="243">
        <f t="shared" ca="1" si="670"/>
        <v>368.47563629102439</v>
      </c>
      <c r="BM385" s="33"/>
      <c r="BO385" s="278"/>
      <c r="BP385" s="278"/>
      <c r="BQ385" s="278"/>
      <c r="BR385" s="278"/>
      <c r="BS385" s="278"/>
      <c r="BT385" s="278"/>
      <c r="BU385" s="278"/>
      <c r="BV385" s="278"/>
      <c r="BW385" s="679">
        <v>243</v>
      </c>
      <c r="BX385" s="489">
        <f t="shared" ca="1" si="671"/>
        <v>0</v>
      </c>
      <c r="BY385" s="489">
        <f t="shared" ca="1" si="648"/>
        <v>0</v>
      </c>
      <c r="BZ385" s="489">
        <f t="shared" ca="1" si="649"/>
        <v>0</v>
      </c>
      <c r="CA385" s="489">
        <f t="shared" ca="1" si="672"/>
        <v>0</v>
      </c>
      <c r="CB385" s="489">
        <f t="shared" ca="1" si="673"/>
        <v>0</v>
      </c>
      <c r="CC385" s="489">
        <f t="shared" si="674"/>
        <v>0</v>
      </c>
      <c r="CD385" s="489">
        <f t="shared" si="675"/>
        <v>0</v>
      </c>
      <c r="CE385" s="647">
        <f t="shared" ca="1" si="676"/>
        <v>0</v>
      </c>
      <c r="CF385" s="700">
        <f t="shared" ca="1" si="723"/>
        <v>0</v>
      </c>
      <c r="CG385" s="701">
        <f t="shared" ca="1" si="677"/>
        <v>0</v>
      </c>
      <c r="CH385" s="710">
        <f t="shared" ca="1" si="746"/>
        <v>0</v>
      </c>
      <c r="CI385" s="679">
        <v>244</v>
      </c>
      <c r="CJ385" s="29">
        <f t="shared" si="650"/>
        <v>0</v>
      </c>
      <c r="CK385" s="29">
        <f t="shared" ca="1" si="773"/>
        <v>101194.84696520196</v>
      </c>
      <c r="CL385" s="29">
        <f t="shared" ca="1" si="651"/>
        <v>105.41129892208538</v>
      </c>
      <c r="CM385" s="29"/>
      <c r="CN385" s="29">
        <v>243</v>
      </c>
      <c r="CO385" s="29">
        <f t="shared" ca="1" si="736"/>
        <v>0</v>
      </c>
      <c r="CP385" s="29">
        <f t="shared" ref="CP385:CP394" ca="1" si="777">IF(CN385&gt;$CF$140,0,CP384+CO385)</f>
        <v>0</v>
      </c>
      <c r="CQ385" s="29">
        <f t="shared" ca="1" si="679"/>
        <v>0</v>
      </c>
      <c r="CR385" s="292"/>
      <c r="DB385" s="242">
        <v>243</v>
      </c>
      <c r="DC385" s="488">
        <f t="shared" ca="1" si="680"/>
        <v>0</v>
      </c>
      <c r="DD385" s="489">
        <f t="shared" ca="1" si="652"/>
        <v>0</v>
      </c>
      <c r="DE385" s="488">
        <f t="shared" ca="1" si="681"/>
        <v>0</v>
      </c>
      <c r="DF385" s="489">
        <f t="shared" ca="1" si="682"/>
        <v>0</v>
      </c>
      <c r="DG385" s="488">
        <f t="shared" ca="1" si="683"/>
        <v>0</v>
      </c>
      <c r="DH385" s="488">
        <f t="shared" si="684"/>
        <v>0</v>
      </c>
      <c r="DI385" s="488">
        <f t="shared" si="685"/>
        <v>0</v>
      </c>
      <c r="DJ385" s="523">
        <f t="shared" ca="1" si="686"/>
        <v>0</v>
      </c>
      <c r="DK385" s="420">
        <f t="shared" ca="1" si="653"/>
        <v>0</v>
      </c>
      <c r="DL385" s="416">
        <f t="shared" ca="1" si="687"/>
        <v>0</v>
      </c>
      <c r="DM385" s="372">
        <f t="shared" ca="1" si="748"/>
        <v>0</v>
      </c>
      <c r="DN385" s="242">
        <v>244</v>
      </c>
      <c r="DO385" s="29">
        <f t="shared" si="654"/>
        <v>0</v>
      </c>
      <c r="DP385" s="29">
        <f t="shared" ca="1" si="737"/>
        <v>93859.718426841733</v>
      </c>
      <c r="DQ385" s="29">
        <f t="shared" ca="1" si="655"/>
        <v>97.770540027960138</v>
      </c>
      <c r="DR385" s="29"/>
      <c r="DS385" s="24">
        <v>243</v>
      </c>
      <c r="DT385" s="243">
        <f t="shared" ca="1" si="738"/>
        <v>0</v>
      </c>
      <c r="DU385" s="243">
        <f t="shared" ref="DU385:DU394" ca="1" si="778">IF(DS385&gt;$DK$140,0,DU384+DT385)</f>
        <v>0</v>
      </c>
      <c r="DV385" s="243">
        <f t="shared" ca="1" si="688"/>
        <v>0</v>
      </c>
      <c r="DW385" s="33"/>
      <c r="EG385" s="242">
        <v>243</v>
      </c>
      <c r="EH385" s="331">
        <f t="shared" ca="1" si="689"/>
        <v>1150</v>
      </c>
      <c r="EI385" s="599">
        <f t="shared" ca="1" si="749"/>
        <v>103.62049999999999</v>
      </c>
      <c r="EJ385" s="331">
        <f t="shared" ca="1" si="690"/>
        <v>1046.3795</v>
      </c>
      <c r="EK385" s="594">
        <f t="shared" ca="1" si="691"/>
        <v>154.13739612227079</v>
      </c>
      <c r="EL385" s="488">
        <f t="shared" ca="1" si="692"/>
        <v>892.24210387772928</v>
      </c>
      <c r="EM385" s="331">
        <f t="shared" si="693"/>
        <v>0</v>
      </c>
      <c r="EN385" s="331">
        <f t="shared" si="694"/>
        <v>0</v>
      </c>
      <c r="EO385" s="595">
        <f t="shared" ca="1" si="695"/>
        <v>51954.865138043679</v>
      </c>
      <c r="EP385" s="420">
        <f t="shared" ca="1" si="656"/>
        <v>0</v>
      </c>
      <c r="EQ385" s="416">
        <f t="shared" ca="1" si="696"/>
        <v>1150</v>
      </c>
      <c r="ER385" s="372">
        <f t="shared" ca="1" si="750"/>
        <v>-1150</v>
      </c>
      <c r="ES385" s="242">
        <v>244</v>
      </c>
      <c r="ET385" s="29">
        <f t="shared" si="697"/>
        <v>0</v>
      </c>
      <c r="EU385" s="29">
        <f t="shared" ca="1" si="774"/>
        <v>101194.84696520196</v>
      </c>
      <c r="EV385" s="29">
        <f t="shared" ca="1" si="657"/>
        <v>105.41129892208538</v>
      </c>
      <c r="EW385" s="29"/>
      <c r="EX385" s="24">
        <v>243</v>
      </c>
      <c r="EY385" s="243">
        <f t="shared" ca="1" si="739"/>
        <v>1150</v>
      </c>
      <c r="EZ385" s="243">
        <f t="shared" ref="EZ385:EZ394" ca="1" si="779">IF(EX385&gt;$EP$140,0,EZ384+EY385)</f>
        <v>331146.39374050242</v>
      </c>
      <c r="FA385" s="243">
        <f t="shared" ca="1" si="699"/>
        <v>344.94416014635675</v>
      </c>
      <c r="FB385" s="33"/>
      <c r="FL385" s="242">
        <v>243</v>
      </c>
      <c r="FM385" s="331">
        <f t="shared" ca="1" si="700"/>
        <v>1150</v>
      </c>
      <c r="FN385" s="600">
        <f t="shared" ca="1" si="752"/>
        <v>104.1015</v>
      </c>
      <c r="FO385" s="331">
        <f t="shared" ca="1" si="701"/>
        <v>1045.8985</v>
      </c>
      <c r="FP385" s="597">
        <f t="shared" ca="1" si="702"/>
        <v>164.83624264471931</v>
      </c>
      <c r="FQ385" s="488">
        <f t="shared" ca="1" si="703"/>
        <v>881.06225735528074</v>
      </c>
      <c r="FR385" s="331">
        <f t="shared" si="704"/>
        <v>0</v>
      </c>
      <c r="FS385" s="331">
        <f t="shared" si="705"/>
        <v>0</v>
      </c>
      <c r="FT385" s="596">
        <f t="shared" ca="1" si="706"/>
        <v>55634.220935119905</v>
      </c>
      <c r="FU385" s="420">
        <f t="shared" ca="1" si="658"/>
        <v>0</v>
      </c>
      <c r="FV385" s="416">
        <f t="shared" ca="1" si="707"/>
        <v>1150</v>
      </c>
      <c r="FW385" s="372">
        <f t="shared" ca="1" si="753"/>
        <v>-1150</v>
      </c>
      <c r="FX385" s="242">
        <v>244</v>
      </c>
      <c r="FY385" s="29">
        <f t="shared" si="708"/>
        <v>0</v>
      </c>
      <c r="FZ385" s="29">
        <f t="shared" ca="1" si="775"/>
        <v>101194.84696520196</v>
      </c>
      <c r="GA385" s="29">
        <f t="shared" ca="1" si="659"/>
        <v>105.41129892208538</v>
      </c>
      <c r="GB385" s="29"/>
      <c r="GC385" s="24">
        <v>243</v>
      </c>
      <c r="GD385" s="243">
        <f t="shared" ca="1" si="740"/>
        <v>1150</v>
      </c>
      <c r="GE385" s="243">
        <f t="shared" ref="GE385:GE394" ca="1" si="780">IF(GC385&gt;$FU$140,0,GE384+GD385)</f>
        <v>331105.03026008647</v>
      </c>
      <c r="GF385" s="243">
        <f t="shared" ca="1" si="710"/>
        <v>344.9010731875901</v>
      </c>
      <c r="GG385" s="33"/>
      <c r="GQ385" s="242">
        <v>243</v>
      </c>
      <c r="GR385" s="331">
        <f t="shared" ca="1" si="660"/>
        <v>1150</v>
      </c>
      <c r="GS385" s="600">
        <f t="shared" ca="1" si="755"/>
        <v>106.9885</v>
      </c>
      <c r="GT385" s="331">
        <f t="shared" ca="1" si="661"/>
        <v>1043.0115000000001</v>
      </c>
      <c r="GU385" s="591">
        <f t="shared" ca="1" si="711"/>
        <v>201.54473400530253</v>
      </c>
      <c r="GV385" s="488">
        <f t="shared" ca="1" si="741"/>
        <v>841.46676599469754</v>
      </c>
      <c r="GW385" s="331">
        <f t="shared" si="742"/>
        <v>0</v>
      </c>
      <c r="GX385" s="331">
        <f t="shared" si="743"/>
        <v>0</v>
      </c>
      <c r="GY385" s="593">
        <f t="shared" ca="1" si="744"/>
        <v>68259.584892966159</v>
      </c>
      <c r="GZ385" s="420">
        <f t="shared" ca="1" si="662"/>
        <v>0</v>
      </c>
      <c r="HA385" s="416">
        <f t="shared" ca="1" si="712"/>
        <v>1150</v>
      </c>
      <c r="HB385" s="372">
        <f t="shared" ca="1" si="756"/>
        <v>-1150</v>
      </c>
      <c r="HC385" s="242">
        <v>244</v>
      </c>
      <c r="HD385" s="29">
        <f t="shared" si="713"/>
        <v>0</v>
      </c>
      <c r="HE385" s="29">
        <f t="shared" ca="1" si="776"/>
        <v>93859.718426841733</v>
      </c>
      <c r="HF385" s="29">
        <f t="shared" ca="1" si="663"/>
        <v>97.770540027960138</v>
      </c>
      <c r="HG385" s="29"/>
      <c r="HH385" s="24">
        <v>243</v>
      </c>
      <c r="HI385" s="243">
        <f t="shared" ca="1" si="758"/>
        <v>1150</v>
      </c>
      <c r="HJ385" s="243">
        <f t="shared" ref="HJ385:HJ394" ca="1" si="781">IF(HH385&gt;$GZ$140,0,HJ384+HI385)</f>
        <v>329779.59510652471</v>
      </c>
      <c r="HK385" s="243">
        <f t="shared" ca="1" si="715"/>
        <v>343.52041156929658</v>
      </c>
      <c r="HL385" s="33"/>
    </row>
    <row r="386" spans="3:220" ht="15" customHeight="1" x14ac:dyDescent="0.25">
      <c r="C386" s="242">
        <v>244</v>
      </c>
      <c r="D386" s="243">
        <f t="shared" si="635"/>
        <v>1155.6736805955547</v>
      </c>
      <c r="E386" s="865">
        <f t="shared" si="716"/>
        <v>100</v>
      </c>
      <c r="F386" s="866"/>
      <c r="G386" s="243">
        <f t="shared" si="636"/>
        <v>1055.6736805955547</v>
      </c>
      <c r="H386" s="859">
        <f t="shared" si="637"/>
        <v>182.39880750138013</v>
      </c>
      <c r="I386" s="860"/>
      <c r="J386" s="243">
        <f t="shared" si="638"/>
        <v>873.27487309417461</v>
      </c>
      <c r="K386" s="859">
        <f t="shared" si="664"/>
        <v>53846.367377319861</v>
      </c>
      <c r="L386" s="860"/>
      <c r="M386" s="860"/>
      <c r="N386" s="861"/>
      <c r="O386" s="248">
        <f t="shared" si="665"/>
        <v>53846.367377319861</v>
      </c>
      <c r="P386" s="248">
        <f t="shared" si="633"/>
        <v>0</v>
      </c>
      <c r="Q386" s="248">
        <f t="shared" si="639"/>
        <v>0</v>
      </c>
      <c r="R386" s="1015" t="str">
        <f t="shared" si="634"/>
        <v/>
      </c>
      <c r="S386" s="1015"/>
      <c r="U386">
        <v>244</v>
      </c>
      <c r="W386" s="278"/>
      <c r="X386" s="278"/>
      <c r="Y386" s="854"/>
      <c r="Z386" s="855"/>
      <c r="AA386" s="279"/>
      <c r="AR386" s="242">
        <v>244</v>
      </c>
      <c r="AS386" s="331">
        <f t="shared" ca="1" si="640"/>
        <v>1231.970682334292</v>
      </c>
      <c r="AT386" s="566">
        <f t="shared" ca="1" si="666"/>
        <v>103.62049999999999</v>
      </c>
      <c r="AU386" s="331">
        <f t="shared" ca="1" si="641"/>
        <v>1128.350182334292</v>
      </c>
      <c r="AV386" s="329">
        <f t="shared" ca="1" si="642"/>
        <v>67.158024557978962</v>
      </c>
      <c r="AW386" s="331">
        <f t="shared" ca="1" si="643"/>
        <v>1061.192157776313</v>
      </c>
      <c r="AX386" s="331">
        <f t="shared" si="667"/>
        <v>0</v>
      </c>
      <c r="AY386" s="331">
        <f t="shared" si="724"/>
        <v>0</v>
      </c>
      <c r="AZ386" s="350">
        <f t="shared" ca="1" si="644"/>
        <v>21964.416262102186</v>
      </c>
      <c r="BA386" s="420">
        <f t="shared" ca="1" si="645"/>
        <v>0</v>
      </c>
      <c r="BB386" s="416">
        <f t="shared" ca="1" si="668"/>
        <v>1231.970682334292</v>
      </c>
      <c r="BC386" s="372">
        <f t="shared" ca="1" si="745"/>
        <v>-1231.970682334292</v>
      </c>
      <c r="BD386" s="242">
        <v>245</v>
      </c>
      <c r="BE386" s="29">
        <f t="shared" si="646"/>
        <v>0</v>
      </c>
      <c r="BF386" s="29">
        <f t="shared" ca="1" si="669"/>
        <v>101194.84696520196</v>
      </c>
      <c r="BG386" s="29">
        <f t="shared" ca="1" si="647"/>
        <v>105.41129892208538</v>
      </c>
      <c r="BH386" s="29"/>
      <c r="BI386" s="24">
        <v>244</v>
      </c>
      <c r="BJ386" s="243">
        <f t="shared" ca="1" si="735"/>
        <v>1231.970682334292</v>
      </c>
      <c r="BK386" s="243">
        <f t="shared" ca="1" si="717"/>
        <v>354968.58152171766</v>
      </c>
      <c r="BL386" s="243">
        <f t="shared" ca="1" si="670"/>
        <v>369.75893908512256</v>
      </c>
      <c r="BM386" s="33"/>
      <c r="BO386" s="278"/>
      <c r="BP386" s="278"/>
      <c r="BQ386" s="278"/>
      <c r="BR386" s="278"/>
      <c r="BS386" s="278"/>
      <c r="BT386" s="278"/>
      <c r="BU386" s="278"/>
      <c r="BV386" s="278"/>
      <c r="BW386" s="679">
        <v>244</v>
      </c>
      <c r="BX386" s="489">
        <f t="shared" ca="1" si="671"/>
        <v>0</v>
      </c>
      <c r="BY386" s="489">
        <f t="shared" ca="1" si="648"/>
        <v>0</v>
      </c>
      <c r="BZ386" s="489">
        <f t="shared" ca="1" si="649"/>
        <v>0</v>
      </c>
      <c r="CA386" s="489">
        <f t="shared" ca="1" si="672"/>
        <v>0</v>
      </c>
      <c r="CB386" s="489">
        <f t="shared" ca="1" si="673"/>
        <v>0</v>
      </c>
      <c r="CC386" s="489">
        <f t="shared" si="674"/>
        <v>0</v>
      </c>
      <c r="CD386" s="489">
        <f t="shared" si="675"/>
        <v>0</v>
      </c>
      <c r="CE386" s="647">
        <f t="shared" ca="1" si="676"/>
        <v>0</v>
      </c>
      <c r="CF386" s="700">
        <f t="shared" ca="1" si="723"/>
        <v>0</v>
      </c>
      <c r="CG386" s="701">
        <f t="shared" ca="1" si="677"/>
        <v>0</v>
      </c>
      <c r="CH386" s="710">
        <f t="shared" ca="1" si="746"/>
        <v>0</v>
      </c>
      <c r="CI386" s="679">
        <v>245</v>
      </c>
      <c r="CJ386" s="29">
        <f t="shared" si="650"/>
        <v>0</v>
      </c>
      <c r="CK386" s="29">
        <f t="shared" ca="1" si="773"/>
        <v>101194.84696520196</v>
      </c>
      <c r="CL386" s="29">
        <f t="shared" ca="1" si="651"/>
        <v>105.41129892208538</v>
      </c>
      <c r="CM386" s="29"/>
      <c r="CN386" s="29">
        <v>244</v>
      </c>
      <c r="CO386" s="29">
        <f t="shared" ca="1" si="736"/>
        <v>0</v>
      </c>
      <c r="CP386" s="29">
        <f t="shared" ca="1" si="777"/>
        <v>0</v>
      </c>
      <c r="CQ386" s="29">
        <f t="shared" ca="1" si="679"/>
        <v>0</v>
      </c>
      <c r="CR386" s="292"/>
      <c r="DB386" s="242">
        <v>244</v>
      </c>
      <c r="DC386" s="488">
        <f t="shared" ca="1" si="680"/>
        <v>0</v>
      </c>
      <c r="DD386" s="489">
        <f t="shared" ca="1" si="652"/>
        <v>0</v>
      </c>
      <c r="DE386" s="488">
        <f t="shared" ca="1" si="681"/>
        <v>0</v>
      </c>
      <c r="DF386" s="489">
        <f t="shared" ca="1" si="682"/>
        <v>0</v>
      </c>
      <c r="DG386" s="488">
        <f t="shared" ca="1" si="683"/>
        <v>0</v>
      </c>
      <c r="DH386" s="488">
        <f t="shared" si="684"/>
        <v>0</v>
      </c>
      <c r="DI386" s="488">
        <f t="shared" si="685"/>
        <v>0</v>
      </c>
      <c r="DJ386" s="523">
        <f t="shared" ca="1" si="686"/>
        <v>0</v>
      </c>
      <c r="DK386" s="420">
        <f t="shared" ca="1" si="653"/>
        <v>0</v>
      </c>
      <c r="DL386" s="416">
        <f t="shared" ca="1" si="687"/>
        <v>0</v>
      </c>
      <c r="DM386" s="372">
        <f t="shared" ca="1" si="748"/>
        <v>0</v>
      </c>
      <c r="DN386" s="242">
        <v>245</v>
      </c>
      <c r="DO386" s="29">
        <f t="shared" si="654"/>
        <v>0</v>
      </c>
      <c r="DP386" s="29">
        <f t="shared" ca="1" si="737"/>
        <v>93859.718426841733</v>
      </c>
      <c r="DQ386" s="29">
        <f t="shared" ca="1" si="655"/>
        <v>97.770540027960138</v>
      </c>
      <c r="DR386" s="29"/>
      <c r="DS386" s="24">
        <v>244</v>
      </c>
      <c r="DT386" s="243">
        <f t="shared" ca="1" si="738"/>
        <v>0</v>
      </c>
      <c r="DU386" s="243">
        <f t="shared" ca="1" si="778"/>
        <v>0</v>
      </c>
      <c r="DV386" s="243">
        <f t="shared" ca="1" si="688"/>
        <v>0</v>
      </c>
      <c r="DW386" s="33"/>
      <c r="EG386" s="242">
        <v>244</v>
      </c>
      <c r="EH386" s="331">
        <f t="shared" ca="1" si="689"/>
        <v>1150</v>
      </c>
      <c r="EI386" s="599">
        <f t="shared" ca="1" si="749"/>
        <v>103.62049999999999</v>
      </c>
      <c r="EJ386" s="331">
        <f t="shared" ca="1" si="690"/>
        <v>1046.3795</v>
      </c>
      <c r="EK386" s="594">
        <f t="shared" ca="1" si="691"/>
        <v>151.53502331929408</v>
      </c>
      <c r="EL386" s="488">
        <f t="shared" ca="1" si="692"/>
        <v>894.84447668070595</v>
      </c>
      <c r="EM386" s="331">
        <f t="shared" si="693"/>
        <v>0</v>
      </c>
      <c r="EN386" s="331">
        <f t="shared" si="694"/>
        <v>0</v>
      </c>
      <c r="EO386" s="595">
        <f t="shared" ca="1" si="695"/>
        <v>51060.020661362971</v>
      </c>
      <c r="EP386" s="420">
        <f t="shared" ca="1" si="656"/>
        <v>0</v>
      </c>
      <c r="EQ386" s="416">
        <f t="shared" ca="1" si="696"/>
        <v>1150</v>
      </c>
      <c r="ER386" s="372">
        <f t="shared" ca="1" si="750"/>
        <v>-1150</v>
      </c>
      <c r="ES386" s="242">
        <v>245</v>
      </c>
      <c r="ET386" s="29">
        <f t="shared" si="697"/>
        <v>0</v>
      </c>
      <c r="EU386" s="29">
        <f t="shared" ca="1" si="774"/>
        <v>101194.84696520196</v>
      </c>
      <c r="EV386" s="29">
        <f t="shared" ca="1" si="657"/>
        <v>105.41129892208538</v>
      </c>
      <c r="EW386" s="29"/>
      <c r="EX386" s="24">
        <v>244</v>
      </c>
      <c r="EY386" s="243">
        <f t="shared" ca="1" si="739"/>
        <v>1150</v>
      </c>
      <c r="EZ386" s="243">
        <f t="shared" ca="1" si="779"/>
        <v>332296.39374050242</v>
      </c>
      <c r="FA386" s="243">
        <f t="shared" ca="1" si="699"/>
        <v>346.14207681302338</v>
      </c>
      <c r="FB386" s="33"/>
      <c r="FL386" s="242">
        <v>244</v>
      </c>
      <c r="FM386" s="331">
        <f t="shared" ca="1" si="700"/>
        <v>1150</v>
      </c>
      <c r="FN386" s="600">
        <f t="shared" ca="1" si="752"/>
        <v>104.1015</v>
      </c>
      <c r="FO386" s="331">
        <f t="shared" ca="1" si="701"/>
        <v>1045.8985</v>
      </c>
      <c r="FP386" s="597">
        <f t="shared" ca="1" si="702"/>
        <v>162.26647772743306</v>
      </c>
      <c r="FQ386" s="488">
        <f t="shared" ca="1" si="703"/>
        <v>883.63202227256693</v>
      </c>
      <c r="FR386" s="331">
        <f t="shared" si="704"/>
        <v>0</v>
      </c>
      <c r="FS386" s="331">
        <f t="shared" si="705"/>
        <v>0</v>
      </c>
      <c r="FT386" s="596">
        <f t="shared" ca="1" si="706"/>
        <v>54750.588912847335</v>
      </c>
      <c r="FU386" s="420">
        <f t="shared" ca="1" si="658"/>
        <v>0</v>
      </c>
      <c r="FV386" s="416">
        <f t="shared" ca="1" si="707"/>
        <v>1150</v>
      </c>
      <c r="FW386" s="372">
        <f t="shared" ca="1" si="753"/>
        <v>-1150</v>
      </c>
      <c r="FX386" s="242">
        <v>245</v>
      </c>
      <c r="FY386" s="29">
        <f t="shared" si="708"/>
        <v>0</v>
      </c>
      <c r="FZ386" s="29">
        <f t="shared" ca="1" si="775"/>
        <v>101194.84696520196</v>
      </c>
      <c r="GA386" s="29">
        <f t="shared" ca="1" si="659"/>
        <v>105.41129892208538</v>
      </c>
      <c r="GB386" s="29"/>
      <c r="GC386" s="24">
        <v>244</v>
      </c>
      <c r="GD386" s="243">
        <f t="shared" ca="1" si="740"/>
        <v>1150</v>
      </c>
      <c r="GE386" s="243">
        <f t="shared" ca="1" si="780"/>
        <v>332255.03026008647</v>
      </c>
      <c r="GF386" s="243">
        <f t="shared" ca="1" si="710"/>
        <v>346.09898985425679</v>
      </c>
      <c r="GG386" s="33"/>
      <c r="GQ386" s="242">
        <v>244</v>
      </c>
      <c r="GR386" s="331">
        <f t="shared" ca="1" si="660"/>
        <v>1150</v>
      </c>
      <c r="GS386" s="600">
        <f t="shared" ca="1" si="755"/>
        <v>106.9885</v>
      </c>
      <c r="GT386" s="331">
        <f t="shared" ca="1" si="661"/>
        <v>1043.0115000000001</v>
      </c>
      <c r="GU386" s="591">
        <f t="shared" ca="1" si="711"/>
        <v>199.09045593781798</v>
      </c>
      <c r="GV386" s="488">
        <f t="shared" ca="1" si="741"/>
        <v>843.92104406218209</v>
      </c>
      <c r="GW386" s="331">
        <f t="shared" si="742"/>
        <v>0</v>
      </c>
      <c r="GX386" s="331">
        <f t="shared" si="743"/>
        <v>0</v>
      </c>
      <c r="GY386" s="593">
        <f t="shared" ca="1" si="744"/>
        <v>67415.663848903976</v>
      </c>
      <c r="GZ386" s="420">
        <f t="shared" ca="1" si="662"/>
        <v>0</v>
      </c>
      <c r="HA386" s="416">
        <f t="shared" ca="1" si="712"/>
        <v>1150</v>
      </c>
      <c r="HB386" s="372">
        <f t="shared" ca="1" si="756"/>
        <v>-1150</v>
      </c>
      <c r="HC386" s="242">
        <v>245</v>
      </c>
      <c r="HD386" s="29">
        <f t="shared" si="713"/>
        <v>0</v>
      </c>
      <c r="HE386" s="29">
        <f t="shared" ca="1" si="776"/>
        <v>93859.718426841733</v>
      </c>
      <c r="HF386" s="29">
        <f t="shared" ca="1" si="663"/>
        <v>97.770540027960138</v>
      </c>
      <c r="HG386" s="29"/>
      <c r="HH386" s="24">
        <v>244</v>
      </c>
      <c r="HI386" s="243">
        <f t="shared" ca="1" si="758"/>
        <v>1150</v>
      </c>
      <c r="HJ386" s="243">
        <f t="shared" ca="1" si="781"/>
        <v>330929.59510652471</v>
      </c>
      <c r="HK386" s="243">
        <f t="shared" ca="1" si="715"/>
        <v>344.71832823596327</v>
      </c>
      <c r="HL386" s="33"/>
    </row>
    <row r="387" spans="3:220" ht="15" customHeight="1" x14ac:dyDescent="0.25">
      <c r="C387" s="242">
        <v>245</v>
      </c>
      <c r="D387" s="243">
        <f t="shared" si="635"/>
        <v>1155.6736805955547</v>
      </c>
      <c r="E387" s="865">
        <f t="shared" si="716"/>
        <v>100</v>
      </c>
      <c r="F387" s="866"/>
      <c r="G387" s="243">
        <f t="shared" si="636"/>
        <v>1055.6736805955547</v>
      </c>
      <c r="H387" s="859">
        <f t="shared" si="637"/>
        <v>179.48789125773285</v>
      </c>
      <c r="I387" s="860"/>
      <c r="J387" s="243">
        <f t="shared" si="638"/>
        <v>876.18578933782192</v>
      </c>
      <c r="K387" s="859">
        <f t="shared" si="664"/>
        <v>52970.181587982035</v>
      </c>
      <c r="L387" s="860"/>
      <c r="M387" s="860"/>
      <c r="N387" s="861"/>
      <c r="O387" s="248">
        <f t="shared" si="665"/>
        <v>52970.181587982035</v>
      </c>
      <c r="P387" s="248">
        <f t="shared" si="633"/>
        <v>0</v>
      </c>
      <c r="Q387" s="248">
        <f t="shared" si="639"/>
        <v>0</v>
      </c>
      <c r="R387" s="1015" t="str">
        <f t="shared" si="634"/>
        <v/>
      </c>
      <c r="S387" s="1015"/>
      <c r="U387">
        <v>245</v>
      </c>
      <c r="W387" s="278"/>
      <c r="X387" s="278"/>
      <c r="Y387" s="854"/>
      <c r="Z387" s="855"/>
      <c r="AA387" s="279"/>
      <c r="AR387" s="242">
        <v>245</v>
      </c>
      <c r="AS387" s="331">
        <f t="shared" ca="1" si="640"/>
        <v>1231.970682334292</v>
      </c>
      <c r="AT387" s="566">
        <f t="shared" ca="1" si="666"/>
        <v>103.62049999999999</v>
      </c>
      <c r="AU387" s="331">
        <f t="shared" ca="1" si="641"/>
        <v>1128.350182334292</v>
      </c>
      <c r="AV387" s="329">
        <f t="shared" ca="1" si="642"/>
        <v>64.062880764464708</v>
      </c>
      <c r="AW387" s="331">
        <f t="shared" ca="1" si="643"/>
        <v>1064.2873015698272</v>
      </c>
      <c r="AX387" s="331">
        <f t="shared" si="667"/>
        <v>0</v>
      </c>
      <c r="AY387" s="331">
        <f t="shared" si="724"/>
        <v>0</v>
      </c>
      <c r="AZ387" s="350">
        <f t="shared" ca="1" si="644"/>
        <v>20900.128960532358</v>
      </c>
      <c r="BA387" s="420">
        <f t="shared" ca="1" si="645"/>
        <v>0</v>
      </c>
      <c r="BB387" s="416">
        <f t="shared" ca="1" si="668"/>
        <v>1231.970682334292</v>
      </c>
      <c r="BC387" s="372">
        <f t="shared" ca="1" si="745"/>
        <v>-1231.970682334292</v>
      </c>
      <c r="BD387" s="242">
        <v>246</v>
      </c>
      <c r="BE387" s="29">
        <f t="shared" si="646"/>
        <v>0</v>
      </c>
      <c r="BF387" s="29">
        <f t="shared" ca="1" si="669"/>
        <v>101194.84696520196</v>
      </c>
      <c r="BG387" s="29">
        <f t="shared" ca="1" si="647"/>
        <v>105.41129892208538</v>
      </c>
      <c r="BH387" s="29"/>
      <c r="BI387" s="24">
        <v>245</v>
      </c>
      <c r="BJ387" s="243">
        <f t="shared" ca="1" si="735"/>
        <v>1231.970682334292</v>
      </c>
      <c r="BK387" s="243">
        <f t="shared" ca="1" si="717"/>
        <v>356200.55220405193</v>
      </c>
      <c r="BL387" s="243">
        <f t="shared" ca="1" si="670"/>
        <v>371.04224187922074</v>
      </c>
      <c r="BM387" s="33"/>
      <c r="BO387" s="278"/>
      <c r="BP387" s="278"/>
      <c r="BQ387" s="278"/>
      <c r="BR387" s="278"/>
      <c r="BS387" s="278"/>
      <c r="BT387" s="278"/>
      <c r="BU387" s="278"/>
      <c r="BV387" s="278"/>
      <c r="BW387" s="679">
        <v>245</v>
      </c>
      <c r="BX387" s="489">
        <f t="shared" ca="1" si="671"/>
        <v>0</v>
      </c>
      <c r="BY387" s="489">
        <f t="shared" ca="1" si="648"/>
        <v>0</v>
      </c>
      <c r="BZ387" s="489">
        <f t="shared" ca="1" si="649"/>
        <v>0</v>
      </c>
      <c r="CA387" s="489">
        <f t="shared" ca="1" si="672"/>
        <v>0</v>
      </c>
      <c r="CB387" s="489">
        <f t="shared" ca="1" si="673"/>
        <v>0</v>
      </c>
      <c r="CC387" s="489">
        <f t="shared" si="674"/>
        <v>0</v>
      </c>
      <c r="CD387" s="489">
        <f t="shared" si="675"/>
        <v>0</v>
      </c>
      <c r="CE387" s="647">
        <f t="shared" ca="1" si="676"/>
        <v>0</v>
      </c>
      <c r="CF387" s="700">
        <f t="shared" ca="1" si="723"/>
        <v>0</v>
      </c>
      <c r="CG387" s="701">
        <f t="shared" ca="1" si="677"/>
        <v>0</v>
      </c>
      <c r="CH387" s="710">
        <f t="shared" ca="1" si="746"/>
        <v>0</v>
      </c>
      <c r="CI387" s="679">
        <v>246</v>
      </c>
      <c r="CJ387" s="29">
        <f t="shared" si="650"/>
        <v>0</v>
      </c>
      <c r="CK387" s="29">
        <f t="shared" ca="1" si="773"/>
        <v>101194.84696520196</v>
      </c>
      <c r="CL387" s="29">
        <f t="shared" ca="1" si="651"/>
        <v>105.41129892208538</v>
      </c>
      <c r="CM387" s="29"/>
      <c r="CN387" s="29">
        <v>245</v>
      </c>
      <c r="CO387" s="29">
        <f t="shared" ca="1" si="736"/>
        <v>0</v>
      </c>
      <c r="CP387" s="29">
        <f t="shared" ca="1" si="777"/>
        <v>0</v>
      </c>
      <c r="CQ387" s="29">
        <f t="shared" ca="1" si="679"/>
        <v>0</v>
      </c>
      <c r="CR387" s="292"/>
      <c r="DB387" s="242">
        <v>245</v>
      </c>
      <c r="DC387" s="488">
        <f t="shared" ca="1" si="680"/>
        <v>0</v>
      </c>
      <c r="DD387" s="489">
        <f t="shared" ca="1" si="652"/>
        <v>0</v>
      </c>
      <c r="DE387" s="488">
        <f t="shared" ca="1" si="681"/>
        <v>0</v>
      </c>
      <c r="DF387" s="489">
        <f t="shared" ca="1" si="682"/>
        <v>0</v>
      </c>
      <c r="DG387" s="488">
        <f t="shared" ca="1" si="683"/>
        <v>0</v>
      </c>
      <c r="DH387" s="488">
        <f t="shared" si="684"/>
        <v>0</v>
      </c>
      <c r="DI387" s="488">
        <f t="shared" si="685"/>
        <v>0</v>
      </c>
      <c r="DJ387" s="523">
        <f t="shared" ca="1" si="686"/>
        <v>0</v>
      </c>
      <c r="DK387" s="420">
        <f t="shared" ca="1" si="653"/>
        <v>0</v>
      </c>
      <c r="DL387" s="416">
        <f t="shared" ca="1" si="687"/>
        <v>0</v>
      </c>
      <c r="DM387" s="372">
        <f t="shared" ca="1" si="748"/>
        <v>0</v>
      </c>
      <c r="DN387" s="242">
        <v>246</v>
      </c>
      <c r="DO387" s="29">
        <f t="shared" si="654"/>
        <v>0</v>
      </c>
      <c r="DP387" s="29">
        <f t="shared" ca="1" si="737"/>
        <v>93859.718426841733</v>
      </c>
      <c r="DQ387" s="29">
        <f t="shared" ca="1" si="655"/>
        <v>97.770540027960138</v>
      </c>
      <c r="DR387" s="29"/>
      <c r="DS387" s="24">
        <v>245</v>
      </c>
      <c r="DT387" s="243">
        <f t="shared" ca="1" si="738"/>
        <v>0</v>
      </c>
      <c r="DU387" s="243">
        <f t="shared" ca="1" si="778"/>
        <v>0</v>
      </c>
      <c r="DV387" s="243">
        <f t="shared" ca="1" si="688"/>
        <v>0</v>
      </c>
      <c r="DW387" s="33"/>
      <c r="EG387" s="242">
        <v>245</v>
      </c>
      <c r="EH387" s="331">
        <f t="shared" ca="1" si="689"/>
        <v>1150</v>
      </c>
      <c r="EI387" s="599">
        <f t="shared" ca="1" si="749"/>
        <v>103.62049999999999</v>
      </c>
      <c r="EJ387" s="331">
        <f t="shared" ca="1" si="690"/>
        <v>1046.3795</v>
      </c>
      <c r="EK387" s="594">
        <f t="shared" ca="1" si="691"/>
        <v>148.92506026230868</v>
      </c>
      <c r="EL387" s="488">
        <f t="shared" ca="1" si="692"/>
        <v>897.45443973769136</v>
      </c>
      <c r="EM387" s="331">
        <f t="shared" si="693"/>
        <v>0</v>
      </c>
      <c r="EN387" s="331">
        <f t="shared" si="694"/>
        <v>0</v>
      </c>
      <c r="EO387" s="595">
        <f t="shared" ca="1" si="695"/>
        <v>50162.566221625282</v>
      </c>
      <c r="EP387" s="420">
        <f t="shared" ca="1" si="656"/>
        <v>0</v>
      </c>
      <c r="EQ387" s="416">
        <f t="shared" ca="1" si="696"/>
        <v>1150</v>
      </c>
      <c r="ER387" s="372">
        <f t="shared" ca="1" si="750"/>
        <v>-1150</v>
      </c>
      <c r="ES387" s="242">
        <v>246</v>
      </c>
      <c r="ET387" s="29">
        <f t="shared" si="697"/>
        <v>0</v>
      </c>
      <c r="EU387" s="29">
        <f t="shared" ca="1" si="774"/>
        <v>101194.84696520196</v>
      </c>
      <c r="EV387" s="29">
        <f t="shared" ca="1" si="657"/>
        <v>105.41129892208538</v>
      </c>
      <c r="EW387" s="29"/>
      <c r="EX387" s="24">
        <v>245</v>
      </c>
      <c r="EY387" s="243">
        <f t="shared" ca="1" si="739"/>
        <v>1150</v>
      </c>
      <c r="EZ387" s="243">
        <f t="shared" ca="1" si="779"/>
        <v>333446.39374050242</v>
      </c>
      <c r="FA387" s="243">
        <f t="shared" ca="1" si="699"/>
        <v>347.33999347969007</v>
      </c>
      <c r="FB387" s="33"/>
      <c r="FL387" s="242">
        <v>245</v>
      </c>
      <c r="FM387" s="331">
        <f t="shared" ca="1" si="700"/>
        <v>1150</v>
      </c>
      <c r="FN387" s="600">
        <f t="shared" ca="1" si="752"/>
        <v>104.1015</v>
      </c>
      <c r="FO387" s="331">
        <f t="shared" ca="1" si="701"/>
        <v>1045.8985</v>
      </c>
      <c r="FP387" s="597">
        <f t="shared" ca="1" si="702"/>
        <v>159.68921766247141</v>
      </c>
      <c r="FQ387" s="488">
        <f t="shared" ca="1" si="703"/>
        <v>886.20928233752863</v>
      </c>
      <c r="FR387" s="331">
        <f t="shared" si="704"/>
        <v>0</v>
      </c>
      <c r="FS387" s="331">
        <f t="shared" si="705"/>
        <v>0</v>
      </c>
      <c r="FT387" s="596">
        <f t="shared" ca="1" si="706"/>
        <v>53864.379630509808</v>
      </c>
      <c r="FU387" s="420">
        <f t="shared" ca="1" si="658"/>
        <v>0</v>
      </c>
      <c r="FV387" s="416">
        <f t="shared" ca="1" si="707"/>
        <v>1150</v>
      </c>
      <c r="FW387" s="372">
        <f t="shared" ca="1" si="753"/>
        <v>-1150</v>
      </c>
      <c r="FX387" s="242">
        <v>246</v>
      </c>
      <c r="FY387" s="29">
        <f t="shared" si="708"/>
        <v>0</v>
      </c>
      <c r="FZ387" s="29">
        <f t="shared" ca="1" si="775"/>
        <v>101194.84696520196</v>
      </c>
      <c r="GA387" s="29">
        <f t="shared" ca="1" si="659"/>
        <v>105.41129892208538</v>
      </c>
      <c r="GB387" s="29"/>
      <c r="GC387" s="24">
        <v>245</v>
      </c>
      <c r="GD387" s="243">
        <f t="shared" ca="1" si="740"/>
        <v>1150</v>
      </c>
      <c r="GE387" s="243">
        <f t="shared" ca="1" si="780"/>
        <v>333405.03026008647</v>
      </c>
      <c r="GF387" s="243">
        <f t="shared" ca="1" si="710"/>
        <v>347.29690652092341</v>
      </c>
      <c r="GG387" s="33"/>
      <c r="GQ387" s="242">
        <v>245</v>
      </c>
      <c r="GR387" s="331">
        <f t="shared" ca="1" si="660"/>
        <v>1150</v>
      </c>
      <c r="GS387" s="600">
        <f t="shared" ca="1" si="755"/>
        <v>106.9885</v>
      </c>
      <c r="GT387" s="331">
        <f t="shared" ca="1" si="661"/>
        <v>1043.0115000000001</v>
      </c>
      <c r="GU387" s="591">
        <f t="shared" ca="1" si="711"/>
        <v>196.62901955930329</v>
      </c>
      <c r="GV387" s="488">
        <f t="shared" ca="1" si="741"/>
        <v>846.38248044069678</v>
      </c>
      <c r="GW387" s="331">
        <f t="shared" si="742"/>
        <v>0</v>
      </c>
      <c r="GX387" s="331">
        <f t="shared" si="743"/>
        <v>0</v>
      </c>
      <c r="GY387" s="593">
        <f t="shared" ca="1" si="744"/>
        <v>66569.281368463286</v>
      </c>
      <c r="GZ387" s="420">
        <f t="shared" ca="1" si="662"/>
        <v>0</v>
      </c>
      <c r="HA387" s="416">
        <f t="shared" ca="1" si="712"/>
        <v>1150</v>
      </c>
      <c r="HB387" s="372">
        <f t="shared" ca="1" si="756"/>
        <v>-1150</v>
      </c>
      <c r="HC387" s="242">
        <v>246</v>
      </c>
      <c r="HD387" s="29">
        <f t="shared" si="713"/>
        <v>0</v>
      </c>
      <c r="HE387" s="29">
        <f t="shared" ca="1" si="776"/>
        <v>93859.718426841733</v>
      </c>
      <c r="HF387" s="29">
        <f t="shared" ca="1" si="663"/>
        <v>97.770540027960138</v>
      </c>
      <c r="HG387" s="29"/>
      <c r="HH387" s="24">
        <v>245</v>
      </c>
      <c r="HI387" s="243">
        <f t="shared" ca="1" si="758"/>
        <v>1150</v>
      </c>
      <c r="HJ387" s="243">
        <f t="shared" ca="1" si="781"/>
        <v>332079.59510652471</v>
      </c>
      <c r="HK387" s="243">
        <f t="shared" ca="1" si="715"/>
        <v>345.9162449026299</v>
      </c>
      <c r="HL387" s="33"/>
    </row>
    <row r="388" spans="3:220" ht="15" customHeight="1" x14ac:dyDescent="0.25">
      <c r="C388" s="242">
        <v>246</v>
      </c>
      <c r="D388" s="243">
        <f t="shared" si="635"/>
        <v>1155.6736805955547</v>
      </c>
      <c r="E388" s="865">
        <f t="shared" si="716"/>
        <v>100</v>
      </c>
      <c r="F388" s="866"/>
      <c r="G388" s="243">
        <f t="shared" si="636"/>
        <v>1055.6736805955547</v>
      </c>
      <c r="H388" s="859">
        <f t="shared" si="637"/>
        <v>176.56727195994014</v>
      </c>
      <c r="I388" s="860"/>
      <c r="J388" s="243">
        <f t="shared" si="638"/>
        <v>879.10640863561457</v>
      </c>
      <c r="K388" s="859">
        <f t="shared" si="664"/>
        <v>52091.075179346422</v>
      </c>
      <c r="L388" s="860"/>
      <c r="M388" s="860"/>
      <c r="N388" s="861"/>
      <c r="O388" s="248">
        <f t="shared" si="665"/>
        <v>52091.075179346422</v>
      </c>
      <c r="P388" s="248">
        <f t="shared" si="633"/>
        <v>0</v>
      </c>
      <c r="Q388" s="248">
        <f t="shared" si="639"/>
        <v>0</v>
      </c>
      <c r="R388" s="1015" t="str">
        <f t="shared" si="634"/>
        <v/>
      </c>
      <c r="S388" s="1015"/>
      <c r="U388">
        <v>246</v>
      </c>
      <c r="W388" s="278"/>
      <c r="X388" s="278"/>
      <c r="Y388" s="854"/>
      <c r="Z388" s="855"/>
      <c r="AA388" s="279"/>
      <c r="AR388" s="242">
        <v>246</v>
      </c>
      <c r="AS388" s="331">
        <f t="shared" ca="1" si="640"/>
        <v>1231.970682334292</v>
      </c>
      <c r="AT388" s="566">
        <f t="shared" ca="1" si="666"/>
        <v>103.62049999999999</v>
      </c>
      <c r="AU388" s="331">
        <f t="shared" ca="1" si="641"/>
        <v>1128.350182334292</v>
      </c>
      <c r="AV388" s="329">
        <f t="shared" ca="1" si="642"/>
        <v>60.958709468219382</v>
      </c>
      <c r="AW388" s="331">
        <f t="shared" ca="1" si="643"/>
        <v>1067.3914728660725</v>
      </c>
      <c r="AX388" s="331">
        <f t="shared" si="667"/>
        <v>0</v>
      </c>
      <c r="AY388" s="331">
        <f t="shared" si="724"/>
        <v>0</v>
      </c>
      <c r="AZ388" s="350">
        <f t="shared" ca="1" si="644"/>
        <v>19832.737487666287</v>
      </c>
      <c r="BA388" s="420">
        <f t="shared" ca="1" si="645"/>
        <v>0</v>
      </c>
      <c r="BB388" s="416">
        <f t="shared" ca="1" si="668"/>
        <v>1231.970682334292</v>
      </c>
      <c r="BC388" s="372">
        <f t="shared" ca="1" si="745"/>
        <v>-1231.970682334292</v>
      </c>
      <c r="BD388" s="242">
        <v>247</v>
      </c>
      <c r="BE388" s="29">
        <f t="shared" si="646"/>
        <v>0</v>
      </c>
      <c r="BF388" s="29">
        <f t="shared" ca="1" si="669"/>
        <v>101194.84696520196</v>
      </c>
      <c r="BG388" s="29">
        <f t="shared" ca="1" si="647"/>
        <v>105.41129892208538</v>
      </c>
      <c r="BH388" s="29"/>
      <c r="BI388" s="24">
        <v>246</v>
      </c>
      <c r="BJ388" s="243">
        <f t="shared" ca="1" si="735"/>
        <v>1231.970682334292</v>
      </c>
      <c r="BK388" s="243">
        <f t="shared" ca="1" si="717"/>
        <v>357432.5228863862</v>
      </c>
      <c r="BL388" s="243">
        <f t="shared" ca="1" si="670"/>
        <v>372.32554467331897</v>
      </c>
      <c r="BM388" s="33"/>
      <c r="BO388" s="278"/>
      <c r="BP388" s="278"/>
      <c r="BQ388" s="278"/>
      <c r="BR388" s="278"/>
      <c r="BS388" s="278"/>
      <c r="BT388" s="278"/>
      <c r="BU388" s="278"/>
      <c r="BV388" s="278"/>
      <c r="BW388" s="679">
        <v>246</v>
      </c>
      <c r="BX388" s="489">
        <f t="shared" ca="1" si="671"/>
        <v>0</v>
      </c>
      <c r="BY388" s="489">
        <f t="shared" ca="1" si="648"/>
        <v>0</v>
      </c>
      <c r="BZ388" s="489">
        <f t="shared" ca="1" si="649"/>
        <v>0</v>
      </c>
      <c r="CA388" s="489">
        <f t="shared" ca="1" si="672"/>
        <v>0</v>
      </c>
      <c r="CB388" s="489">
        <f t="shared" ca="1" si="673"/>
        <v>0</v>
      </c>
      <c r="CC388" s="489">
        <f t="shared" si="674"/>
        <v>0</v>
      </c>
      <c r="CD388" s="489">
        <f t="shared" si="675"/>
        <v>0</v>
      </c>
      <c r="CE388" s="647">
        <f t="shared" ca="1" si="676"/>
        <v>0</v>
      </c>
      <c r="CF388" s="700">
        <f t="shared" ca="1" si="723"/>
        <v>0</v>
      </c>
      <c r="CG388" s="701">
        <f t="shared" ca="1" si="677"/>
        <v>0</v>
      </c>
      <c r="CH388" s="710">
        <f t="shared" ca="1" si="746"/>
        <v>0</v>
      </c>
      <c r="CI388" s="679">
        <v>247</v>
      </c>
      <c r="CJ388" s="29">
        <f t="shared" si="650"/>
        <v>0</v>
      </c>
      <c r="CK388" s="29">
        <f t="shared" ca="1" si="773"/>
        <v>101194.84696520196</v>
      </c>
      <c r="CL388" s="29">
        <f t="shared" ca="1" si="651"/>
        <v>105.41129892208538</v>
      </c>
      <c r="CM388" s="29"/>
      <c r="CN388" s="29">
        <v>246</v>
      </c>
      <c r="CO388" s="29">
        <f t="shared" ca="1" si="736"/>
        <v>0</v>
      </c>
      <c r="CP388" s="29">
        <f t="shared" ca="1" si="777"/>
        <v>0</v>
      </c>
      <c r="CQ388" s="29">
        <f t="shared" ca="1" si="679"/>
        <v>0</v>
      </c>
      <c r="CR388" s="292"/>
      <c r="DB388" s="242">
        <v>246</v>
      </c>
      <c r="DC388" s="488">
        <f t="shared" ca="1" si="680"/>
        <v>0</v>
      </c>
      <c r="DD388" s="489">
        <f t="shared" ca="1" si="652"/>
        <v>0</v>
      </c>
      <c r="DE388" s="488">
        <f t="shared" ca="1" si="681"/>
        <v>0</v>
      </c>
      <c r="DF388" s="489">
        <f t="shared" ca="1" si="682"/>
        <v>0</v>
      </c>
      <c r="DG388" s="488">
        <f t="shared" ca="1" si="683"/>
        <v>0</v>
      </c>
      <c r="DH388" s="488">
        <f t="shared" si="684"/>
        <v>0</v>
      </c>
      <c r="DI388" s="488">
        <f t="shared" si="685"/>
        <v>0</v>
      </c>
      <c r="DJ388" s="523">
        <f t="shared" ca="1" si="686"/>
        <v>0</v>
      </c>
      <c r="DK388" s="420">
        <f t="shared" ca="1" si="653"/>
        <v>0</v>
      </c>
      <c r="DL388" s="416">
        <f t="shared" ca="1" si="687"/>
        <v>0</v>
      </c>
      <c r="DM388" s="372">
        <f t="shared" ca="1" si="748"/>
        <v>0</v>
      </c>
      <c r="DN388" s="242">
        <v>247</v>
      </c>
      <c r="DO388" s="29">
        <f t="shared" si="654"/>
        <v>0</v>
      </c>
      <c r="DP388" s="29">
        <f t="shared" ca="1" si="737"/>
        <v>93859.718426841733</v>
      </c>
      <c r="DQ388" s="29">
        <f t="shared" ca="1" si="655"/>
        <v>97.770540027960138</v>
      </c>
      <c r="DR388" s="29"/>
      <c r="DS388" s="24">
        <v>246</v>
      </c>
      <c r="DT388" s="243">
        <f t="shared" ca="1" si="738"/>
        <v>0</v>
      </c>
      <c r="DU388" s="243">
        <f t="shared" ca="1" si="778"/>
        <v>0</v>
      </c>
      <c r="DV388" s="243">
        <f t="shared" ca="1" si="688"/>
        <v>0</v>
      </c>
      <c r="DW388" s="33"/>
      <c r="EG388" s="242">
        <v>246</v>
      </c>
      <c r="EH388" s="331">
        <f t="shared" ca="1" si="689"/>
        <v>1150</v>
      </c>
      <c r="EI388" s="599">
        <f t="shared" ca="1" si="749"/>
        <v>103.62049999999999</v>
      </c>
      <c r="EJ388" s="331">
        <f t="shared" ca="1" si="690"/>
        <v>1046.3795</v>
      </c>
      <c r="EK388" s="594">
        <f t="shared" ca="1" si="691"/>
        <v>146.30748481307376</v>
      </c>
      <c r="EL388" s="488">
        <f t="shared" ca="1" si="692"/>
        <v>900.07201518692625</v>
      </c>
      <c r="EM388" s="331">
        <f t="shared" si="693"/>
        <v>0</v>
      </c>
      <c r="EN388" s="331">
        <f t="shared" si="694"/>
        <v>0</v>
      </c>
      <c r="EO388" s="595">
        <f t="shared" ca="1" si="695"/>
        <v>49262.494206438358</v>
      </c>
      <c r="EP388" s="420">
        <f t="shared" ca="1" si="656"/>
        <v>0</v>
      </c>
      <c r="EQ388" s="416">
        <f t="shared" ca="1" si="696"/>
        <v>1150</v>
      </c>
      <c r="ER388" s="372">
        <f t="shared" ca="1" si="750"/>
        <v>-1150</v>
      </c>
      <c r="ES388" s="242">
        <v>247</v>
      </c>
      <c r="ET388" s="29">
        <f t="shared" si="697"/>
        <v>0</v>
      </c>
      <c r="EU388" s="29">
        <f t="shared" ca="1" si="774"/>
        <v>101194.84696520196</v>
      </c>
      <c r="EV388" s="29">
        <f t="shared" ca="1" si="657"/>
        <v>105.41129892208538</v>
      </c>
      <c r="EW388" s="29"/>
      <c r="EX388" s="24">
        <v>246</v>
      </c>
      <c r="EY388" s="243">
        <f t="shared" ca="1" si="739"/>
        <v>1150</v>
      </c>
      <c r="EZ388" s="243">
        <f t="shared" ca="1" si="779"/>
        <v>334596.39374050242</v>
      </c>
      <c r="FA388" s="243">
        <f t="shared" ca="1" si="699"/>
        <v>348.53791014635675</v>
      </c>
      <c r="FB388" s="33"/>
      <c r="FL388" s="242">
        <v>246</v>
      </c>
      <c r="FM388" s="331">
        <f t="shared" ca="1" si="700"/>
        <v>1150</v>
      </c>
      <c r="FN388" s="600">
        <f t="shared" ca="1" si="752"/>
        <v>104.1015</v>
      </c>
      <c r="FO388" s="331">
        <f t="shared" ca="1" si="701"/>
        <v>1045.8985</v>
      </c>
      <c r="FP388" s="597">
        <f t="shared" ca="1" si="702"/>
        <v>157.10444058898696</v>
      </c>
      <c r="FQ388" s="488">
        <f t="shared" ca="1" si="703"/>
        <v>888.794059411013</v>
      </c>
      <c r="FR388" s="331">
        <f t="shared" si="704"/>
        <v>0</v>
      </c>
      <c r="FS388" s="331">
        <f t="shared" si="705"/>
        <v>0</v>
      </c>
      <c r="FT388" s="596">
        <f t="shared" ca="1" si="706"/>
        <v>52975.585571098796</v>
      </c>
      <c r="FU388" s="420">
        <f t="shared" ca="1" si="658"/>
        <v>0</v>
      </c>
      <c r="FV388" s="416">
        <f t="shared" ca="1" si="707"/>
        <v>1150</v>
      </c>
      <c r="FW388" s="372">
        <f t="shared" ca="1" si="753"/>
        <v>-1150</v>
      </c>
      <c r="FX388" s="242">
        <v>247</v>
      </c>
      <c r="FY388" s="29">
        <f t="shared" si="708"/>
        <v>0</v>
      </c>
      <c r="FZ388" s="29">
        <f t="shared" ca="1" si="775"/>
        <v>101194.84696520196</v>
      </c>
      <c r="GA388" s="29">
        <f t="shared" ca="1" si="659"/>
        <v>105.41129892208538</v>
      </c>
      <c r="GB388" s="29"/>
      <c r="GC388" s="24">
        <v>246</v>
      </c>
      <c r="GD388" s="243">
        <f t="shared" ca="1" si="740"/>
        <v>1150</v>
      </c>
      <c r="GE388" s="243">
        <f t="shared" ca="1" si="780"/>
        <v>334555.03026008647</v>
      </c>
      <c r="GF388" s="243">
        <f t="shared" ca="1" si="710"/>
        <v>348.4948231875901</v>
      </c>
      <c r="GG388" s="33"/>
      <c r="GQ388" s="242">
        <v>246</v>
      </c>
      <c r="GR388" s="331">
        <f t="shared" ca="1" si="660"/>
        <v>1150</v>
      </c>
      <c r="GS388" s="600">
        <f t="shared" ca="1" si="755"/>
        <v>106.9885</v>
      </c>
      <c r="GT388" s="331">
        <f t="shared" ca="1" si="661"/>
        <v>1043.0115000000001</v>
      </c>
      <c r="GU388" s="591">
        <f t="shared" ca="1" si="711"/>
        <v>194.16040399135127</v>
      </c>
      <c r="GV388" s="488">
        <f t="shared" ca="1" si="741"/>
        <v>848.85109600864882</v>
      </c>
      <c r="GW388" s="331">
        <f t="shared" si="742"/>
        <v>0</v>
      </c>
      <c r="GX388" s="331">
        <f t="shared" si="743"/>
        <v>0</v>
      </c>
      <c r="GY388" s="593">
        <f t="shared" ca="1" si="744"/>
        <v>65720.430272454643</v>
      </c>
      <c r="GZ388" s="420">
        <f t="shared" ca="1" si="662"/>
        <v>0</v>
      </c>
      <c r="HA388" s="416">
        <f t="shared" ca="1" si="712"/>
        <v>1150</v>
      </c>
      <c r="HB388" s="372">
        <f t="shared" ca="1" si="756"/>
        <v>-1150</v>
      </c>
      <c r="HC388" s="242">
        <v>247</v>
      </c>
      <c r="HD388" s="29">
        <f t="shared" si="713"/>
        <v>0</v>
      </c>
      <c r="HE388" s="29">
        <f t="shared" ca="1" si="776"/>
        <v>93859.718426841733</v>
      </c>
      <c r="HF388" s="29">
        <f t="shared" ca="1" si="663"/>
        <v>97.770540027960138</v>
      </c>
      <c r="HG388" s="29"/>
      <c r="HH388" s="24">
        <v>246</v>
      </c>
      <c r="HI388" s="243">
        <f t="shared" ca="1" si="758"/>
        <v>1150</v>
      </c>
      <c r="HJ388" s="243">
        <f t="shared" ca="1" si="781"/>
        <v>333229.59510652471</v>
      </c>
      <c r="HK388" s="243">
        <f t="shared" ca="1" si="715"/>
        <v>347.11416156929658</v>
      </c>
      <c r="HL388" s="33"/>
    </row>
    <row r="389" spans="3:220" ht="15" customHeight="1" x14ac:dyDescent="0.25">
      <c r="C389" s="242">
        <v>247</v>
      </c>
      <c r="D389" s="243">
        <f t="shared" si="635"/>
        <v>1155.6736805955547</v>
      </c>
      <c r="E389" s="865">
        <f t="shared" si="716"/>
        <v>100</v>
      </c>
      <c r="F389" s="866"/>
      <c r="G389" s="243">
        <f t="shared" si="636"/>
        <v>1055.6736805955547</v>
      </c>
      <c r="H389" s="859">
        <f t="shared" si="637"/>
        <v>173.63691726448806</v>
      </c>
      <c r="I389" s="860"/>
      <c r="J389" s="243">
        <f t="shared" si="638"/>
        <v>882.03676333106671</v>
      </c>
      <c r="K389" s="859">
        <f t="shared" si="664"/>
        <v>51209.038416015355</v>
      </c>
      <c r="L389" s="860"/>
      <c r="M389" s="860"/>
      <c r="N389" s="861"/>
      <c r="O389" s="248">
        <f t="shared" si="665"/>
        <v>51209.038416015355</v>
      </c>
      <c r="P389" s="248">
        <f t="shared" si="633"/>
        <v>0</v>
      </c>
      <c r="Q389" s="248">
        <f t="shared" si="639"/>
        <v>0</v>
      </c>
      <c r="R389" s="1015" t="str">
        <f t="shared" si="634"/>
        <v/>
      </c>
      <c r="S389" s="1015"/>
      <c r="U389">
        <v>247</v>
      </c>
      <c r="W389" s="278"/>
      <c r="X389" s="278"/>
      <c r="Y389" s="854"/>
      <c r="Z389" s="855"/>
      <c r="AA389" s="279"/>
      <c r="AR389" s="242">
        <v>247</v>
      </c>
      <c r="AS389" s="331">
        <f t="shared" ca="1" si="640"/>
        <v>1231.970682334292</v>
      </c>
      <c r="AT389" s="566">
        <f t="shared" ca="1" si="666"/>
        <v>103.62049999999999</v>
      </c>
      <c r="AU389" s="331">
        <f t="shared" ca="1" si="641"/>
        <v>1128.350182334292</v>
      </c>
      <c r="AV389" s="329">
        <f t="shared" ca="1" si="642"/>
        <v>57.845484339026676</v>
      </c>
      <c r="AW389" s="331">
        <f t="shared" ca="1" si="643"/>
        <v>1070.5046979952654</v>
      </c>
      <c r="AX389" s="331">
        <f t="shared" si="667"/>
        <v>0</v>
      </c>
      <c r="AY389" s="331">
        <f t="shared" si="724"/>
        <v>0</v>
      </c>
      <c r="AZ389" s="350">
        <f t="shared" ca="1" si="644"/>
        <v>18762.232789671023</v>
      </c>
      <c r="BA389" s="420">
        <f t="shared" ca="1" si="645"/>
        <v>0</v>
      </c>
      <c r="BB389" s="416">
        <f t="shared" ca="1" si="668"/>
        <v>1231.970682334292</v>
      </c>
      <c r="BC389" s="372">
        <f t="shared" ca="1" si="745"/>
        <v>-1231.970682334292</v>
      </c>
      <c r="BD389" s="242">
        <v>248</v>
      </c>
      <c r="BE389" s="29">
        <f t="shared" si="646"/>
        <v>0</v>
      </c>
      <c r="BF389" s="29">
        <f t="shared" ca="1" si="669"/>
        <v>101194.84696520196</v>
      </c>
      <c r="BG389" s="29">
        <f t="shared" ca="1" si="647"/>
        <v>105.41129892208538</v>
      </c>
      <c r="BH389" s="29"/>
      <c r="BI389" s="24">
        <v>247</v>
      </c>
      <c r="BJ389" s="243">
        <f t="shared" ca="1" si="735"/>
        <v>1231.970682334292</v>
      </c>
      <c r="BK389" s="243">
        <f t="shared" ca="1" si="717"/>
        <v>358664.49356872047</v>
      </c>
      <c r="BL389" s="243">
        <f t="shared" ca="1" si="670"/>
        <v>373.60884746741721</v>
      </c>
      <c r="BM389" s="33"/>
      <c r="BO389" s="278"/>
      <c r="BP389" s="278"/>
      <c r="BQ389" s="278"/>
      <c r="BR389" s="278"/>
      <c r="BS389" s="278"/>
      <c r="BT389" s="278"/>
      <c r="BU389" s="278"/>
      <c r="BV389" s="278"/>
      <c r="BW389" s="679">
        <v>247</v>
      </c>
      <c r="BX389" s="489">
        <f t="shared" ca="1" si="671"/>
        <v>0</v>
      </c>
      <c r="BY389" s="489">
        <f t="shared" ca="1" si="648"/>
        <v>0</v>
      </c>
      <c r="BZ389" s="489">
        <f t="shared" ca="1" si="649"/>
        <v>0</v>
      </c>
      <c r="CA389" s="489">
        <f t="shared" ca="1" si="672"/>
        <v>0</v>
      </c>
      <c r="CB389" s="489">
        <f t="shared" ca="1" si="673"/>
        <v>0</v>
      </c>
      <c r="CC389" s="489">
        <f t="shared" si="674"/>
        <v>0</v>
      </c>
      <c r="CD389" s="489">
        <f t="shared" si="675"/>
        <v>0</v>
      </c>
      <c r="CE389" s="647">
        <f t="shared" ca="1" si="676"/>
        <v>0</v>
      </c>
      <c r="CF389" s="700">
        <f t="shared" ca="1" si="723"/>
        <v>0</v>
      </c>
      <c r="CG389" s="701">
        <f t="shared" ca="1" si="677"/>
        <v>0</v>
      </c>
      <c r="CH389" s="710">
        <f t="shared" ca="1" si="746"/>
        <v>0</v>
      </c>
      <c r="CI389" s="679">
        <v>248</v>
      </c>
      <c r="CJ389" s="29">
        <f t="shared" si="650"/>
        <v>0</v>
      </c>
      <c r="CK389" s="29">
        <f t="shared" ca="1" si="773"/>
        <v>101194.84696520196</v>
      </c>
      <c r="CL389" s="29">
        <f t="shared" ca="1" si="651"/>
        <v>105.41129892208538</v>
      </c>
      <c r="CM389" s="29"/>
      <c r="CN389" s="29">
        <v>247</v>
      </c>
      <c r="CO389" s="29">
        <f t="shared" ca="1" si="736"/>
        <v>0</v>
      </c>
      <c r="CP389" s="649">
        <f t="shared" ca="1" si="777"/>
        <v>0</v>
      </c>
      <c r="CQ389" s="29">
        <f t="shared" ca="1" si="679"/>
        <v>0</v>
      </c>
      <c r="CR389" s="292"/>
      <c r="DB389" s="242">
        <v>247</v>
      </c>
      <c r="DC389" s="488">
        <f t="shared" ca="1" si="680"/>
        <v>0</v>
      </c>
      <c r="DD389" s="489">
        <f t="shared" ca="1" si="652"/>
        <v>0</v>
      </c>
      <c r="DE389" s="488">
        <f t="shared" ca="1" si="681"/>
        <v>0</v>
      </c>
      <c r="DF389" s="489">
        <f t="shared" ca="1" si="682"/>
        <v>0</v>
      </c>
      <c r="DG389" s="488">
        <f t="shared" ca="1" si="683"/>
        <v>0</v>
      </c>
      <c r="DH389" s="488">
        <f t="shared" si="684"/>
        <v>0</v>
      </c>
      <c r="DI389" s="488">
        <f t="shared" si="685"/>
        <v>0</v>
      </c>
      <c r="DJ389" s="523">
        <f t="shared" ca="1" si="686"/>
        <v>0</v>
      </c>
      <c r="DK389" s="420">
        <f t="shared" ca="1" si="653"/>
        <v>0</v>
      </c>
      <c r="DL389" s="416">
        <f t="shared" ca="1" si="687"/>
        <v>0</v>
      </c>
      <c r="DM389" s="372">
        <f t="shared" ca="1" si="748"/>
        <v>0</v>
      </c>
      <c r="DN389" s="242">
        <v>248</v>
      </c>
      <c r="DO389" s="29">
        <f t="shared" si="654"/>
        <v>0</v>
      </c>
      <c r="DP389" s="29">
        <f t="shared" ca="1" si="737"/>
        <v>93859.718426841733</v>
      </c>
      <c r="DQ389" s="29">
        <f t="shared" ca="1" si="655"/>
        <v>97.770540027960138</v>
      </c>
      <c r="DR389" s="29"/>
      <c r="DS389" s="24">
        <v>247</v>
      </c>
      <c r="DT389" s="243">
        <f t="shared" ca="1" si="738"/>
        <v>0</v>
      </c>
      <c r="DU389" s="243">
        <f t="shared" ca="1" si="778"/>
        <v>0</v>
      </c>
      <c r="DV389" s="243">
        <f t="shared" ca="1" si="688"/>
        <v>0</v>
      </c>
      <c r="DW389" s="33"/>
      <c r="EG389" s="242">
        <v>247</v>
      </c>
      <c r="EH389" s="331">
        <f t="shared" ca="1" si="689"/>
        <v>1150</v>
      </c>
      <c r="EI389" s="599">
        <f t="shared" ca="1" si="749"/>
        <v>103.62049999999999</v>
      </c>
      <c r="EJ389" s="331">
        <f t="shared" ca="1" si="690"/>
        <v>1046.3795</v>
      </c>
      <c r="EK389" s="594">
        <f t="shared" ca="1" si="691"/>
        <v>143.68227476877857</v>
      </c>
      <c r="EL389" s="488">
        <f t="shared" ca="1" si="692"/>
        <v>902.69722523122141</v>
      </c>
      <c r="EM389" s="331">
        <f t="shared" si="693"/>
        <v>0</v>
      </c>
      <c r="EN389" s="331">
        <f t="shared" si="694"/>
        <v>0</v>
      </c>
      <c r="EO389" s="595">
        <f t="shared" ca="1" si="695"/>
        <v>48359.796981207139</v>
      </c>
      <c r="EP389" s="420">
        <f t="shared" ca="1" si="656"/>
        <v>0</v>
      </c>
      <c r="EQ389" s="416">
        <f t="shared" ca="1" si="696"/>
        <v>1150</v>
      </c>
      <c r="ER389" s="372">
        <f t="shared" ca="1" si="750"/>
        <v>-1150</v>
      </c>
      <c r="ES389" s="242">
        <v>248</v>
      </c>
      <c r="ET389" s="29">
        <f t="shared" si="697"/>
        <v>0</v>
      </c>
      <c r="EU389" s="584">
        <f t="shared" ca="1" si="774"/>
        <v>101194.84696520196</v>
      </c>
      <c r="EV389" s="29">
        <f t="shared" ca="1" si="657"/>
        <v>105.41129892208538</v>
      </c>
      <c r="EW389" s="29"/>
      <c r="EX389" s="24">
        <v>247</v>
      </c>
      <c r="EY389" s="243">
        <f t="shared" ca="1" si="739"/>
        <v>1150</v>
      </c>
      <c r="EZ389" s="243">
        <f t="shared" ca="1" si="779"/>
        <v>335746.39374050242</v>
      </c>
      <c r="FA389" s="243">
        <f t="shared" ca="1" si="699"/>
        <v>349.73582681302338</v>
      </c>
      <c r="FB389" s="33"/>
      <c r="FL389" s="242">
        <v>247</v>
      </c>
      <c r="FM389" s="331">
        <f t="shared" ca="1" si="700"/>
        <v>1150</v>
      </c>
      <c r="FN389" s="600">
        <f t="shared" ca="1" si="752"/>
        <v>104.1015</v>
      </c>
      <c r="FO389" s="331">
        <f t="shared" ca="1" si="701"/>
        <v>1045.8985</v>
      </c>
      <c r="FP389" s="597">
        <f t="shared" ca="1" si="702"/>
        <v>154.51212458237151</v>
      </c>
      <c r="FQ389" s="488">
        <f t="shared" ca="1" si="703"/>
        <v>891.38637541762853</v>
      </c>
      <c r="FR389" s="331">
        <f t="shared" si="704"/>
        <v>0</v>
      </c>
      <c r="FS389" s="331">
        <f t="shared" si="705"/>
        <v>0</v>
      </c>
      <c r="FT389" s="596">
        <f t="shared" ca="1" si="706"/>
        <v>52084.199195681169</v>
      </c>
      <c r="FU389" s="420">
        <f t="shared" ca="1" si="658"/>
        <v>0</v>
      </c>
      <c r="FV389" s="416">
        <f t="shared" ca="1" si="707"/>
        <v>1150</v>
      </c>
      <c r="FW389" s="372">
        <f t="shared" ca="1" si="753"/>
        <v>-1150</v>
      </c>
      <c r="FX389" s="242">
        <v>248</v>
      </c>
      <c r="FY389" s="29">
        <f t="shared" si="708"/>
        <v>0</v>
      </c>
      <c r="FZ389" s="586">
        <f t="shared" ca="1" si="775"/>
        <v>101194.84696520196</v>
      </c>
      <c r="GA389" s="29">
        <f t="shared" ca="1" si="659"/>
        <v>105.41129892208538</v>
      </c>
      <c r="GB389" s="29"/>
      <c r="GC389" s="24">
        <v>247</v>
      </c>
      <c r="GD389" s="243">
        <f t="shared" ca="1" si="740"/>
        <v>1150</v>
      </c>
      <c r="GE389" s="243">
        <f t="shared" ca="1" si="780"/>
        <v>335705.03026008647</v>
      </c>
      <c r="GF389" s="243">
        <f t="shared" ca="1" si="710"/>
        <v>349.69273985425679</v>
      </c>
      <c r="GG389" s="33"/>
      <c r="GQ389" s="242">
        <v>247</v>
      </c>
      <c r="GR389" s="331">
        <f t="shared" ca="1" si="660"/>
        <v>1150</v>
      </c>
      <c r="GS389" s="600">
        <f t="shared" ca="1" si="755"/>
        <v>106.9885</v>
      </c>
      <c r="GT389" s="331">
        <f t="shared" ca="1" si="661"/>
        <v>1043.0115000000001</v>
      </c>
      <c r="GU389" s="591">
        <f t="shared" ca="1" si="711"/>
        <v>191.68458829465939</v>
      </c>
      <c r="GV389" s="488">
        <f t="shared" ca="1" si="741"/>
        <v>851.32691170534065</v>
      </c>
      <c r="GW389" s="331">
        <f t="shared" si="742"/>
        <v>0</v>
      </c>
      <c r="GX389" s="331">
        <f t="shared" si="743"/>
        <v>0</v>
      </c>
      <c r="GY389" s="593">
        <f t="shared" ca="1" si="744"/>
        <v>64869.103360749301</v>
      </c>
      <c r="GZ389" s="420">
        <f t="shared" ca="1" si="662"/>
        <v>0</v>
      </c>
      <c r="HA389" s="416">
        <f t="shared" ca="1" si="712"/>
        <v>1150</v>
      </c>
      <c r="HB389" s="372">
        <f t="shared" ca="1" si="756"/>
        <v>-1150</v>
      </c>
      <c r="HC389" s="242">
        <v>248</v>
      </c>
      <c r="HD389" s="29">
        <f t="shared" si="713"/>
        <v>0</v>
      </c>
      <c r="HE389" s="29">
        <f t="shared" ca="1" si="776"/>
        <v>93859.718426841733</v>
      </c>
      <c r="HF389" s="29">
        <f t="shared" ca="1" si="663"/>
        <v>97.770540027960138</v>
      </c>
      <c r="HG389" s="29"/>
      <c r="HH389" s="24">
        <v>247</v>
      </c>
      <c r="HI389" s="243">
        <f t="shared" ca="1" si="758"/>
        <v>1150</v>
      </c>
      <c r="HJ389" s="243">
        <f t="shared" ca="1" si="781"/>
        <v>334379.59510652471</v>
      </c>
      <c r="HK389" s="243">
        <f t="shared" ca="1" si="715"/>
        <v>348.31207823596327</v>
      </c>
      <c r="HL389" s="33"/>
    </row>
    <row r="390" spans="3:220" ht="15" customHeight="1" x14ac:dyDescent="0.25">
      <c r="C390" s="242">
        <v>248</v>
      </c>
      <c r="D390" s="243">
        <f t="shared" si="635"/>
        <v>1155.6736805955547</v>
      </c>
      <c r="E390" s="865">
        <f t="shared" si="716"/>
        <v>100</v>
      </c>
      <c r="F390" s="866"/>
      <c r="G390" s="243">
        <f t="shared" si="636"/>
        <v>1055.6736805955547</v>
      </c>
      <c r="H390" s="859">
        <f t="shared" si="637"/>
        <v>170.6967947200512</v>
      </c>
      <c r="I390" s="860"/>
      <c r="J390" s="243">
        <f t="shared" si="638"/>
        <v>884.97688587550351</v>
      </c>
      <c r="K390" s="859">
        <f t="shared" si="664"/>
        <v>50324.06153013985</v>
      </c>
      <c r="L390" s="860"/>
      <c r="M390" s="860"/>
      <c r="N390" s="861"/>
      <c r="O390" s="248">
        <f t="shared" si="665"/>
        <v>50324.06153013985</v>
      </c>
      <c r="P390" s="248">
        <f t="shared" si="633"/>
        <v>0</v>
      </c>
      <c r="Q390" s="248">
        <f t="shared" si="639"/>
        <v>0</v>
      </c>
      <c r="R390" s="1015" t="str">
        <f t="shared" si="634"/>
        <v/>
      </c>
      <c r="S390" s="1015"/>
      <c r="U390">
        <v>248</v>
      </c>
      <c r="W390" s="278"/>
      <c r="X390" s="278"/>
      <c r="Y390" s="854"/>
      <c r="Z390" s="855"/>
      <c r="AA390" s="279"/>
      <c r="AR390" s="242">
        <v>248</v>
      </c>
      <c r="AS390" s="331">
        <f t="shared" ca="1" si="640"/>
        <v>1231.970682334292</v>
      </c>
      <c r="AT390" s="566">
        <f t="shared" ca="1" si="666"/>
        <v>103.62049999999999</v>
      </c>
      <c r="AU390" s="331">
        <f t="shared" ca="1" si="641"/>
        <v>1128.350182334292</v>
      </c>
      <c r="AV390" s="329">
        <f t="shared" ca="1" si="642"/>
        <v>54.723178969873821</v>
      </c>
      <c r="AW390" s="331">
        <f t="shared" ca="1" si="643"/>
        <v>1073.6270033644182</v>
      </c>
      <c r="AX390" s="331">
        <f t="shared" si="667"/>
        <v>0</v>
      </c>
      <c r="AY390" s="331">
        <f t="shared" si="724"/>
        <v>0</v>
      </c>
      <c r="AZ390" s="350">
        <f t="shared" ca="1" si="644"/>
        <v>17688.605786306605</v>
      </c>
      <c r="BA390" s="420">
        <f t="shared" ca="1" si="645"/>
        <v>0</v>
      </c>
      <c r="BB390" s="416">
        <f t="shared" ca="1" si="668"/>
        <v>1231.970682334292</v>
      </c>
      <c r="BC390" s="372">
        <f t="shared" ca="1" si="745"/>
        <v>-1231.970682334292</v>
      </c>
      <c r="BD390" s="242">
        <v>249</v>
      </c>
      <c r="BE390" s="29">
        <f t="shared" si="646"/>
        <v>0</v>
      </c>
      <c r="BF390" s="29">
        <f t="shared" ca="1" si="669"/>
        <v>101194.84696520196</v>
      </c>
      <c r="BG390" s="29">
        <f t="shared" ca="1" si="647"/>
        <v>105.41129892208538</v>
      </c>
      <c r="BH390" s="29"/>
      <c r="BI390" s="24">
        <v>248</v>
      </c>
      <c r="BJ390" s="243">
        <f t="shared" ca="1" si="735"/>
        <v>1231.970682334292</v>
      </c>
      <c r="BK390" s="243">
        <f t="shared" ca="1" si="717"/>
        <v>359896.46425105474</v>
      </c>
      <c r="BL390" s="243">
        <f t="shared" ca="1" si="670"/>
        <v>374.89215026151538</v>
      </c>
      <c r="BM390" s="33"/>
      <c r="BO390" s="278"/>
      <c r="BP390" s="278"/>
      <c r="BQ390" s="278"/>
      <c r="BR390" s="278"/>
      <c r="BS390" s="278"/>
      <c r="BT390" s="278"/>
      <c r="BU390" s="278"/>
      <c r="BV390" s="278"/>
      <c r="BW390" s="679">
        <v>248</v>
      </c>
      <c r="BX390" s="489">
        <f t="shared" ca="1" si="671"/>
        <v>0</v>
      </c>
      <c r="BY390" s="489">
        <f t="shared" ca="1" si="648"/>
        <v>0</v>
      </c>
      <c r="BZ390" s="489">
        <f t="shared" ca="1" si="649"/>
        <v>0</v>
      </c>
      <c r="CA390" s="489">
        <f t="shared" ca="1" si="672"/>
        <v>0</v>
      </c>
      <c r="CB390" s="489">
        <f t="shared" ca="1" si="673"/>
        <v>0</v>
      </c>
      <c r="CC390" s="489">
        <f t="shared" si="674"/>
        <v>0</v>
      </c>
      <c r="CD390" s="489">
        <f t="shared" si="675"/>
        <v>0</v>
      </c>
      <c r="CE390" s="647">
        <f t="shared" ca="1" si="676"/>
        <v>0</v>
      </c>
      <c r="CF390" s="700">
        <f t="shared" ca="1" si="723"/>
        <v>0</v>
      </c>
      <c r="CG390" s="701">
        <f t="shared" ca="1" si="677"/>
        <v>0</v>
      </c>
      <c r="CH390" s="710">
        <f t="shared" ca="1" si="746"/>
        <v>0</v>
      </c>
      <c r="CI390" s="679">
        <v>249</v>
      </c>
      <c r="CJ390" s="29">
        <f t="shared" si="650"/>
        <v>0</v>
      </c>
      <c r="CK390" s="29">
        <f t="shared" ca="1" si="773"/>
        <v>101194.84696520196</v>
      </c>
      <c r="CL390" s="29">
        <f t="shared" ca="1" si="651"/>
        <v>105.41129892208538</v>
      </c>
      <c r="CM390" s="29"/>
      <c r="CN390" s="29">
        <v>248</v>
      </c>
      <c r="CO390" s="29">
        <f t="shared" ca="1" si="736"/>
        <v>0</v>
      </c>
      <c r="CP390" s="29">
        <f t="shared" ca="1" si="777"/>
        <v>0</v>
      </c>
      <c r="CQ390" s="29">
        <f t="shared" ca="1" si="679"/>
        <v>0</v>
      </c>
      <c r="CR390" s="292"/>
      <c r="DB390" s="242">
        <v>248</v>
      </c>
      <c r="DC390" s="488">
        <f t="shared" ca="1" si="680"/>
        <v>0</v>
      </c>
      <c r="DD390" s="489">
        <f t="shared" ca="1" si="652"/>
        <v>0</v>
      </c>
      <c r="DE390" s="488">
        <f t="shared" ca="1" si="681"/>
        <v>0</v>
      </c>
      <c r="DF390" s="489">
        <f t="shared" ca="1" si="682"/>
        <v>0</v>
      </c>
      <c r="DG390" s="488">
        <f t="shared" ca="1" si="683"/>
        <v>0</v>
      </c>
      <c r="DH390" s="488">
        <f t="shared" si="684"/>
        <v>0</v>
      </c>
      <c r="DI390" s="488">
        <f t="shared" si="685"/>
        <v>0</v>
      </c>
      <c r="DJ390" s="523">
        <f t="shared" ca="1" si="686"/>
        <v>0</v>
      </c>
      <c r="DK390" s="420">
        <f t="shared" ca="1" si="653"/>
        <v>0</v>
      </c>
      <c r="DL390" s="416">
        <f t="shared" ca="1" si="687"/>
        <v>0</v>
      </c>
      <c r="DM390" s="372">
        <f t="shared" ca="1" si="748"/>
        <v>0</v>
      </c>
      <c r="DN390" s="242">
        <v>249</v>
      </c>
      <c r="DO390" s="29">
        <f t="shared" si="654"/>
        <v>0</v>
      </c>
      <c r="DP390" s="29">
        <f t="shared" ca="1" si="737"/>
        <v>93859.718426841733</v>
      </c>
      <c r="DQ390" s="29">
        <f t="shared" ca="1" si="655"/>
        <v>97.770540027960138</v>
      </c>
      <c r="DR390" s="29"/>
      <c r="DS390" s="24">
        <v>248</v>
      </c>
      <c r="DT390" s="243">
        <f t="shared" ca="1" si="738"/>
        <v>0</v>
      </c>
      <c r="DU390" s="243">
        <f t="shared" ca="1" si="778"/>
        <v>0</v>
      </c>
      <c r="DV390" s="243">
        <f t="shared" ca="1" si="688"/>
        <v>0</v>
      </c>
      <c r="DW390" s="33"/>
      <c r="EG390" s="242">
        <v>248</v>
      </c>
      <c r="EH390" s="331">
        <f t="shared" ca="1" si="689"/>
        <v>1150</v>
      </c>
      <c r="EI390" s="599">
        <f t="shared" ca="1" si="749"/>
        <v>103.62049999999999</v>
      </c>
      <c r="EJ390" s="331">
        <f t="shared" ca="1" si="690"/>
        <v>1046.3795</v>
      </c>
      <c r="EK390" s="594">
        <f t="shared" ca="1" si="691"/>
        <v>141.04940786185418</v>
      </c>
      <c r="EL390" s="488">
        <f t="shared" ca="1" si="692"/>
        <v>905.3300921381458</v>
      </c>
      <c r="EM390" s="331">
        <f t="shared" si="693"/>
        <v>0</v>
      </c>
      <c r="EN390" s="331">
        <f t="shared" si="694"/>
        <v>0</v>
      </c>
      <c r="EO390" s="595">
        <f t="shared" ca="1" si="695"/>
        <v>47454.466889068994</v>
      </c>
      <c r="EP390" s="420">
        <f t="shared" ca="1" si="656"/>
        <v>0</v>
      </c>
      <c r="EQ390" s="416">
        <f t="shared" ca="1" si="696"/>
        <v>1150</v>
      </c>
      <c r="ER390" s="372">
        <f t="shared" ca="1" si="750"/>
        <v>-1150</v>
      </c>
      <c r="ES390" s="242">
        <v>249</v>
      </c>
      <c r="ET390" s="29">
        <f t="shared" si="697"/>
        <v>0</v>
      </c>
      <c r="EU390" s="29">
        <f t="shared" ca="1" si="774"/>
        <v>101194.84696520196</v>
      </c>
      <c r="EV390" s="29">
        <f t="shared" ca="1" si="657"/>
        <v>105.41129892208538</v>
      </c>
      <c r="EW390" s="29"/>
      <c r="EX390" s="24">
        <v>248</v>
      </c>
      <c r="EY390" s="243">
        <f t="shared" ca="1" si="739"/>
        <v>1150</v>
      </c>
      <c r="EZ390" s="243">
        <f t="shared" ca="1" si="779"/>
        <v>336896.39374050242</v>
      </c>
      <c r="FA390" s="243">
        <f t="shared" ca="1" si="699"/>
        <v>350.93374347969007</v>
      </c>
      <c r="FB390" s="33"/>
      <c r="FL390" s="242">
        <v>248</v>
      </c>
      <c r="FM390" s="331">
        <f t="shared" ca="1" si="700"/>
        <v>1150</v>
      </c>
      <c r="FN390" s="600">
        <f t="shared" ca="1" si="752"/>
        <v>104.1015</v>
      </c>
      <c r="FO390" s="331">
        <f t="shared" ca="1" si="701"/>
        <v>1045.8985</v>
      </c>
      <c r="FP390" s="597">
        <f t="shared" ca="1" si="702"/>
        <v>151.91224765407009</v>
      </c>
      <c r="FQ390" s="488">
        <f t="shared" ca="1" si="703"/>
        <v>893.98625234592987</v>
      </c>
      <c r="FR390" s="331">
        <f t="shared" si="704"/>
        <v>0</v>
      </c>
      <c r="FS390" s="331">
        <f t="shared" si="705"/>
        <v>0</v>
      </c>
      <c r="FT390" s="596">
        <f t="shared" ca="1" si="706"/>
        <v>51190.212943335238</v>
      </c>
      <c r="FU390" s="420">
        <f t="shared" ca="1" si="658"/>
        <v>0</v>
      </c>
      <c r="FV390" s="416">
        <f t="shared" ca="1" si="707"/>
        <v>1150</v>
      </c>
      <c r="FW390" s="372">
        <f t="shared" ca="1" si="753"/>
        <v>-1150</v>
      </c>
      <c r="FX390" s="242">
        <v>249</v>
      </c>
      <c r="FY390" s="29">
        <f t="shared" si="708"/>
        <v>0</v>
      </c>
      <c r="FZ390" s="29">
        <f t="shared" ca="1" si="775"/>
        <v>101194.84696520196</v>
      </c>
      <c r="GA390" s="29">
        <f t="shared" ca="1" si="659"/>
        <v>105.41129892208538</v>
      </c>
      <c r="GB390" s="29"/>
      <c r="GC390" s="24">
        <v>248</v>
      </c>
      <c r="GD390" s="243">
        <f t="shared" ca="1" si="740"/>
        <v>1150</v>
      </c>
      <c r="GE390" s="243">
        <f t="shared" ca="1" si="780"/>
        <v>336855.03026008647</v>
      </c>
      <c r="GF390" s="243">
        <f t="shared" ca="1" si="710"/>
        <v>350.89065652092341</v>
      </c>
      <c r="GG390" s="33"/>
      <c r="GQ390" s="242">
        <v>248</v>
      </c>
      <c r="GR390" s="331">
        <f t="shared" ca="1" si="660"/>
        <v>1150</v>
      </c>
      <c r="GS390" s="600">
        <f t="shared" ca="1" si="755"/>
        <v>106.9885</v>
      </c>
      <c r="GT390" s="331">
        <f t="shared" ca="1" si="661"/>
        <v>1043.0115000000001</v>
      </c>
      <c r="GU390" s="591">
        <f t="shared" ca="1" si="711"/>
        <v>189.20155146885213</v>
      </c>
      <c r="GV390" s="488">
        <f t="shared" ca="1" si="741"/>
        <v>853.80994853114794</v>
      </c>
      <c r="GW390" s="331">
        <f t="shared" si="742"/>
        <v>0</v>
      </c>
      <c r="GX390" s="331">
        <f t="shared" si="743"/>
        <v>0</v>
      </c>
      <c r="GY390" s="593">
        <f t="shared" ca="1" si="744"/>
        <v>64015.293412218154</v>
      </c>
      <c r="GZ390" s="420">
        <f t="shared" ca="1" si="662"/>
        <v>0</v>
      </c>
      <c r="HA390" s="416">
        <f t="shared" ca="1" si="712"/>
        <v>1150</v>
      </c>
      <c r="HB390" s="372">
        <f t="shared" ca="1" si="756"/>
        <v>-1150</v>
      </c>
      <c r="HC390" s="242">
        <v>249</v>
      </c>
      <c r="HD390" s="29">
        <f t="shared" si="713"/>
        <v>0</v>
      </c>
      <c r="HE390" s="29">
        <f t="shared" ca="1" si="776"/>
        <v>93859.718426841733</v>
      </c>
      <c r="HF390" s="29">
        <f t="shared" ca="1" si="663"/>
        <v>97.770540027960138</v>
      </c>
      <c r="HG390" s="29"/>
      <c r="HH390" s="24">
        <v>248</v>
      </c>
      <c r="HI390" s="243">
        <f t="shared" ca="1" si="758"/>
        <v>1150</v>
      </c>
      <c r="HJ390" s="243">
        <f t="shared" ca="1" si="781"/>
        <v>335529.59510652471</v>
      </c>
      <c r="HK390" s="243">
        <f t="shared" ca="1" si="715"/>
        <v>349.5099949026299</v>
      </c>
      <c r="HL390" s="33"/>
    </row>
    <row r="391" spans="3:220" ht="15" customHeight="1" x14ac:dyDescent="0.25">
      <c r="C391" s="242">
        <v>249</v>
      </c>
      <c r="D391" s="243">
        <f t="shared" si="635"/>
        <v>1155.6736805955547</v>
      </c>
      <c r="E391" s="865">
        <f t="shared" si="716"/>
        <v>100</v>
      </c>
      <c r="F391" s="866"/>
      <c r="G391" s="243">
        <f t="shared" si="636"/>
        <v>1055.6736805955547</v>
      </c>
      <c r="H391" s="859">
        <f t="shared" si="637"/>
        <v>167.74687176713283</v>
      </c>
      <c r="I391" s="860"/>
      <c r="J391" s="243">
        <f t="shared" si="638"/>
        <v>887.92680882842194</v>
      </c>
      <c r="K391" s="859">
        <f t="shared" si="664"/>
        <v>49436.134721311428</v>
      </c>
      <c r="L391" s="860"/>
      <c r="M391" s="860"/>
      <c r="N391" s="861"/>
      <c r="O391" s="248">
        <f t="shared" si="665"/>
        <v>49436.134721311428</v>
      </c>
      <c r="P391" s="248">
        <f t="shared" si="633"/>
        <v>0</v>
      </c>
      <c r="Q391" s="248">
        <f t="shared" si="639"/>
        <v>0</v>
      </c>
      <c r="R391" s="1015" t="str">
        <f t="shared" si="634"/>
        <v/>
      </c>
      <c r="S391" s="1015"/>
      <c r="U391">
        <v>249</v>
      </c>
      <c r="W391" s="278"/>
      <c r="X391" s="278"/>
      <c r="Y391" s="854"/>
      <c r="Z391" s="855"/>
      <c r="AA391" s="279"/>
      <c r="AR391" s="242">
        <v>249</v>
      </c>
      <c r="AS391" s="331">
        <f t="shared" ca="1" si="640"/>
        <v>1231.970682334292</v>
      </c>
      <c r="AT391" s="566">
        <f t="shared" ca="1" si="666"/>
        <v>103.62049999999999</v>
      </c>
      <c r="AU391" s="331">
        <f t="shared" ca="1" si="641"/>
        <v>1128.350182334292</v>
      </c>
      <c r="AV391" s="329">
        <f t="shared" ca="1" si="642"/>
        <v>51.591766876727604</v>
      </c>
      <c r="AW391" s="331">
        <f t="shared" ca="1" si="643"/>
        <v>1076.7584154575643</v>
      </c>
      <c r="AX391" s="331">
        <f t="shared" si="667"/>
        <v>0</v>
      </c>
      <c r="AY391" s="331">
        <f t="shared" si="724"/>
        <v>0</v>
      </c>
      <c r="AZ391" s="350">
        <f t="shared" ca="1" si="644"/>
        <v>16611.847370849042</v>
      </c>
      <c r="BA391" s="420">
        <f t="shared" ca="1" si="645"/>
        <v>0</v>
      </c>
      <c r="BB391" s="416">
        <f t="shared" ca="1" si="668"/>
        <v>1231.970682334292</v>
      </c>
      <c r="BC391" s="372">
        <f t="shared" ca="1" si="745"/>
        <v>-1231.970682334292</v>
      </c>
      <c r="BD391" s="242">
        <v>250</v>
      </c>
      <c r="BE391" s="29">
        <f t="shared" si="646"/>
        <v>0</v>
      </c>
      <c r="BF391" s="29">
        <f t="shared" ca="1" si="669"/>
        <v>101194.84696520196</v>
      </c>
      <c r="BG391" s="29">
        <f t="shared" ca="1" si="647"/>
        <v>105.41129892208538</v>
      </c>
      <c r="BH391" s="29"/>
      <c r="BI391" s="24">
        <v>249</v>
      </c>
      <c r="BJ391" s="243">
        <f t="shared" ca="1" si="735"/>
        <v>1231.970682334292</v>
      </c>
      <c r="BK391" s="243">
        <f t="shared" ca="1" si="717"/>
        <v>361128.43493338901</v>
      </c>
      <c r="BL391" s="243">
        <f t="shared" ca="1" si="670"/>
        <v>376.17545305561356</v>
      </c>
      <c r="BM391" s="33"/>
      <c r="BO391" s="278"/>
      <c r="BP391" s="278"/>
      <c r="BQ391" s="278"/>
      <c r="BR391" s="278"/>
      <c r="BS391" s="278"/>
      <c r="BT391" s="278"/>
      <c r="BU391" s="278"/>
      <c r="BV391" s="278"/>
      <c r="BW391" s="679">
        <v>249</v>
      </c>
      <c r="BX391" s="489">
        <f t="shared" ca="1" si="671"/>
        <v>0</v>
      </c>
      <c r="BY391" s="489">
        <f t="shared" ca="1" si="648"/>
        <v>0</v>
      </c>
      <c r="BZ391" s="489">
        <f t="shared" ca="1" si="649"/>
        <v>0</v>
      </c>
      <c r="CA391" s="489">
        <f t="shared" ca="1" si="672"/>
        <v>0</v>
      </c>
      <c r="CB391" s="489">
        <f t="shared" ca="1" si="673"/>
        <v>0</v>
      </c>
      <c r="CC391" s="489">
        <f t="shared" si="674"/>
        <v>0</v>
      </c>
      <c r="CD391" s="489">
        <f t="shared" si="675"/>
        <v>0</v>
      </c>
      <c r="CE391" s="647">
        <f t="shared" ca="1" si="676"/>
        <v>0</v>
      </c>
      <c r="CF391" s="700">
        <f t="shared" ca="1" si="723"/>
        <v>0</v>
      </c>
      <c r="CG391" s="701">
        <f t="shared" ca="1" si="677"/>
        <v>0</v>
      </c>
      <c r="CH391" s="710">
        <f t="shared" ca="1" si="746"/>
        <v>0</v>
      </c>
      <c r="CI391" s="679">
        <v>250</v>
      </c>
      <c r="CJ391" s="29">
        <f t="shared" si="650"/>
        <v>0</v>
      </c>
      <c r="CK391" s="29">
        <f t="shared" ca="1" si="773"/>
        <v>101194.84696520196</v>
      </c>
      <c r="CL391" s="29">
        <f t="shared" ca="1" si="651"/>
        <v>105.41129892208538</v>
      </c>
      <c r="CM391" s="29"/>
      <c r="CN391" s="29">
        <v>249</v>
      </c>
      <c r="CO391" s="29">
        <f t="shared" ca="1" si="736"/>
        <v>0</v>
      </c>
      <c r="CP391" s="29">
        <f t="shared" ca="1" si="777"/>
        <v>0</v>
      </c>
      <c r="CQ391" s="29">
        <f t="shared" ca="1" si="679"/>
        <v>0</v>
      </c>
      <c r="CR391" s="292"/>
      <c r="DB391" s="242">
        <v>249</v>
      </c>
      <c r="DC391" s="488">
        <f t="shared" ca="1" si="680"/>
        <v>0</v>
      </c>
      <c r="DD391" s="489">
        <f t="shared" ca="1" si="652"/>
        <v>0</v>
      </c>
      <c r="DE391" s="488">
        <f t="shared" ca="1" si="681"/>
        <v>0</v>
      </c>
      <c r="DF391" s="489">
        <f t="shared" ca="1" si="682"/>
        <v>0</v>
      </c>
      <c r="DG391" s="488">
        <f t="shared" ca="1" si="683"/>
        <v>0</v>
      </c>
      <c r="DH391" s="488">
        <f t="shared" si="684"/>
        <v>0</v>
      </c>
      <c r="DI391" s="488">
        <f t="shared" si="685"/>
        <v>0</v>
      </c>
      <c r="DJ391" s="523">
        <f t="shared" ca="1" si="686"/>
        <v>0</v>
      </c>
      <c r="DK391" s="420">
        <f t="shared" ca="1" si="653"/>
        <v>0</v>
      </c>
      <c r="DL391" s="416">
        <f t="shared" ca="1" si="687"/>
        <v>0</v>
      </c>
      <c r="DM391" s="372">
        <f t="shared" ca="1" si="748"/>
        <v>0</v>
      </c>
      <c r="DN391" s="242">
        <v>250</v>
      </c>
      <c r="DO391" s="29">
        <f t="shared" si="654"/>
        <v>0</v>
      </c>
      <c r="DP391" s="29">
        <f t="shared" ca="1" si="737"/>
        <v>93859.718426841733</v>
      </c>
      <c r="DQ391" s="29">
        <f t="shared" ca="1" si="655"/>
        <v>97.770540027960138</v>
      </c>
      <c r="DR391" s="29"/>
      <c r="DS391" s="24">
        <v>249</v>
      </c>
      <c r="DT391" s="243">
        <f t="shared" ca="1" si="738"/>
        <v>0</v>
      </c>
      <c r="DU391" s="243">
        <f t="shared" ca="1" si="778"/>
        <v>0</v>
      </c>
      <c r="DV391" s="243">
        <f t="shared" ca="1" si="688"/>
        <v>0</v>
      </c>
      <c r="DW391" s="33"/>
      <c r="EG391" s="242">
        <v>249</v>
      </c>
      <c r="EH391" s="331">
        <f t="shared" ca="1" si="689"/>
        <v>1150</v>
      </c>
      <c r="EI391" s="599">
        <f t="shared" ca="1" si="749"/>
        <v>103.62049999999999</v>
      </c>
      <c r="EJ391" s="331">
        <f t="shared" ca="1" si="690"/>
        <v>1046.3795</v>
      </c>
      <c r="EK391" s="594">
        <f t="shared" ca="1" si="691"/>
        <v>138.40886175978457</v>
      </c>
      <c r="EL391" s="488">
        <f t="shared" ca="1" si="692"/>
        <v>907.97063824021541</v>
      </c>
      <c r="EM391" s="331">
        <f t="shared" si="693"/>
        <v>0</v>
      </c>
      <c r="EN391" s="331">
        <f t="shared" si="694"/>
        <v>0</v>
      </c>
      <c r="EO391" s="595">
        <f t="shared" ca="1" si="695"/>
        <v>46546.496250828779</v>
      </c>
      <c r="EP391" s="420">
        <f t="shared" ca="1" si="656"/>
        <v>0</v>
      </c>
      <c r="EQ391" s="416">
        <f t="shared" ca="1" si="696"/>
        <v>1150</v>
      </c>
      <c r="ER391" s="372">
        <f t="shared" ca="1" si="750"/>
        <v>-1150</v>
      </c>
      <c r="ES391" s="242">
        <v>250</v>
      </c>
      <c r="ET391" s="29">
        <f t="shared" si="697"/>
        <v>0</v>
      </c>
      <c r="EU391" s="29">
        <f t="shared" ca="1" si="774"/>
        <v>101194.84696520196</v>
      </c>
      <c r="EV391" s="29">
        <f t="shared" ca="1" si="657"/>
        <v>105.41129892208538</v>
      </c>
      <c r="EW391" s="29"/>
      <c r="EX391" s="24">
        <v>249</v>
      </c>
      <c r="EY391" s="243">
        <f t="shared" ca="1" si="739"/>
        <v>1150</v>
      </c>
      <c r="EZ391" s="243">
        <f t="shared" ca="1" si="779"/>
        <v>338046.39374050242</v>
      </c>
      <c r="FA391" s="243">
        <f t="shared" ca="1" si="699"/>
        <v>352.13166014635675</v>
      </c>
      <c r="FB391" s="33"/>
      <c r="FL391" s="242">
        <v>249</v>
      </c>
      <c r="FM391" s="331">
        <f t="shared" ca="1" si="700"/>
        <v>1150</v>
      </c>
      <c r="FN391" s="600">
        <f t="shared" ca="1" si="752"/>
        <v>104.1015</v>
      </c>
      <c r="FO391" s="331">
        <f t="shared" ca="1" si="701"/>
        <v>1045.8985</v>
      </c>
      <c r="FP391" s="597">
        <f t="shared" ca="1" si="702"/>
        <v>149.30478775139446</v>
      </c>
      <c r="FQ391" s="488">
        <f t="shared" ca="1" si="703"/>
        <v>896.59371224860558</v>
      </c>
      <c r="FR391" s="331">
        <f t="shared" si="704"/>
        <v>0</v>
      </c>
      <c r="FS391" s="331">
        <f t="shared" si="705"/>
        <v>0</v>
      </c>
      <c r="FT391" s="596">
        <f t="shared" ca="1" si="706"/>
        <v>50293.619231086632</v>
      </c>
      <c r="FU391" s="420">
        <f t="shared" ca="1" si="658"/>
        <v>0</v>
      </c>
      <c r="FV391" s="416">
        <f t="shared" ca="1" si="707"/>
        <v>1150</v>
      </c>
      <c r="FW391" s="372">
        <f t="shared" ca="1" si="753"/>
        <v>-1150</v>
      </c>
      <c r="FX391" s="242">
        <v>250</v>
      </c>
      <c r="FY391" s="29">
        <f t="shared" si="708"/>
        <v>0</v>
      </c>
      <c r="FZ391" s="29">
        <f t="shared" ca="1" si="775"/>
        <v>101194.84696520196</v>
      </c>
      <c r="GA391" s="29">
        <f t="shared" ca="1" si="659"/>
        <v>105.41129892208538</v>
      </c>
      <c r="GB391" s="29"/>
      <c r="GC391" s="24">
        <v>249</v>
      </c>
      <c r="GD391" s="243">
        <f t="shared" ca="1" si="740"/>
        <v>1150</v>
      </c>
      <c r="GE391" s="243">
        <f t="shared" ca="1" si="780"/>
        <v>338005.03026008647</v>
      </c>
      <c r="GF391" s="243">
        <f t="shared" ca="1" si="710"/>
        <v>352.0885731875901</v>
      </c>
      <c r="GG391" s="33"/>
      <c r="GQ391" s="242">
        <v>249</v>
      </c>
      <c r="GR391" s="331">
        <f t="shared" ca="1" si="660"/>
        <v>1150</v>
      </c>
      <c r="GS391" s="600">
        <f t="shared" ca="1" si="755"/>
        <v>106.9885</v>
      </c>
      <c r="GT391" s="331">
        <f t="shared" ca="1" si="661"/>
        <v>1043.0115000000001</v>
      </c>
      <c r="GU391" s="591">
        <f t="shared" ca="1" si="711"/>
        <v>186.71127245230298</v>
      </c>
      <c r="GV391" s="488">
        <f t="shared" ca="1" si="741"/>
        <v>856.30022754769709</v>
      </c>
      <c r="GW391" s="331">
        <f t="shared" si="742"/>
        <v>0</v>
      </c>
      <c r="GX391" s="331">
        <f t="shared" si="743"/>
        <v>0</v>
      </c>
      <c r="GY391" s="593">
        <f t="shared" ca="1" si="744"/>
        <v>63158.993184670457</v>
      </c>
      <c r="GZ391" s="420">
        <f t="shared" ca="1" si="662"/>
        <v>0</v>
      </c>
      <c r="HA391" s="416">
        <f t="shared" ca="1" si="712"/>
        <v>1150</v>
      </c>
      <c r="HB391" s="372">
        <f t="shared" ca="1" si="756"/>
        <v>-1150</v>
      </c>
      <c r="HC391" s="242">
        <v>250</v>
      </c>
      <c r="HD391" s="29">
        <f t="shared" si="713"/>
        <v>0</v>
      </c>
      <c r="HE391" s="29">
        <f t="shared" ca="1" si="776"/>
        <v>93859.718426841733</v>
      </c>
      <c r="HF391" s="29">
        <f t="shared" ca="1" si="663"/>
        <v>97.770540027960138</v>
      </c>
      <c r="HG391" s="29"/>
      <c r="HH391" s="24">
        <v>249</v>
      </c>
      <c r="HI391" s="243">
        <f t="shared" ca="1" si="758"/>
        <v>1150</v>
      </c>
      <c r="HJ391" s="243">
        <f t="shared" ca="1" si="781"/>
        <v>336679.59510652471</v>
      </c>
      <c r="HK391" s="243">
        <f t="shared" ca="1" si="715"/>
        <v>350.70791156929658</v>
      </c>
      <c r="HL391" s="33"/>
    </row>
    <row r="392" spans="3:220" ht="15" customHeight="1" x14ac:dyDescent="0.25">
      <c r="C392" s="242">
        <v>250</v>
      </c>
      <c r="D392" s="243">
        <f t="shared" si="635"/>
        <v>1155.6736805955547</v>
      </c>
      <c r="E392" s="865">
        <f t="shared" si="716"/>
        <v>100</v>
      </c>
      <c r="F392" s="866"/>
      <c r="G392" s="243">
        <f t="shared" si="636"/>
        <v>1055.6736805955547</v>
      </c>
      <c r="H392" s="859">
        <f t="shared" si="637"/>
        <v>164.78711573770477</v>
      </c>
      <c r="I392" s="860"/>
      <c r="J392" s="243">
        <f t="shared" si="638"/>
        <v>890.88656485784998</v>
      </c>
      <c r="K392" s="859">
        <f t="shared" si="664"/>
        <v>48545.248156453577</v>
      </c>
      <c r="L392" s="860"/>
      <c r="M392" s="860"/>
      <c r="N392" s="861"/>
      <c r="O392" s="248">
        <f t="shared" si="665"/>
        <v>48545.248156453577</v>
      </c>
      <c r="P392" s="248">
        <f t="shared" si="633"/>
        <v>0</v>
      </c>
      <c r="Q392" s="248">
        <f t="shared" si="639"/>
        <v>0</v>
      </c>
      <c r="R392" s="1015" t="str">
        <f t="shared" si="634"/>
        <v/>
      </c>
      <c r="S392" s="1015"/>
      <c r="U392">
        <v>250</v>
      </c>
      <c r="W392" s="278"/>
      <c r="X392" s="278"/>
      <c r="Y392" s="854"/>
      <c r="Z392" s="855"/>
      <c r="AA392" s="279"/>
      <c r="AR392" s="242">
        <v>250</v>
      </c>
      <c r="AS392" s="331">
        <f t="shared" ca="1" si="640"/>
        <v>1231.970682334292</v>
      </c>
      <c r="AT392" s="566">
        <f t="shared" ca="1" si="666"/>
        <v>103.62049999999999</v>
      </c>
      <c r="AU392" s="331">
        <f t="shared" ca="1" si="641"/>
        <v>1128.350182334292</v>
      </c>
      <c r="AV392" s="329">
        <f t="shared" ca="1" si="642"/>
        <v>48.451221498309707</v>
      </c>
      <c r="AW392" s="331">
        <f t="shared" ca="1" si="643"/>
        <v>1079.8989608359823</v>
      </c>
      <c r="AX392" s="331">
        <f t="shared" si="667"/>
        <v>0</v>
      </c>
      <c r="AY392" s="331">
        <f t="shared" si="724"/>
        <v>0</v>
      </c>
      <c r="AZ392" s="350">
        <f t="shared" ca="1" si="644"/>
        <v>15531.948410013059</v>
      </c>
      <c r="BA392" s="420">
        <f t="shared" ca="1" si="645"/>
        <v>0</v>
      </c>
      <c r="BB392" s="416">
        <f t="shared" ca="1" si="668"/>
        <v>1231.970682334292</v>
      </c>
      <c r="BC392" s="372">
        <f t="shared" ca="1" si="745"/>
        <v>-1231.970682334292</v>
      </c>
      <c r="BD392" s="242">
        <v>251</v>
      </c>
      <c r="BE392" s="29">
        <f t="shared" si="646"/>
        <v>0</v>
      </c>
      <c r="BF392" s="29">
        <f t="shared" ca="1" si="669"/>
        <v>101194.84696520196</v>
      </c>
      <c r="BG392" s="29">
        <f t="shared" ca="1" si="647"/>
        <v>105.41129892208538</v>
      </c>
      <c r="BH392" s="29"/>
      <c r="BI392" s="24">
        <v>250</v>
      </c>
      <c r="BJ392" s="243">
        <f t="shared" ca="1" si="735"/>
        <v>1231.970682334292</v>
      </c>
      <c r="BK392" s="243">
        <f t="shared" ca="1" si="717"/>
        <v>362360.40561572328</v>
      </c>
      <c r="BL392" s="243">
        <f t="shared" ca="1" si="670"/>
        <v>377.45875584971174</v>
      </c>
      <c r="BM392" s="33"/>
      <c r="BO392" s="278"/>
      <c r="BP392" s="278"/>
      <c r="BQ392" s="278"/>
      <c r="BR392" s="278"/>
      <c r="BS392" s="278"/>
      <c r="BT392" s="278"/>
      <c r="BU392" s="278"/>
      <c r="BV392" s="278"/>
      <c r="BW392" s="679">
        <v>250</v>
      </c>
      <c r="BX392" s="489">
        <f t="shared" ca="1" si="671"/>
        <v>0</v>
      </c>
      <c r="BY392" s="489">
        <f t="shared" ca="1" si="648"/>
        <v>0</v>
      </c>
      <c r="BZ392" s="489">
        <f t="shared" ca="1" si="649"/>
        <v>0</v>
      </c>
      <c r="CA392" s="489">
        <f t="shared" ca="1" si="672"/>
        <v>0</v>
      </c>
      <c r="CB392" s="489">
        <f t="shared" ca="1" si="673"/>
        <v>0</v>
      </c>
      <c r="CC392" s="489">
        <f t="shared" si="674"/>
        <v>0</v>
      </c>
      <c r="CD392" s="489">
        <f t="shared" si="675"/>
        <v>0</v>
      </c>
      <c r="CE392" s="647">
        <f t="shared" ca="1" si="676"/>
        <v>0</v>
      </c>
      <c r="CF392" s="700">
        <f t="shared" ca="1" si="723"/>
        <v>0</v>
      </c>
      <c r="CG392" s="701">
        <f t="shared" ca="1" si="677"/>
        <v>0</v>
      </c>
      <c r="CH392" s="710">
        <f t="shared" ca="1" si="746"/>
        <v>0</v>
      </c>
      <c r="CI392" s="679">
        <v>251</v>
      </c>
      <c r="CJ392" s="29">
        <f t="shared" si="650"/>
        <v>0</v>
      </c>
      <c r="CK392" s="29">
        <f t="shared" ca="1" si="773"/>
        <v>101194.84696520196</v>
      </c>
      <c r="CL392" s="29">
        <f t="shared" ca="1" si="651"/>
        <v>105.41129892208538</v>
      </c>
      <c r="CM392" s="29"/>
      <c r="CN392" s="29">
        <v>250</v>
      </c>
      <c r="CO392" s="29">
        <f t="shared" ca="1" si="736"/>
        <v>0</v>
      </c>
      <c r="CP392" s="29">
        <f t="shared" ca="1" si="777"/>
        <v>0</v>
      </c>
      <c r="CQ392" s="29">
        <f t="shared" ca="1" si="679"/>
        <v>0</v>
      </c>
      <c r="CR392" s="292"/>
      <c r="DB392" s="242">
        <v>250</v>
      </c>
      <c r="DC392" s="488">
        <f t="shared" ca="1" si="680"/>
        <v>0</v>
      </c>
      <c r="DD392" s="489">
        <f t="shared" ca="1" si="652"/>
        <v>0</v>
      </c>
      <c r="DE392" s="488">
        <f t="shared" ca="1" si="681"/>
        <v>0</v>
      </c>
      <c r="DF392" s="489">
        <f t="shared" ca="1" si="682"/>
        <v>0</v>
      </c>
      <c r="DG392" s="488">
        <f t="shared" ca="1" si="683"/>
        <v>0</v>
      </c>
      <c r="DH392" s="488">
        <f t="shared" si="684"/>
        <v>0</v>
      </c>
      <c r="DI392" s="488">
        <f t="shared" si="685"/>
        <v>0</v>
      </c>
      <c r="DJ392" s="523">
        <f t="shared" ca="1" si="686"/>
        <v>0</v>
      </c>
      <c r="DK392" s="420">
        <f t="shared" ca="1" si="653"/>
        <v>0</v>
      </c>
      <c r="DL392" s="416">
        <f t="shared" ca="1" si="687"/>
        <v>0</v>
      </c>
      <c r="DM392" s="372">
        <f t="shared" ca="1" si="748"/>
        <v>0</v>
      </c>
      <c r="DN392" s="242">
        <v>251</v>
      </c>
      <c r="DO392" s="29">
        <f t="shared" si="654"/>
        <v>0</v>
      </c>
      <c r="DP392" s="29">
        <f t="shared" ca="1" si="737"/>
        <v>93859.718426841733</v>
      </c>
      <c r="DQ392" s="29">
        <f t="shared" ca="1" si="655"/>
        <v>97.770540027960138</v>
      </c>
      <c r="DR392" s="29"/>
      <c r="DS392" s="24">
        <v>250</v>
      </c>
      <c r="DT392" s="243">
        <f t="shared" ca="1" si="738"/>
        <v>0</v>
      </c>
      <c r="DU392" s="243">
        <f t="shared" ca="1" si="778"/>
        <v>0</v>
      </c>
      <c r="DV392" s="243">
        <f t="shared" ca="1" si="688"/>
        <v>0</v>
      </c>
      <c r="DW392" s="33"/>
      <c r="EG392" s="242">
        <v>250</v>
      </c>
      <c r="EH392" s="331">
        <f t="shared" ca="1" si="689"/>
        <v>1150</v>
      </c>
      <c r="EI392" s="599">
        <f t="shared" ca="1" si="749"/>
        <v>103.62049999999999</v>
      </c>
      <c r="EJ392" s="331">
        <f t="shared" ca="1" si="690"/>
        <v>1046.3795</v>
      </c>
      <c r="EK392" s="594">
        <f t="shared" ca="1" si="691"/>
        <v>135.76061406491729</v>
      </c>
      <c r="EL392" s="488">
        <f t="shared" ca="1" si="692"/>
        <v>910.61888593508274</v>
      </c>
      <c r="EM392" s="331">
        <f t="shared" si="693"/>
        <v>0</v>
      </c>
      <c r="EN392" s="331">
        <f t="shared" si="694"/>
        <v>0</v>
      </c>
      <c r="EO392" s="595">
        <f t="shared" ca="1" si="695"/>
        <v>45635.877364893699</v>
      </c>
      <c r="EP392" s="420">
        <f t="shared" ca="1" si="656"/>
        <v>0</v>
      </c>
      <c r="EQ392" s="416">
        <f t="shared" ca="1" si="696"/>
        <v>1150</v>
      </c>
      <c r="ER392" s="372">
        <f t="shared" ca="1" si="750"/>
        <v>-1150</v>
      </c>
      <c r="ES392" s="242">
        <v>251</v>
      </c>
      <c r="ET392" s="29">
        <f t="shared" si="697"/>
        <v>0</v>
      </c>
      <c r="EU392" s="29">
        <f t="shared" ca="1" si="774"/>
        <v>101194.84696520196</v>
      </c>
      <c r="EV392" s="29">
        <f t="shared" ca="1" si="657"/>
        <v>105.41129892208538</v>
      </c>
      <c r="EW392" s="29"/>
      <c r="EX392" s="24">
        <v>250</v>
      </c>
      <c r="EY392" s="243">
        <f t="shared" ca="1" si="739"/>
        <v>1150</v>
      </c>
      <c r="EZ392" s="243">
        <f t="shared" ca="1" si="779"/>
        <v>339196.39374050242</v>
      </c>
      <c r="FA392" s="243">
        <f t="shared" ca="1" si="699"/>
        <v>353.32957681302338</v>
      </c>
      <c r="FB392" s="33"/>
      <c r="FL392" s="242">
        <v>250</v>
      </c>
      <c r="FM392" s="331">
        <f t="shared" ca="1" si="700"/>
        <v>1150</v>
      </c>
      <c r="FN392" s="600">
        <f t="shared" ca="1" si="752"/>
        <v>104.1015</v>
      </c>
      <c r="FO392" s="331">
        <f t="shared" ca="1" si="701"/>
        <v>1045.8985</v>
      </c>
      <c r="FP392" s="597">
        <f t="shared" ca="1" si="702"/>
        <v>146.68972275733603</v>
      </c>
      <c r="FQ392" s="488">
        <f t="shared" ca="1" si="703"/>
        <v>899.20877724266393</v>
      </c>
      <c r="FR392" s="331">
        <f t="shared" si="704"/>
        <v>0</v>
      </c>
      <c r="FS392" s="331">
        <f t="shared" si="705"/>
        <v>0</v>
      </c>
      <c r="FT392" s="596">
        <f t="shared" ca="1" si="706"/>
        <v>49394.410453843971</v>
      </c>
      <c r="FU392" s="420">
        <f t="shared" ca="1" si="658"/>
        <v>0</v>
      </c>
      <c r="FV392" s="416">
        <f t="shared" ca="1" si="707"/>
        <v>1150</v>
      </c>
      <c r="FW392" s="372">
        <f t="shared" ca="1" si="753"/>
        <v>-1150</v>
      </c>
      <c r="FX392" s="242">
        <v>251</v>
      </c>
      <c r="FY392" s="29">
        <f t="shared" si="708"/>
        <v>0</v>
      </c>
      <c r="FZ392" s="29">
        <f t="shared" ca="1" si="775"/>
        <v>101194.84696520196</v>
      </c>
      <c r="GA392" s="29">
        <f t="shared" ca="1" si="659"/>
        <v>105.41129892208538</v>
      </c>
      <c r="GB392" s="29"/>
      <c r="GC392" s="24">
        <v>250</v>
      </c>
      <c r="GD392" s="243">
        <f t="shared" ca="1" si="740"/>
        <v>1150</v>
      </c>
      <c r="GE392" s="243">
        <f t="shared" ca="1" si="780"/>
        <v>339155.03026008647</v>
      </c>
      <c r="GF392" s="243">
        <f t="shared" ca="1" si="710"/>
        <v>353.28648985425679</v>
      </c>
      <c r="GG392" s="33"/>
      <c r="GQ392" s="242">
        <v>250</v>
      </c>
      <c r="GR392" s="331">
        <f t="shared" ca="1" si="660"/>
        <v>1150</v>
      </c>
      <c r="GS392" s="600">
        <f t="shared" ca="1" si="755"/>
        <v>106.9885</v>
      </c>
      <c r="GT392" s="331">
        <f t="shared" ca="1" si="661"/>
        <v>1043.0115000000001</v>
      </c>
      <c r="GU392" s="591">
        <f t="shared" ca="1" si="711"/>
        <v>184.21373012195554</v>
      </c>
      <c r="GV392" s="488">
        <f t="shared" ca="1" si="741"/>
        <v>858.79776987804451</v>
      </c>
      <c r="GW392" s="331">
        <f t="shared" si="742"/>
        <v>0</v>
      </c>
      <c r="GX392" s="331">
        <f t="shared" si="743"/>
        <v>0</v>
      </c>
      <c r="GY392" s="593">
        <f t="shared" ca="1" si="744"/>
        <v>62300.195414792412</v>
      </c>
      <c r="GZ392" s="420">
        <f t="shared" ca="1" si="662"/>
        <v>0</v>
      </c>
      <c r="HA392" s="416">
        <f t="shared" ca="1" si="712"/>
        <v>1150</v>
      </c>
      <c r="HB392" s="372">
        <f t="shared" ca="1" si="756"/>
        <v>-1150</v>
      </c>
      <c r="HC392" s="242">
        <v>251</v>
      </c>
      <c r="HD392" s="29">
        <f t="shared" si="713"/>
        <v>0</v>
      </c>
      <c r="HE392" s="29">
        <f t="shared" ca="1" si="776"/>
        <v>93859.718426841733</v>
      </c>
      <c r="HF392" s="29">
        <f t="shared" ca="1" si="663"/>
        <v>97.770540027960138</v>
      </c>
      <c r="HG392" s="29"/>
      <c r="HH392" s="24">
        <v>250</v>
      </c>
      <c r="HI392" s="243">
        <f t="shared" ca="1" si="758"/>
        <v>1150</v>
      </c>
      <c r="HJ392" s="243">
        <f t="shared" ca="1" si="781"/>
        <v>337829.59510652471</v>
      </c>
      <c r="HK392" s="243">
        <f t="shared" ca="1" si="715"/>
        <v>351.90582823596327</v>
      </c>
      <c r="HL392" s="33"/>
    </row>
    <row r="393" spans="3:220" ht="15" customHeight="1" x14ac:dyDescent="0.25">
      <c r="C393" s="242">
        <v>251</v>
      </c>
      <c r="D393" s="243">
        <f t="shared" si="635"/>
        <v>1155.6736805955547</v>
      </c>
      <c r="E393" s="865">
        <f t="shared" si="716"/>
        <v>100</v>
      </c>
      <c r="F393" s="866"/>
      <c r="G393" s="243">
        <f t="shared" si="636"/>
        <v>1055.6736805955547</v>
      </c>
      <c r="H393" s="859">
        <f t="shared" si="637"/>
        <v>161.81749385484525</v>
      </c>
      <c r="I393" s="860"/>
      <c r="J393" s="243">
        <f t="shared" si="638"/>
        <v>893.85618674070952</v>
      </c>
      <c r="K393" s="859">
        <f t="shared" si="664"/>
        <v>47651.391969712866</v>
      </c>
      <c r="L393" s="860"/>
      <c r="M393" s="860"/>
      <c r="N393" s="861"/>
      <c r="O393" s="248">
        <f t="shared" si="665"/>
        <v>47651.391969712866</v>
      </c>
      <c r="P393" s="248">
        <f t="shared" si="633"/>
        <v>0</v>
      </c>
      <c r="Q393" s="248">
        <f t="shared" si="639"/>
        <v>0</v>
      </c>
      <c r="R393" s="1015" t="str">
        <f t="shared" si="634"/>
        <v/>
      </c>
      <c r="S393" s="1015"/>
      <c r="U393">
        <v>251</v>
      </c>
      <c r="W393" s="278"/>
      <c r="X393" s="278"/>
      <c r="Y393" s="854"/>
      <c r="Z393" s="855"/>
      <c r="AA393" s="279"/>
      <c r="AR393" s="242">
        <v>251</v>
      </c>
      <c r="AS393" s="331">
        <f t="shared" ca="1" si="640"/>
        <v>1231.970682334292</v>
      </c>
      <c r="AT393" s="566">
        <f t="shared" ca="1" si="666"/>
        <v>103.62049999999999</v>
      </c>
      <c r="AU393" s="331">
        <f t="shared" ca="1" si="641"/>
        <v>1128.350182334292</v>
      </c>
      <c r="AV393" s="329">
        <f t="shared" ca="1" si="642"/>
        <v>45.301516195871422</v>
      </c>
      <c r="AW393" s="331">
        <f t="shared" ca="1" si="643"/>
        <v>1083.0486661384205</v>
      </c>
      <c r="AX393" s="331">
        <f t="shared" si="667"/>
        <v>0</v>
      </c>
      <c r="AY393" s="331">
        <f t="shared" si="724"/>
        <v>0</v>
      </c>
      <c r="AZ393" s="350">
        <f t="shared" ca="1" si="644"/>
        <v>14448.899743874639</v>
      </c>
      <c r="BA393" s="420">
        <f t="shared" ca="1" si="645"/>
        <v>0</v>
      </c>
      <c r="BB393" s="416">
        <f t="shared" ca="1" si="668"/>
        <v>1231.970682334292</v>
      </c>
      <c r="BC393" s="372">
        <f t="shared" ca="1" si="745"/>
        <v>-1231.970682334292</v>
      </c>
      <c r="BD393" s="443">
        <v>252</v>
      </c>
      <c r="BE393" s="444">
        <f t="shared" si="646"/>
        <v>0</v>
      </c>
      <c r="BF393" s="444">
        <f t="shared" ca="1" si="669"/>
        <v>101194.84696520196</v>
      </c>
      <c r="BG393" s="444">
        <f t="shared" ca="1" si="647"/>
        <v>105.41129892208538</v>
      </c>
      <c r="BH393" s="444">
        <f ca="1">IF(BD393&gt;$BE$140,0,SUM(BG382:BG393))</f>
        <v>1264.9355870650243</v>
      </c>
      <c r="BI393" s="24">
        <v>251</v>
      </c>
      <c r="BJ393" s="243">
        <f t="shared" ca="1" si="735"/>
        <v>1231.970682334292</v>
      </c>
      <c r="BK393" s="243">
        <f t="shared" ca="1" si="717"/>
        <v>363592.37629805756</v>
      </c>
      <c r="BL393" s="243">
        <f t="shared" ca="1" si="670"/>
        <v>378.74205864380997</v>
      </c>
      <c r="BM393" s="33"/>
      <c r="BO393" s="278"/>
      <c r="BP393" s="278"/>
      <c r="BQ393" s="278"/>
      <c r="BR393" s="278"/>
      <c r="BS393" s="278"/>
      <c r="BT393" s="278"/>
      <c r="BU393" s="278"/>
      <c r="BV393" s="278"/>
      <c r="BW393" s="679">
        <v>251</v>
      </c>
      <c r="BX393" s="489">
        <f t="shared" ca="1" si="671"/>
        <v>0</v>
      </c>
      <c r="BY393" s="489">
        <f t="shared" ca="1" si="648"/>
        <v>0</v>
      </c>
      <c r="BZ393" s="489">
        <f t="shared" ca="1" si="649"/>
        <v>0</v>
      </c>
      <c r="CA393" s="489">
        <f t="shared" ca="1" si="672"/>
        <v>0</v>
      </c>
      <c r="CB393" s="489">
        <f t="shared" ca="1" si="673"/>
        <v>0</v>
      </c>
      <c r="CC393" s="489">
        <f t="shared" si="674"/>
        <v>0</v>
      </c>
      <c r="CD393" s="489">
        <f t="shared" si="675"/>
        <v>0</v>
      </c>
      <c r="CE393" s="647">
        <f t="shared" ca="1" si="676"/>
        <v>0</v>
      </c>
      <c r="CF393" s="700">
        <f t="shared" ca="1" si="723"/>
        <v>0</v>
      </c>
      <c r="CG393" s="701">
        <f t="shared" ca="1" si="677"/>
        <v>0</v>
      </c>
      <c r="CH393" s="710">
        <f t="shared" ca="1" si="746"/>
        <v>0</v>
      </c>
      <c r="CI393" s="703">
        <v>252</v>
      </c>
      <c r="CJ393" s="444">
        <f t="shared" si="650"/>
        <v>0</v>
      </c>
      <c r="CK393" s="444">
        <f t="shared" ca="1" si="773"/>
        <v>101194.84696520196</v>
      </c>
      <c r="CL393" s="444">
        <f t="shared" ca="1" si="651"/>
        <v>105.41129892208538</v>
      </c>
      <c r="CM393" s="444">
        <f ca="1">IF(CI393&gt;$CJ$140,0,SUM(CL382:CL393))</f>
        <v>1264.9355870650243</v>
      </c>
      <c r="CN393" s="29">
        <v>251</v>
      </c>
      <c r="CO393" s="29">
        <f t="shared" ca="1" si="736"/>
        <v>0</v>
      </c>
      <c r="CP393" s="29">
        <f t="shared" ca="1" si="777"/>
        <v>0</v>
      </c>
      <c r="CQ393" s="29">
        <f t="shared" ca="1" si="679"/>
        <v>0</v>
      </c>
      <c r="CR393" s="292"/>
      <c r="DB393" s="242">
        <v>251</v>
      </c>
      <c r="DC393" s="488">
        <f t="shared" ca="1" si="680"/>
        <v>0</v>
      </c>
      <c r="DD393" s="489">
        <f t="shared" ca="1" si="652"/>
        <v>0</v>
      </c>
      <c r="DE393" s="488">
        <f t="shared" ca="1" si="681"/>
        <v>0</v>
      </c>
      <c r="DF393" s="489">
        <f t="shared" ca="1" si="682"/>
        <v>0</v>
      </c>
      <c r="DG393" s="488">
        <f t="shared" ca="1" si="683"/>
        <v>0</v>
      </c>
      <c r="DH393" s="488">
        <f t="shared" si="684"/>
        <v>0</v>
      </c>
      <c r="DI393" s="488">
        <f t="shared" si="685"/>
        <v>0</v>
      </c>
      <c r="DJ393" s="523">
        <f t="shared" ca="1" si="686"/>
        <v>0</v>
      </c>
      <c r="DK393" s="420">
        <f t="shared" ca="1" si="653"/>
        <v>0</v>
      </c>
      <c r="DL393" s="416">
        <f t="shared" ca="1" si="687"/>
        <v>0</v>
      </c>
      <c r="DM393" s="372">
        <f t="shared" ca="1" si="748"/>
        <v>0</v>
      </c>
      <c r="DN393" s="443">
        <v>252</v>
      </c>
      <c r="DO393" s="444">
        <f t="shared" si="654"/>
        <v>0</v>
      </c>
      <c r="DP393" s="444">
        <f t="shared" ca="1" si="737"/>
        <v>93859.718426841733</v>
      </c>
      <c r="DQ393" s="444">
        <f t="shared" ca="1" si="655"/>
        <v>97.770540027960138</v>
      </c>
      <c r="DR393" s="444">
        <f ca="1">IF(DN393&gt;$DO$140,0,SUM(DQ382:DQ393))</f>
        <v>1173.2464803355217</v>
      </c>
      <c r="DS393" s="24">
        <v>251</v>
      </c>
      <c r="DT393" s="243">
        <f t="shared" ca="1" si="738"/>
        <v>0</v>
      </c>
      <c r="DU393" s="243">
        <f t="shared" ca="1" si="778"/>
        <v>0</v>
      </c>
      <c r="DV393" s="243">
        <f t="shared" ca="1" si="688"/>
        <v>0</v>
      </c>
      <c r="DW393" s="33"/>
      <c r="EG393" s="242">
        <v>251</v>
      </c>
      <c r="EH393" s="331">
        <f t="shared" ca="1" si="689"/>
        <v>1150</v>
      </c>
      <c r="EI393" s="599">
        <f t="shared" ca="1" si="749"/>
        <v>103.62049999999999</v>
      </c>
      <c r="EJ393" s="331">
        <f t="shared" ca="1" si="690"/>
        <v>1046.3795</v>
      </c>
      <c r="EK393" s="594">
        <f t="shared" ca="1" si="691"/>
        <v>133.10464231427329</v>
      </c>
      <c r="EL393" s="488">
        <f t="shared" ca="1" si="692"/>
        <v>913.27485768572672</v>
      </c>
      <c r="EM393" s="331">
        <f t="shared" si="693"/>
        <v>0</v>
      </c>
      <c r="EN393" s="331">
        <f t="shared" si="694"/>
        <v>0</v>
      </c>
      <c r="EO393" s="595">
        <f t="shared" ca="1" si="695"/>
        <v>44722.602507207972</v>
      </c>
      <c r="EP393" s="420">
        <f t="shared" ca="1" si="656"/>
        <v>0</v>
      </c>
      <c r="EQ393" s="416">
        <f t="shared" ca="1" si="696"/>
        <v>1150</v>
      </c>
      <c r="ER393" s="372">
        <f t="shared" ca="1" si="750"/>
        <v>-1150</v>
      </c>
      <c r="ES393" s="443">
        <v>252</v>
      </c>
      <c r="ET393" s="444">
        <f t="shared" si="697"/>
        <v>0</v>
      </c>
      <c r="EU393" s="444">
        <f t="shared" ca="1" si="774"/>
        <v>101194.84696520196</v>
      </c>
      <c r="EV393" s="444">
        <f t="shared" ca="1" si="657"/>
        <v>105.41129892208538</v>
      </c>
      <c r="EW393" s="444">
        <f ca="1">IF(ES393&gt;$ET$140,0,SUM(EV382:EV393))</f>
        <v>1264.9355870650243</v>
      </c>
      <c r="EX393" s="24">
        <v>251</v>
      </c>
      <c r="EY393" s="243">
        <f t="shared" ca="1" si="739"/>
        <v>1150</v>
      </c>
      <c r="EZ393" s="243">
        <f t="shared" ca="1" si="779"/>
        <v>340346.39374050242</v>
      </c>
      <c r="FA393" s="243">
        <f t="shared" ca="1" si="699"/>
        <v>354.52749347969007</v>
      </c>
      <c r="FB393" s="33"/>
      <c r="FL393" s="242">
        <v>251</v>
      </c>
      <c r="FM393" s="331">
        <f t="shared" ca="1" si="700"/>
        <v>1150</v>
      </c>
      <c r="FN393" s="600">
        <f t="shared" ca="1" si="752"/>
        <v>104.1015</v>
      </c>
      <c r="FO393" s="331">
        <f t="shared" ca="1" si="701"/>
        <v>1045.8985</v>
      </c>
      <c r="FP393" s="597">
        <f t="shared" ca="1" si="702"/>
        <v>144.06703049037827</v>
      </c>
      <c r="FQ393" s="488">
        <f t="shared" ca="1" si="703"/>
        <v>901.83146950962168</v>
      </c>
      <c r="FR393" s="331">
        <f t="shared" si="704"/>
        <v>0</v>
      </c>
      <c r="FS393" s="331">
        <f t="shared" si="705"/>
        <v>0</v>
      </c>
      <c r="FT393" s="596">
        <f t="shared" ca="1" si="706"/>
        <v>48492.578984334352</v>
      </c>
      <c r="FU393" s="420">
        <f t="shared" ca="1" si="658"/>
        <v>0</v>
      </c>
      <c r="FV393" s="416">
        <f t="shared" ca="1" si="707"/>
        <v>1150</v>
      </c>
      <c r="FW393" s="372">
        <f t="shared" ca="1" si="753"/>
        <v>-1150</v>
      </c>
      <c r="FX393" s="443">
        <v>252</v>
      </c>
      <c r="FY393" s="444">
        <f t="shared" si="708"/>
        <v>0</v>
      </c>
      <c r="FZ393" s="444">
        <f t="shared" ca="1" si="775"/>
        <v>101194.84696520196</v>
      </c>
      <c r="GA393" s="444">
        <f t="shared" ca="1" si="659"/>
        <v>105.41129892208538</v>
      </c>
      <c r="GB393" s="444">
        <f ca="1">IF(FX393&gt;$FY$140,0,SUM(GA382:GA393))</f>
        <v>1264.9355870650243</v>
      </c>
      <c r="GC393" s="24">
        <v>251</v>
      </c>
      <c r="GD393" s="243">
        <f t="shared" ca="1" si="740"/>
        <v>1150</v>
      </c>
      <c r="GE393" s="243">
        <f t="shared" ca="1" si="780"/>
        <v>340305.03026008647</v>
      </c>
      <c r="GF393" s="243">
        <f t="shared" ca="1" si="710"/>
        <v>354.48440652092341</v>
      </c>
      <c r="GG393" s="33"/>
      <c r="GQ393" s="242">
        <v>251</v>
      </c>
      <c r="GR393" s="331">
        <f t="shared" ca="1" si="660"/>
        <v>1150</v>
      </c>
      <c r="GS393" s="600">
        <f t="shared" ca="1" si="755"/>
        <v>106.9885</v>
      </c>
      <c r="GT393" s="331">
        <f t="shared" ca="1" si="661"/>
        <v>1043.0115000000001</v>
      </c>
      <c r="GU393" s="591">
        <f t="shared" ca="1" si="711"/>
        <v>181.70890329314454</v>
      </c>
      <c r="GV393" s="488">
        <f t="shared" ca="1" si="741"/>
        <v>861.30259670685552</v>
      </c>
      <c r="GW393" s="331">
        <f t="shared" si="742"/>
        <v>0</v>
      </c>
      <c r="GX393" s="331">
        <f t="shared" si="743"/>
        <v>0</v>
      </c>
      <c r="GY393" s="593">
        <f t="shared" ca="1" si="744"/>
        <v>61438.892818085558</v>
      </c>
      <c r="GZ393" s="420">
        <f t="shared" ca="1" si="662"/>
        <v>0</v>
      </c>
      <c r="HA393" s="416">
        <f t="shared" ca="1" si="712"/>
        <v>1150</v>
      </c>
      <c r="HB393" s="372">
        <f t="shared" ca="1" si="756"/>
        <v>-1150</v>
      </c>
      <c r="HC393" s="443">
        <v>252</v>
      </c>
      <c r="HD393" s="444">
        <f t="shared" si="713"/>
        <v>0</v>
      </c>
      <c r="HE393" s="444">
        <f t="shared" ca="1" si="776"/>
        <v>93859.718426841733</v>
      </c>
      <c r="HF393" s="444">
        <f t="shared" ca="1" si="663"/>
        <v>97.770540027960138</v>
      </c>
      <c r="HG393" s="444">
        <f ca="1">IF(HC393&gt;$HD$140,0,SUM(HF382:HF393))</f>
        <v>1173.2464803355217</v>
      </c>
      <c r="HH393" s="24">
        <v>251</v>
      </c>
      <c r="HI393" s="243">
        <f t="shared" ca="1" si="758"/>
        <v>1150</v>
      </c>
      <c r="HJ393" s="243">
        <f t="shared" ca="1" si="781"/>
        <v>338979.59510652471</v>
      </c>
      <c r="HK393" s="243">
        <f t="shared" ca="1" si="715"/>
        <v>353.1037449026299</v>
      </c>
      <c r="HL393" s="33"/>
    </row>
    <row r="394" spans="3:220" ht="15" customHeight="1" x14ac:dyDescent="0.25">
      <c r="C394" s="242">
        <v>252</v>
      </c>
      <c r="D394" s="243">
        <f t="shared" si="635"/>
        <v>1155.6736805955547</v>
      </c>
      <c r="E394" s="865">
        <f t="shared" si="716"/>
        <v>100</v>
      </c>
      <c r="F394" s="866"/>
      <c r="G394" s="243">
        <f t="shared" si="636"/>
        <v>1055.6736805955547</v>
      </c>
      <c r="H394" s="859">
        <f t="shared" si="637"/>
        <v>158.83797323237621</v>
      </c>
      <c r="I394" s="860"/>
      <c r="J394" s="243">
        <f t="shared" si="638"/>
        <v>896.83570736317847</v>
      </c>
      <c r="K394" s="859">
        <f t="shared" si="664"/>
        <v>46754.556262349688</v>
      </c>
      <c r="L394" s="860"/>
      <c r="M394" s="860"/>
      <c r="N394" s="861"/>
      <c r="O394" s="248">
        <f t="shared" si="665"/>
        <v>46754.556262349688</v>
      </c>
      <c r="P394" s="248">
        <f t="shared" si="633"/>
        <v>0</v>
      </c>
      <c r="Q394" s="248">
        <f t="shared" si="639"/>
        <v>0</v>
      </c>
      <c r="R394" s="1015" t="str">
        <f t="shared" si="634"/>
        <v/>
      </c>
      <c r="S394" s="1015"/>
      <c r="U394">
        <v>252</v>
      </c>
      <c r="W394" s="278"/>
      <c r="X394" s="278"/>
      <c r="Y394" s="854"/>
      <c r="Z394" s="855"/>
      <c r="AA394" s="279"/>
      <c r="AR394" s="242">
        <v>252</v>
      </c>
      <c r="AS394" s="331">
        <f t="shared" ca="1" si="640"/>
        <v>1231.970682334292</v>
      </c>
      <c r="AT394" s="566">
        <f t="shared" ca="1" si="666"/>
        <v>103.62049999999999</v>
      </c>
      <c r="AU394" s="331">
        <f t="shared" ca="1" si="641"/>
        <v>1128.350182334292</v>
      </c>
      <c r="AV394" s="329">
        <f t="shared" ca="1" si="642"/>
        <v>42.1426242529677</v>
      </c>
      <c r="AW394" s="331">
        <f t="shared" ca="1" si="643"/>
        <v>1086.2075580813244</v>
      </c>
      <c r="AX394" s="331">
        <f t="shared" si="667"/>
        <v>0</v>
      </c>
      <c r="AY394" s="331">
        <f t="shared" si="724"/>
        <v>0</v>
      </c>
      <c r="AZ394" s="350">
        <f t="shared" ca="1" si="644"/>
        <v>13362.692185793316</v>
      </c>
      <c r="BA394" s="420">
        <f t="shared" ca="1" si="645"/>
        <v>0</v>
      </c>
      <c r="BB394" s="416">
        <f t="shared" ca="1" si="668"/>
        <v>1231.970682334292</v>
      </c>
      <c r="BC394" s="372">
        <f t="shared" ca="1" si="745"/>
        <v>-1231.970682334292</v>
      </c>
      <c r="BD394" s="242">
        <v>253</v>
      </c>
      <c r="BE394" s="29">
        <f t="shared" si="646"/>
        <v>0</v>
      </c>
      <c r="BF394" s="445">
        <f ca="1">(IF(BD394&gt;$BE$140,0,BF393+BE394))+BH393</f>
        <v>102459.78255226697</v>
      </c>
      <c r="BG394" s="29">
        <f t="shared" ca="1" si="647"/>
        <v>106.72894015861145</v>
      </c>
      <c r="BH394" s="29"/>
      <c r="BI394" s="433">
        <v>252</v>
      </c>
      <c r="BJ394" s="428">
        <f t="shared" ca="1" si="735"/>
        <v>1231.970682334292</v>
      </c>
      <c r="BK394" s="428">
        <f t="shared" ca="1" si="717"/>
        <v>364824.34698039183</v>
      </c>
      <c r="BL394" s="428">
        <f t="shared" ca="1" si="670"/>
        <v>380.0253614379082</v>
      </c>
      <c r="BM394" s="446">
        <f ca="1">IF(BI394&gt;$BA$140,0,SUM(BL383:BL394))</f>
        <v>4475.6063528444165</v>
      </c>
      <c r="BO394" s="278"/>
      <c r="BP394" s="278"/>
      <c r="BQ394" s="278"/>
      <c r="BR394" s="278"/>
      <c r="BS394" s="278"/>
      <c r="BT394" s="278"/>
      <c r="BU394" s="278"/>
      <c r="BV394" s="278"/>
      <c r="BW394" s="679">
        <v>252</v>
      </c>
      <c r="BX394" s="489">
        <f t="shared" ca="1" si="671"/>
        <v>0</v>
      </c>
      <c r="BY394" s="489">
        <f t="shared" ca="1" si="648"/>
        <v>0</v>
      </c>
      <c r="BZ394" s="489">
        <f t="shared" ca="1" si="649"/>
        <v>0</v>
      </c>
      <c r="CA394" s="489">
        <f t="shared" ca="1" si="672"/>
        <v>0</v>
      </c>
      <c r="CB394" s="489">
        <f t="shared" ca="1" si="673"/>
        <v>0</v>
      </c>
      <c r="CC394" s="489">
        <f t="shared" si="674"/>
        <v>0</v>
      </c>
      <c r="CD394" s="489">
        <f t="shared" si="675"/>
        <v>0</v>
      </c>
      <c r="CE394" s="647">
        <f t="shared" ca="1" si="676"/>
        <v>0</v>
      </c>
      <c r="CF394" s="700">
        <f t="shared" ca="1" si="723"/>
        <v>0</v>
      </c>
      <c r="CG394" s="701">
        <f t="shared" ca="1" si="677"/>
        <v>0</v>
      </c>
      <c r="CH394" s="710">
        <f t="shared" ca="1" si="746"/>
        <v>0</v>
      </c>
      <c r="CI394" s="679">
        <v>253</v>
      </c>
      <c r="CJ394" s="29">
        <f t="shared" si="650"/>
        <v>0</v>
      </c>
      <c r="CK394" s="445">
        <f ca="1">(IF(CI394&gt;$CJ$140,0,CK393+CJ394))+CM393</f>
        <v>102459.78255226697</v>
      </c>
      <c r="CL394" s="29">
        <f t="shared" ca="1" si="651"/>
        <v>106.72894015861145</v>
      </c>
      <c r="CM394" s="29"/>
      <c r="CN394" s="432">
        <v>252</v>
      </c>
      <c r="CO394" s="432">
        <f t="shared" ca="1" si="736"/>
        <v>0</v>
      </c>
      <c r="CP394" s="432">
        <f t="shared" ca="1" si="777"/>
        <v>0</v>
      </c>
      <c r="CQ394" s="432">
        <f t="shared" ca="1" si="679"/>
        <v>0</v>
      </c>
      <c r="CR394" s="296">
        <f ca="1">IF(CN394&gt;$CF$140,0,SUM(CQ383:CQ394))</f>
        <v>0</v>
      </c>
      <c r="DB394" s="242">
        <v>252</v>
      </c>
      <c r="DC394" s="488">
        <f t="shared" ca="1" si="680"/>
        <v>0</v>
      </c>
      <c r="DD394" s="489">
        <f t="shared" ca="1" si="652"/>
        <v>0</v>
      </c>
      <c r="DE394" s="488">
        <f t="shared" ca="1" si="681"/>
        <v>0</v>
      </c>
      <c r="DF394" s="489">
        <f t="shared" ca="1" si="682"/>
        <v>0</v>
      </c>
      <c r="DG394" s="488">
        <f t="shared" ca="1" si="683"/>
        <v>0</v>
      </c>
      <c r="DH394" s="488">
        <f t="shared" si="684"/>
        <v>0</v>
      </c>
      <c r="DI394" s="488">
        <f t="shared" si="685"/>
        <v>0</v>
      </c>
      <c r="DJ394" s="523">
        <f t="shared" ca="1" si="686"/>
        <v>0</v>
      </c>
      <c r="DK394" s="420">
        <f t="shared" ca="1" si="653"/>
        <v>0</v>
      </c>
      <c r="DL394" s="416">
        <f t="shared" ca="1" si="687"/>
        <v>0</v>
      </c>
      <c r="DM394" s="372">
        <f t="shared" ca="1" si="748"/>
        <v>0</v>
      </c>
      <c r="DN394" s="242">
        <v>253</v>
      </c>
      <c r="DO394" s="29">
        <f t="shared" si="654"/>
        <v>0</v>
      </c>
      <c r="DP394" s="445">
        <f ca="1">(IF(DN394&gt;$DO$140,0,DP393+DO394))+DR393</f>
        <v>95032.964907177258</v>
      </c>
      <c r="DQ394" s="29">
        <f t="shared" ca="1" si="655"/>
        <v>98.992671778309656</v>
      </c>
      <c r="DR394" s="29"/>
      <c r="DS394" s="433">
        <v>252</v>
      </c>
      <c r="DT394" s="428">
        <f t="shared" ca="1" si="738"/>
        <v>0</v>
      </c>
      <c r="DU394" s="428">
        <f t="shared" ca="1" si="778"/>
        <v>0</v>
      </c>
      <c r="DV394" s="428">
        <f t="shared" ca="1" si="688"/>
        <v>0</v>
      </c>
      <c r="DW394" s="446">
        <f ca="1">IF(DS394&gt;$DK$140,0,SUM(DV383:DV394))</f>
        <v>0</v>
      </c>
      <c r="EG394" s="242">
        <v>252</v>
      </c>
      <c r="EH394" s="331">
        <f t="shared" ca="1" si="689"/>
        <v>1150</v>
      </c>
      <c r="EI394" s="599">
        <f t="shared" ca="1" si="749"/>
        <v>103.62049999999999</v>
      </c>
      <c r="EJ394" s="331">
        <f t="shared" ca="1" si="690"/>
        <v>1046.3795</v>
      </c>
      <c r="EK394" s="594">
        <f t="shared" ca="1" si="691"/>
        <v>130.4409239793566</v>
      </c>
      <c r="EL394" s="488">
        <f t="shared" ca="1" si="692"/>
        <v>915.93857602064338</v>
      </c>
      <c r="EM394" s="331">
        <f t="shared" si="693"/>
        <v>0</v>
      </c>
      <c r="EN394" s="331">
        <f t="shared" si="694"/>
        <v>0</v>
      </c>
      <c r="EO394" s="595">
        <f t="shared" ca="1" si="695"/>
        <v>43806.66393118733</v>
      </c>
      <c r="EP394" s="420">
        <f t="shared" ca="1" si="656"/>
        <v>0</v>
      </c>
      <c r="EQ394" s="416">
        <f t="shared" ca="1" si="696"/>
        <v>1150</v>
      </c>
      <c r="ER394" s="372">
        <f t="shared" ca="1" si="750"/>
        <v>-1150</v>
      </c>
      <c r="ES394" s="242">
        <v>253</v>
      </c>
      <c r="ET394" s="29">
        <f t="shared" si="697"/>
        <v>0</v>
      </c>
      <c r="EU394" s="445">
        <f ca="1">(IF(ES394&gt;$ET$140,0,EU393+ET394))+EW393</f>
        <v>102459.78255226697</v>
      </c>
      <c r="EV394" s="29">
        <f t="shared" ca="1" si="657"/>
        <v>106.72894015861145</v>
      </c>
      <c r="EW394" s="29"/>
      <c r="EX394" s="433">
        <v>252</v>
      </c>
      <c r="EY394" s="428">
        <f t="shared" ca="1" si="739"/>
        <v>1150</v>
      </c>
      <c r="EZ394" s="428">
        <f t="shared" ca="1" si="779"/>
        <v>341496.39374050242</v>
      </c>
      <c r="FA394" s="428">
        <f t="shared" ca="1" si="699"/>
        <v>355.72541014635675</v>
      </c>
      <c r="FB394" s="446">
        <f ca="1">IF(EX394&gt;$EP$140,0,SUM(FA383:FA394))</f>
        <v>4189.6424217562808</v>
      </c>
      <c r="FL394" s="242">
        <v>252</v>
      </c>
      <c r="FM394" s="331">
        <f t="shared" ca="1" si="700"/>
        <v>1150</v>
      </c>
      <c r="FN394" s="600">
        <f t="shared" ca="1" si="752"/>
        <v>104.1015</v>
      </c>
      <c r="FO394" s="331">
        <f t="shared" ca="1" si="701"/>
        <v>1045.8985</v>
      </c>
      <c r="FP394" s="597">
        <f t="shared" ca="1" si="702"/>
        <v>141.43668870430852</v>
      </c>
      <c r="FQ394" s="488">
        <f t="shared" ca="1" si="703"/>
        <v>904.46181129569152</v>
      </c>
      <c r="FR394" s="331">
        <f t="shared" si="704"/>
        <v>0</v>
      </c>
      <c r="FS394" s="331">
        <f t="shared" si="705"/>
        <v>0</v>
      </c>
      <c r="FT394" s="596">
        <f t="shared" ca="1" si="706"/>
        <v>47588.117173038663</v>
      </c>
      <c r="FU394" s="420">
        <f t="shared" ca="1" si="658"/>
        <v>0</v>
      </c>
      <c r="FV394" s="416">
        <f t="shared" ca="1" si="707"/>
        <v>1150</v>
      </c>
      <c r="FW394" s="372">
        <f t="shared" ca="1" si="753"/>
        <v>-1150</v>
      </c>
      <c r="FX394" s="242">
        <v>253</v>
      </c>
      <c r="FY394" s="29">
        <f t="shared" si="708"/>
        <v>0</v>
      </c>
      <c r="FZ394" s="445">
        <f ca="1">(IF(FX394&gt;$FY$140,0,FZ393+FY394))+GB393</f>
        <v>102459.78255226697</v>
      </c>
      <c r="GA394" s="29">
        <f t="shared" ca="1" si="659"/>
        <v>106.72894015861145</v>
      </c>
      <c r="GB394" s="29"/>
      <c r="GC394" s="433">
        <v>252</v>
      </c>
      <c r="GD394" s="428">
        <f t="shared" ca="1" si="740"/>
        <v>1150</v>
      </c>
      <c r="GE394" s="428">
        <f t="shared" ca="1" si="780"/>
        <v>341455.03026008647</v>
      </c>
      <c r="GF394" s="428">
        <f t="shared" ca="1" si="710"/>
        <v>355.6823231875901</v>
      </c>
      <c r="GG394" s="446">
        <f ca="1">IF(GC394&gt;$FU$140,0,SUM(GF383:GF394))</f>
        <v>4189.1253782510812</v>
      </c>
      <c r="GQ394" s="242">
        <v>252</v>
      </c>
      <c r="GR394" s="331">
        <f t="shared" ca="1" si="660"/>
        <v>1150</v>
      </c>
      <c r="GS394" s="600">
        <f t="shared" ca="1" si="755"/>
        <v>106.9885</v>
      </c>
      <c r="GT394" s="331">
        <f t="shared" ca="1" si="661"/>
        <v>1043.0115000000001</v>
      </c>
      <c r="GU394" s="591">
        <f t="shared" ca="1" si="711"/>
        <v>179.19677071941624</v>
      </c>
      <c r="GV394" s="488">
        <f t="shared" ca="1" si="741"/>
        <v>863.81472928058383</v>
      </c>
      <c r="GW394" s="331">
        <f t="shared" si="742"/>
        <v>0</v>
      </c>
      <c r="GX394" s="331">
        <f t="shared" si="743"/>
        <v>0</v>
      </c>
      <c r="GY394" s="593">
        <f t="shared" ca="1" si="744"/>
        <v>60575.078088804978</v>
      </c>
      <c r="GZ394" s="420">
        <f t="shared" ca="1" si="662"/>
        <v>0</v>
      </c>
      <c r="HA394" s="416">
        <f t="shared" ca="1" si="712"/>
        <v>1150</v>
      </c>
      <c r="HB394" s="372">
        <f t="shared" ca="1" si="756"/>
        <v>-1150</v>
      </c>
      <c r="HC394" s="242">
        <v>253</v>
      </c>
      <c r="HD394" s="29">
        <f t="shared" si="713"/>
        <v>0</v>
      </c>
      <c r="HE394" s="445">
        <f ca="1">(IF(HC394&gt;$HD$140,0,HE393+HD394))+HG393</f>
        <v>95032.964907177258</v>
      </c>
      <c r="HF394" s="29">
        <f t="shared" ca="1" si="663"/>
        <v>98.992671778309656</v>
      </c>
      <c r="HG394" s="29"/>
      <c r="HH394" s="433">
        <v>252</v>
      </c>
      <c r="HI394" s="428">
        <f t="shared" ca="1" si="758"/>
        <v>1150</v>
      </c>
      <c r="HJ394" s="428">
        <f t="shared" ca="1" si="781"/>
        <v>340129.59510652471</v>
      </c>
      <c r="HK394" s="428">
        <f t="shared" ca="1" si="715"/>
        <v>354.30166156929658</v>
      </c>
      <c r="HL394" s="446">
        <f ca="1">IF(HH394&gt;$GZ$140,0,SUM(HK383:HK394))</f>
        <v>4172.557438831559</v>
      </c>
    </row>
    <row r="395" spans="3:220" ht="15" customHeight="1" x14ac:dyDescent="0.25">
      <c r="C395" s="242">
        <v>253</v>
      </c>
      <c r="D395" s="243">
        <f t="shared" si="635"/>
        <v>1155.6736805955547</v>
      </c>
      <c r="E395" s="865">
        <f t="shared" si="716"/>
        <v>100</v>
      </c>
      <c r="F395" s="866"/>
      <c r="G395" s="243">
        <f t="shared" si="636"/>
        <v>1055.6736805955547</v>
      </c>
      <c r="H395" s="859">
        <f t="shared" si="637"/>
        <v>155.84852087449897</v>
      </c>
      <c r="I395" s="860"/>
      <c r="J395" s="243">
        <f t="shared" si="638"/>
        <v>899.8251597210558</v>
      </c>
      <c r="K395" s="859">
        <f t="shared" si="664"/>
        <v>45854.731102628633</v>
      </c>
      <c r="L395" s="860"/>
      <c r="M395" s="860"/>
      <c r="N395" s="861"/>
      <c r="O395" s="248">
        <f t="shared" si="665"/>
        <v>45854.731102628633</v>
      </c>
      <c r="P395" s="248">
        <f t="shared" si="633"/>
        <v>0</v>
      </c>
      <c r="Q395" s="248">
        <f t="shared" si="639"/>
        <v>0</v>
      </c>
      <c r="R395" s="1015" t="str">
        <f t="shared" si="634"/>
        <v/>
      </c>
      <c r="S395" s="1015"/>
      <c r="U395">
        <v>253</v>
      </c>
      <c r="W395" s="278"/>
      <c r="X395" s="278"/>
      <c r="Y395" s="854"/>
      <c r="Z395" s="855"/>
      <c r="AA395" s="279"/>
      <c r="AR395" s="242">
        <v>253</v>
      </c>
      <c r="AS395" s="331">
        <f t="shared" ca="1" si="640"/>
        <v>1231.970682334292</v>
      </c>
      <c r="AT395" s="566">
        <f t="shared" ca="1" si="666"/>
        <v>103.62049999999999</v>
      </c>
      <c r="AU395" s="331">
        <f t="shared" ca="1" si="641"/>
        <v>1128.350182334292</v>
      </c>
      <c r="AV395" s="329">
        <f t="shared" ca="1" si="642"/>
        <v>38.974518875230508</v>
      </c>
      <c r="AW395" s="331">
        <f t="shared" ca="1" si="643"/>
        <v>1089.3756634590613</v>
      </c>
      <c r="AX395" s="331">
        <f t="shared" si="667"/>
        <v>0</v>
      </c>
      <c r="AY395" s="331">
        <f t="shared" si="724"/>
        <v>0</v>
      </c>
      <c r="AZ395" s="350">
        <f t="shared" ca="1" si="644"/>
        <v>12273.316522334255</v>
      </c>
      <c r="BA395" s="420">
        <f t="shared" ca="1" si="645"/>
        <v>0</v>
      </c>
      <c r="BB395" s="416">
        <f t="shared" ca="1" si="668"/>
        <v>1231.970682334292</v>
      </c>
      <c r="BC395" s="372">
        <f t="shared" ca="1" si="745"/>
        <v>-1231.970682334292</v>
      </c>
      <c r="BD395" s="242">
        <v>254</v>
      </c>
      <c r="BE395" s="29">
        <f t="shared" si="646"/>
        <v>0</v>
      </c>
      <c r="BF395" s="29">
        <f t="shared" ca="1" si="669"/>
        <v>102459.78255226697</v>
      </c>
      <c r="BG395" s="29">
        <f t="shared" ca="1" si="647"/>
        <v>106.72894015861145</v>
      </c>
      <c r="BH395" s="29"/>
      <c r="BI395" s="24">
        <v>253</v>
      </c>
      <c r="BJ395" s="243">
        <f t="shared" ca="1" si="735"/>
        <v>1231.970682334292</v>
      </c>
      <c r="BK395" s="447">
        <f ca="1">IF(BI395&gt;$BA$140,0,BK394+BJ395)+BM394</f>
        <v>370531.92401557049</v>
      </c>
      <c r="BL395" s="243">
        <f t="shared" ca="1" si="670"/>
        <v>385.97075418288591</v>
      </c>
      <c r="BM395" s="33"/>
      <c r="BO395" s="278"/>
      <c r="BP395" s="278"/>
      <c r="BQ395" s="278"/>
      <c r="BR395" s="278"/>
      <c r="BS395" s="278"/>
      <c r="BT395" s="278"/>
      <c r="BU395" s="278"/>
      <c r="BV395" s="278"/>
      <c r="BW395" s="679">
        <v>253</v>
      </c>
      <c r="BX395" s="489">
        <f t="shared" ca="1" si="671"/>
        <v>0</v>
      </c>
      <c r="BY395" s="489">
        <f t="shared" ca="1" si="648"/>
        <v>0</v>
      </c>
      <c r="BZ395" s="489">
        <f t="shared" ca="1" si="649"/>
        <v>0</v>
      </c>
      <c r="CA395" s="489">
        <f t="shared" ca="1" si="672"/>
        <v>0</v>
      </c>
      <c r="CB395" s="489">
        <f t="shared" ca="1" si="673"/>
        <v>0</v>
      </c>
      <c r="CC395" s="489">
        <f t="shared" si="674"/>
        <v>0</v>
      </c>
      <c r="CD395" s="489">
        <f t="shared" si="675"/>
        <v>0</v>
      </c>
      <c r="CE395" s="647">
        <f t="shared" ca="1" si="676"/>
        <v>0</v>
      </c>
      <c r="CF395" s="700">
        <f t="shared" ca="1" si="723"/>
        <v>0</v>
      </c>
      <c r="CG395" s="701">
        <f t="shared" ca="1" si="677"/>
        <v>0</v>
      </c>
      <c r="CH395" s="710">
        <f t="shared" ca="1" si="746"/>
        <v>0</v>
      </c>
      <c r="CI395" s="679">
        <v>254</v>
      </c>
      <c r="CJ395" s="29">
        <f t="shared" si="650"/>
        <v>0</v>
      </c>
      <c r="CK395" s="29">
        <f ca="1">IF(CI395&gt;$CJ$140,0,CK394+CJ395)</f>
        <v>102459.78255226697</v>
      </c>
      <c r="CL395" s="29">
        <f t="shared" ca="1" si="651"/>
        <v>106.72894015861145</v>
      </c>
      <c r="CM395" s="29"/>
      <c r="CN395" s="29">
        <v>253</v>
      </c>
      <c r="CO395" s="29">
        <f t="shared" ca="1" si="736"/>
        <v>0</v>
      </c>
      <c r="CP395" s="704">
        <f ca="1">IF(CN395&gt;$CF$140,0,CP394+CO395)+CR394</f>
        <v>0</v>
      </c>
      <c r="CQ395" s="29">
        <f t="shared" ca="1" si="679"/>
        <v>0</v>
      </c>
      <c r="CR395" s="292"/>
      <c r="DB395" s="242">
        <v>253</v>
      </c>
      <c r="DC395" s="488">
        <f t="shared" ca="1" si="680"/>
        <v>0</v>
      </c>
      <c r="DD395" s="489">
        <f t="shared" ca="1" si="652"/>
        <v>0</v>
      </c>
      <c r="DE395" s="488">
        <f t="shared" ca="1" si="681"/>
        <v>0</v>
      </c>
      <c r="DF395" s="489">
        <f t="shared" ca="1" si="682"/>
        <v>0</v>
      </c>
      <c r="DG395" s="488">
        <f t="shared" ca="1" si="683"/>
        <v>0</v>
      </c>
      <c r="DH395" s="488">
        <f t="shared" si="684"/>
        <v>0</v>
      </c>
      <c r="DI395" s="488">
        <f t="shared" si="685"/>
        <v>0</v>
      </c>
      <c r="DJ395" s="523">
        <f t="shared" ca="1" si="686"/>
        <v>0</v>
      </c>
      <c r="DK395" s="420">
        <f t="shared" ca="1" si="653"/>
        <v>0</v>
      </c>
      <c r="DL395" s="416">
        <f t="shared" ca="1" si="687"/>
        <v>0</v>
      </c>
      <c r="DM395" s="372">
        <f t="shared" ca="1" si="748"/>
        <v>0</v>
      </c>
      <c r="DN395" s="242">
        <v>254</v>
      </c>
      <c r="DO395" s="29">
        <f t="shared" si="654"/>
        <v>0</v>
      </c>
      <c r="DP395" s="29">
        <f t="shared" ca="1" si="737"/>
        <v>95032.964907177258</v>
      </c>
      <c r="DQ395" s="29">
        <f t="shared" ca="1" si="655"/>
        <v>98.992671778309656</v>
      </c>
      <c r="DR395" s="29"/>
      <c r="DS395" s="24">
        <v>253</v>
      </c>
      <c r="DT395" s="243">
        <f t="shared" ca="1" si="738"/>
        <v>0</v>
      </c>
      <c r="DU395" s="447">
        <f ca="1">IF(DS395&gt;$DK$140,0,DU394+DT395)+DW394</f>
        <v>0</v>
      </c>
      <c r="DV395" s="243">
        <f t="shared" ca="1" si="688"/>
        <v>0</v>
      </c>
      <c r="DW395" s="33"/>
      <c r="EG395" s="242">
        <v>253</v>
      </c>
      <c r="EH395" s="331">
        <f t="shared" ca="1" si="689"/>
        <v>1150</v>
      </c>
      <c r="EI395" s="599">
        <f t="shared" ca="1" si="749"/>
        <v>103.62049999999999</v>
      </c>
      <c r="EJ395" s="331">
        <f t="shared" ca="1" si="690"/>
        <v>1046.3795</v>
      </c>
      <c r="EK395" s="594">
        <f t="shared" ca="1" si="691"/>
        <v>127.76943646596305</v>
      </c>
      <c r="EL395" s="488">
        <f t="shared" ca="1" si="692"/>
        <v>918.61006353403695</v>
      </c>
      <c r="EM395" s="331">
        <f t="shared" si="693"/>
        <v>0</v>
      </c>
      <c r="EN395" s="331">
        <f t="shared" si="694"/>
        <v>0</v>
      </c>
      <c r="EO395" s="595">
        <f t="shared" ca="1" si="695"/>
        <v>42888.053867653296</v>
      </c>
      <c r="EP395" s="420">
        <f t="shared" ca="1" si="656"/>
        <v>0</v>
      </c>
      <c r="EQ395" s="416">
        <f t="shared" ca="1" si="696"/>
        <v>1150</v>
      </c>
      <c r="ER395" s="372">
        <f t="shared" ca="1" si="750"/>
        <v>-1150</v>
      </c>
      <c r="ES395" s="242">
        <v>254</v>
      </c>
      <c r="ET395" s="29">
        <f t="shared" si="697"/>
        <v>0</v>
      </c>
      <c r="EU395" s="29">
        <f ca="1">IF(ES395&gt;$ET$140,0,EU394+ET395)</f>
        <v>102459.78255226697</v>
      </c>
      <c r="EV395" s="29">
        <f t="shared" ca="1" si="657"/>
        <v>106.72894015861145</v>
      </c>
      <c r="EW395" s="29"/>
      <c r="EX395" s="24">
        <v>253</v>
      </c>
      <c r="EY395" s="243">
        <f t="shared" ca="1" si="739"/>
        <v>1150</v>
      </c>
      <c r="EZ395" s="447">
        <f ca="1">IF(EX395&gt;$EP$140,0,EZ394+EY395)+FB394</f>
        <v>346836.03616225871</v>
      </c>
      <c r="FA395" s="243">
        <f t="shared" ca="1" si="699"/>
        <v>361.28753766901951</v>
      </c>
      <c r="FB395" s="33"/>
      <c r="FL395" s="242">
        <v>253</v>
      </c>
      <c r="FM395" s="331">
        <f t="shared" ca="1" si="700"/>
        <v>1150</v>
      </c>
      <c r="FN395" s="600">
        <f t="shared" ca="1" si="752"/>
        <v>104.1015</v>
      </c>
      <c r="FO395" s="331">
        <f t="shared" ca="1" si="701"/>
        <v>1045.8985</v>
      </c>
      <c r="FP395" s="597">
        <f t="shared" ca="1" si="702"/>
        <v>138.79867508802946</v>
      </c>
      <c r="FQ395" s="488">
        <f t="shared" ca="1" si="703"/>
        <v>907.09982491197059</v>
      </c>
      <c r="FR395" s="331">
        <f t="shared" si="704"/>
        <v>0</v>
      </c>
      <c r="FS395" s="331">
        <f t="shared" si="705"/>
        <v>0</v>
      </c>
      <c r="FT395" s="596">
        <f t="shared" ca="1" si="706"/>
        <v>46681.01734812669</v>
      </c>
      <c r="FU395" s="420">
        <f t="shared" ca="1" si="658"/>
        <v>0</v>
      </c>
      <c r="FV395" s="416">
        <f t="shared" ca="1" si="707"/>
        <v>1150</v>
      </c>
      <c r="FW395" s="372">
        <f t="shared" ca="1" si="753"/>
        <v>-1150</v>
      </c>
      <c r="FX395" s="242">
        <v>254</v>
      </c>
      <c r="FY395" s="29">
        <f t="shared" si="708"/>
        <v>0</v>
      </c>
      <c r="FZ395" s="29">
        <f ca="1">IF(FX395&gt;$FY$140,0,FZ394+FY395)</f>
        <v>102459.78255226697</v>
      </c>
      <c r="GA395" s="29">
        <f t="shared" ca="1" si="659"/>
        <v>106.72894015861145</v>
      </c>
      <c r="GB395" s="29"/>
      <c r="GC395" s="24">
        <v>253</v>
      </c>
      <c r="GD395" s="243">
        <f t="shared" ca="1" si="740"/>
        <v>1150</v>
      </c>
      <c r="GE395" s="447">
        <f ca="1">IF(GC395&gt;$FU$140,0,GE394+GD395)+GG394</f>
        <v>346794.15563833754</v>
      </c>
      <c r="GF395" s="243">
        <f t="shared" ca="1" si="710"/>
        <v>361.24391212326827</v>
      </c>
      <c r="GG395" s="33"/>
      <c r="GQ395" s="242">
        <v>253</v>
      </c>
      <c r="GR395" s="331">
        <f t="shared" ca="1" si="660"/>
        <v>1150</v>
      </c>
      <c r="GS395" s="600">
        <f t="shared" ca="1" si="755"/>
        <v>106.9885</v>
      </c>
      <c r="GT395" s="331">
        <f t="shared" ca="1" si="661"/>
        <v>1043.0115000000001</v>
      </c>
      <c r="GU395" s="591">
        <f t="shared" ca="1" si="711"/>
        <v>176.67731109234785</v>
      </c>
      <c r="GV395" s="488">
        <f t="shared" ca="1" si="741"/>
        <v>866.33418890765222</v>
      </c>
      <c r="GW395" s="331">
        <f t="shared" si="742"/>
        <v>0</v>
      </c>
      <c r="GX395" s="331">
        <f t="shared" si="743"/>
        <v>0</v>
      </c>
      <c r="GY395" s="593">
        <f t="shared" ca="1" si="744"/>
        <v>59708.743899897323</v>
      </c>
      <c r="GZ395" s="420">
        <f t="shared" ca="1" si="662"/>
        <v>0</v>
      </c>
      <c r="HA395" s="416">
        <f t="shared" ca="1" si="712"/>
        <v>1150</v>
      </c>
      <c r="HB395" s="372">
        <f t="shared" ca="1" si="756"/>
        <v>-1150</v>
      </c>
      <c r="HC395" s="242">
        <v>254</v>
      </c>
      <c r="HD395" s="29">
        <f t="shared" si="713"/>
        <v>0</v>
      </c>
      <c r="HE395" s="29">
        <f ca="1">IF(HC395&gt;$HD$140,0,HE394+HD395)</f>
        <v>95032.964907177258</v>
      </c>
      <c r="HF395" s="29">
        <f t="shared" ca="1" si="663"/>
        <v>98.992671778309656</v>
      </c>
      <c r="HG395" s="29"/>
      <c r="HH395" s="24">
        <v>253</v>
      </c>
      <c r="HI395" s="243">
        <f t="shared" ca="1" si="758"/>
        <v>1150</v>
      </c>
      <c r="HJ395" s="447">
        <f ca="1">IF(HH395&gt;$GZ$140,0,HJ394+HI395)+HL394</f>
        <v>345452.15254535625</v>
      </c>
      <c r="HK395" s="243">
        <f t="shared" ca="1" si="715"/>
        <v>359.84599223474612</v>
      </c>
      <c r="HL395" s="33"/>
    </row>
    <row r="396" spans="3:220" ht="15" customHeight="1" x14ac:dyDescent="0.25">
      <c r="C396" s="242">
        <v>254</v>
      </c>
      <c r="D396" s="243">
        <f t="shared" si="635"/>
        <v>1155.6736805955547</v>
      </c>
      <c r="E396" s="865">
        <f t="shared" si="716"/>
        <v>100</v>
      </c>
      <c r="F396" s="866"/>
      <c r="G396" s="243">
        <f t="shared" si="636"/>
        <v>1055.6736805955547</v>
      </c>
      <c r="H396" s="859">
        <f t="shared" si="637"/>
        <v>152.84910367542878</v>
      </c>
      <c r="I396" s="860"/>
      <c r="J396" s="243">
        <f t="shared" si="638"/>
        <v>902.82457692012599</v>
      </c>
      <c r="K396" s="859">
        <f t="shared" si="664"/>
        <v>44951.906525708509</v>
      </c>
      <c r="L396" s="860"/>
      <c r="M396" s="860"/>
      <c r="N396" s="861"/>
      <c r="O396" s="248">
        <f t="shared" si="665"/>
        <v>44951.906525708509</v>
      </c>
      <c r="P396" s="248">
        <f t="shared" si="633"/>
        <v>0</v>
      </c>
      <c r="Q396" s="248">
        <f t="shared" si="639"/>
        <v>0</v>
      </c>
      <c r="R396" s="1015" t="str">
        <f t="shared" si="634"/>
        <v/>
      </c>
      <c r="S396" s="1015"/>
      <c r="U396">
        <v>254</v>
      </c>
      <c r="W396" s="278"/>
      <c r="X396" s="278"/>
      <c r="Y396" s="854"/>
      <c r="Z396" s="855"/>
      <c r="AA396" s="279"/>
      <c r="AR396" s="242">
        <v>254</v>
      </c>
      <c r="AS396" s="331">
        <f t="shared" ca="1" si="640"/>
        <v>1231.970682334292</v>
      </c>
      <c r="AT396" s="566">
        <f t="shared" ca="1" si="666"/>
        <v>103.62049999999999</v>
      </c>
      <c r="AU396" s="331">
        <f t="shared" ca="1" si="641"/>
        <v>1128.350182334292</v>
      </c>
      <c r="AV396" s="329">
        <f t="shared" ca="1" si="642"/>
        <v>35.797173190141578</v>
      </c>
      <c r="AW396" s="331">
        <f t="shared" ca="1" si="643"/>
        <v>1092.5530091441503</v>
      </c>
      <c r="AX396" s="331">
        <f t="shared" si="667"/>
        <v>0</v>
      </c>
      <c r="AY396" s="331">
        <f t="shared" si="724"/>
        <v>0</v>
      </c>
      <c r="AZ396" s="350">
        <f t="shared" ca="1" si="644"/>
        <v>11180.763513190104</v>
      </c>
      <c r="BA396" s="420">
        <f t="shared" ca="1" si="645"/>
        <v>0</v>
      </c>
      <c r="BB396" s="416">
        <f t="shared" ca="1" si="668"/>
        <v>1231.970682334292</v>
      </c>
      <c r="BC396" s="372">
        <f t="shared" ca="1" si="745"/>
        <v>-1231.970682334292</v>
      </c>
      <c r="BD396" s="242">
        <v>255</v>
      </c>
      <c r="BE396" s="29">
        <f t="shared" si="646"/>
        <v>0</v>
      </c>
      <c r="BF396" s="29">
        <f t="shared" ca="1" si="669"/>
        <v>102459.78255226697</v>
      </c>
      <c r="BG396" s="29">
        <f t="shared" ca="1" si="647"/>
        <v>106.72894015861145</v>
      </c>
      <c r="BH396" s="29"/>
      <c r="BI396" s="24">
        <v>254</v>
      </c>
      <c r="BJ396" s="243">
        <f t="shared" ca="1" si="735"/>
        <v>1231.970682334292</v>
      </c>
      <c r="BK396" s="243">
        <f t="shared" ca="1" si="717"/>
        <v>371763.89469790476</v>
      </c>
      <c r="BL396" s="243">
        <f t="shared" ca="1" si="670"/>
        <v>387.25405697698415</v>
      </c>
      <c r="BM396" s="33"/>
      <c r="BO396" s="278"/>
      <c r="BP396" s="278"/>
      <c r="BQ396" s="278"/>
      <c r="BR396" s="278"/>
      <c r="BS396" s="278"/>
      <c r="BT396" s="278"/>
      <c r="BU396" s="278"/>
      <c r="BV396" s="278"/>
      <c r="BW396" s="679">
        <v>254</v>
      </c>
      <c r="BX396" s="489">
        <f t="shared" ca="1" si="671"/>
        <v>0</v>
      </c>
      <c r="BY396" s="489">
        <f t="shared" ca="1" si="648"/>
        <v>0</v>
      </c>
      <c r="BZ396" s="489">
        <f t="shared" ca="1" si="649"/>
        <v>0</v>
      </c>
      <c r="CA396" s="489">
        <f t="shared" ca="1" si="672"/>
        <v>0</v>
      </c>
      <c r="CB396" s="489">
        <f t="shared" ca="1" si="673"/>
        <v>0</v>
      </c>
      <c r="CC396" s="489">
        <f t="shared" si="674"/>
        <v>0</v>
      </c>
      <c r="CD396" s="489">
        <f t="shared" si="675"/>
        <v>0</v>
      </c>
      <c r="CE396" s="647">
        <f t="shared" ca="1" si="676"/>
        <v>0</v>
      </c>
      <c r="CF396" s="700">
        <f t="shared" ca="1" si="723"/>
        <v>0</v>
      </c>
      <c r="CG396" s="701">
        <f t="shared" ca="1" si="677"/>
        <v>0</v>
      </c>
      <c r="CH396" s="710">
        <f t="shared" ca="1" si="746"/>
        <v>0</v>
      </c>
      <c r="CI396" s="679">
        <v>255</v>
      </c>
      <c r="CJ396" s="29">
        <f t="shared" si="650"/>
        <v>0</v>
      </c>
      <c r="CK396" s="29">
        <f t="shared" ref="CK396:CK405" ca="1" si="782">IF(CI396&gt;$CJ$140,0,CK395+CJ396)</f>
        <v>102459.78255226697</v>
      </c>
      <c r="CL396" s="29">
        <f t="shared" ca="1" si="651"/>
        <v>106.72894015861145</v>
      </c>
      <c r="CM396" s="29"/>
      <c r="CN396" s="29">
        <v>254</v>
      </c>
      <c r="CO396" s="29">
        <f t="shared" ca="1" si="736"/>
        <v>0</v>
      </c>
      <c r="CP396" s="29">
        <f ca="1">IF(CN396&gt;$CF$140,0,CP395+CO396)</f>
        <v>0</v>
      </c>
      <c r="CQ396" s="29">
        <f t="shared" ca="1" si="679"/>
        <v>0</v>
      </c>
      <c r="CR396" s="292"/>
      <c r="DB396" s="242">
        <v>254</v>
      </c>
      <c r="DC396" s="488">
        <f t="shared" ca="1" si="680"/>
        <v>0</v>
      </c>
      <c r="DD396" s="489">
        <f t="shared" ca="1" si="652"/>
        <v>0</v>
      </c>
      <c r="DE396" s="488">
        <f t="shared" ca="1" si="681"/>
        <v>0</v>
      </c>
      <c r="DF396" s="489">
        <f t="shared" ca="1" si="682"/>
        <v>0</v>
      </c>
      <c r="DG396" s="488">
        <f t="shared" ca="1" si="683"/>
        <v>0</v>
      </c>
      <c r="DH396" s="488">
        <f t="shared" si="684"/>
        <v>0</v>
      </c>
      <c r="DI396" s="488">
        <f t="shared" si="685"/>
        <v>0</v>
      </c>
      <c r="DJ396" s="523">
        <f t="shared" ca="1" si="686"/>
        <v>0</v>
      </c>
      <c r="DK396" s="420">
        <f t="shared" ca="1" si="653"/>
        <v>0</v>
      </c>
      <c r="DL396" s="416">
        <f t="shared" ca="1" si="687"/>
        <v>0</v>
      </c>
      <c r="DM396" s="372">
        <f t="shared" ca="1" si="748"/>
        <v>0</v>
      </c>
      <c r="DN396" s="242">
        <v>255</v>
      </c>
      <c r="DO396" s="29">
        <f t="shared" si="654"/>
        <v>0</v>
      </c>
      <c r="DP396" s="29">
        <f t="shared" ca="1" si="737"/>
        <v>95032.964907177258</v>
      </c>
      <c r="DQ396" s="29">
        <f t="shared" ca="1" si="655"/>
        <v>98.992671778309656</v>
      </c>
      <c r="DR396" s="29"/>
      <c r="DS396" s="24">
        <v>254</v>
      </c>
      <c r="DT396" s="243">
        <f t="shared" ca="1" si="738"/>
        <v>0</v>
      </c>
      <c r="DU396" s="243">
        <f ca="1">IF(DS396&gt;$DK$140,0,DU395+DT396)</f>
        <v>0</v>
      </c>
      <c r="DV396" s="243">
        <f t="shared" ca="1" si="688"/>
        <v>0</v>
      </c>
      <c r="DW396" s="33"/>
      <c r="EG396" s="242">
        <v>254</v>
      </c>
      <c r="EH396" s="331">
        <f t="shared" ca="1" si="689"/>
        <v>1150</v>
      </c>
      <c r="EI396" s="599">
        <f t="shared" ca="1" si="749"/>
        <v>103.62049999999999</v>
      </c>
      <c r="EJ396" s="331">
        <f t="shared" ca="1" si="690"/>
        <v>1046.3795</v>
      </c>
      <c r="EK396" s="594">
        <f t="shared" ca="1" si="691"/>
        <v>125.09015711398878</v>
      </c>
      <c r="EL396" s="488">
        <f t="shared" ca="1" si="692"/>
        <v>921.28934288601124</v>
      </c>
      <c r="EM396" s="331">
        <f t="shared" si="693"/>
        <v>0</v>
      </c>
      <c r="EN396" s="331">
        <f t="shared" si="694"/>
        <v>0</v>
      </c>
      <c r="EO396" s="595">
        <f t="shared" ca="1" si="695"/>
        <v>41966.764524767284</v>
      </c>
      <c r="EP396" s="420">
        <f t="shared" ca="1" si="656"/>
        <v>0</v>
      </c>
      <c r="EQ396" s="416">
        <f t="shared" ca="1" si="696"/>
        <v>1150</v>
      </c>
      <c r="ER396" s="372">
        <f t="shared" ca="1" si="750"/>
        <v>-1150</v>
      </c>
      <c r="ES396" s="242">
        <v>255</v>
      </c>
      <c r="ET396" s="29">
        <f t="shared" si="697"/>
        <v>0</v>
      </c>
      <c r="EU396" s="29">
        <f t="shared" ref="EU396:EU405" ca="1" si="783">IF(ES396&gt;$ET$140,0,EU395+ET396)</f>
        <v>102459.78255226697</v>
      </c>
      <c r="EV396" s="29">
        <f t="shared" ca="1" si="657"/>
        <v>106.72894015861145</v>
      </c>
      <c r="EW396" s="29"/>
      <c r="EX396" s="24">
        <v>254</v>
      </c>
      <c r="EY396" s="243">
        <f t="shared" ca="1" si="739"/>
        <v>1150</v>
      </c>
      <c r="EZ396" s="243">
        <f ca="1">IF(EX396&gt;$EP$140,0,EZ395+EY396)</f>
        <v>347986.03616225871</v>
      </c>
      <c r="FA396" s="243">
        <f t="shared" ca="1" si="699"/>
        <v>362.4854543356862</v>
      </c>
      <c r="FB396" s="33"/>
      <c r="FL396" s="242">
        <v>254</v>
      </c>
      <c r="FM396" s="331">
        <f t="shared" ca="1" si="700"/>
        <v>1150</v>
      </c>
      <c r="FN396" s="600">
        <f t="shared" ca="1" si="752"/>
        <v>104.1015</v>
      </c>
      <c r="FO396" s="331">
        <f t="shared" ca="1" si="701"/>
        <v>1045.8985</v>
      </c>
      <c r="FP396" s="597">
        <f t="shared" ca="1" si="702"/>
        <v>136.15296726536954</v>
      </c>
      <c r="FQ396" s="488">
        <f t="shared" ca="1" si="703"/>
        <v>909.7455327346305</v>
      </c>
      <c r="FR396" s="331">
        <f t="shared" si="704"/>
        <v>0</v>
      </c>
      <c r="FS396" s="331">
        <f t="shared" si="705"/>
        <v>0</v>
      </c>
      <c r="FT396" s="596">
        <f t="shared" ca="1" si="706"/>
        <v>45771.271815392058</v>
      </c>
      <c r="FU396" s="420">
        <f t="shared" ca="1" si="658"/>
        <v>0</v>
      </c>
      <c r="FV396" s="416">
        <f t="shared" ca="1" si="707"/>
        <v>1150</v>
      </c>
      <c r="FW396" s="372">
        <f t="shared" ca="1" si="753"/>
        <v>-1150</v>
      </c>
      <c r="FX396" s="242">
        <v>255</v>
      </c>
      <c r="FY396" s="29">
        <f t="shared" si="708"/>
        <v>0</v>
      </c>
      <c r="FZ396" s="29">
        <f t="shared" ref="FZ396:FZ405" ca="1" si="784">IF(FX396&gt;$FY$140,0,FZ395+FY396)</f>
        <v>102459.78255226697</v>
      </c>
      <c r="GA396" s="29">
        <f t="shared" ca="1" si="659"/>
        <v>106.72894015861145</v>
      </c>
      <c r="GB396" s="29"/>
      <c r="GC396" s="24">
        <v>254</v>
      </c>
      <c r="GD396" s="243">
        <f t="shared" ca="1" si="740"/>
        <v>1150</v>
      </c>
      <c r="GE396" s="243">
        <f ca="1">IF(GC396&gt;$FU$140,0,GE395+GD396)</f>
        <v>347944.15563833754</v>
      </c>
      <c r="GF396" s="243">
        <f t="shared" ca="1" si="710"/>
        <v>362.44182878993496</v>
      </c>
      <c r="GG396" s="33"/>
      <c r="GQ396" s="242">
        <v>254</v>
      </c>
      <c r="GR396" s="331">
        <f t="shared" ca="1" si="660"/>
        <v>1150</v>
      </c>
      <c r="GS396" s="600">
        <f t="shared" ca="1" si="755"/>
        <v>106.9885</v>
      </c>
      <c r="GT396" s="331">
        <f t="shared" ca="1" si="661"/>
        <v>1043.0115000000001</v>
      </c>
      <c r="GU396" s="591">
        <f t="shared" ca="1" si="711"/>
        <v>174.15050304136722</v>
      </c>
      <c r="GV396" s="488">
        <f t="shared" ca="1" si="741"/>
        <v>868.86099695863288</v>
      </c>
      <c r="GW396" s="331">
        <f t="shared" si="742"/>
        <v>0</v>
      </c>
      <c r="GX396" s="331">
        <f t="shared" si="743"/>
        <v>0</v>
      </c>
      <c r="GY396" s="593">
        <f t="shared" ca="1" si="744"/>
        <v>58839.882902938691</v>
      </c>
      <c r="GZ396" s="420">
        <f t="shared" ca="1" si="662"/>
        <v>0</v>
      </c>
      <c r="HA396" s="416">
        <f t="shared" ca="1" si="712"/>
        <v>1150</v>
      </c>
      <c r="HB396" s="372">
        <f t="shared" ca="1" si="756"/>
        <v>-1150</v>
      </c>
      <c r="HC396" s="242">
        <v>255</v>
      </c>
      <c r="HD396" s="29">
        <f t="shared" si="713"/>
        <v>0</v>
      </c>
      <c r="HE396" s="29">
        <f t="shared" ref="HE396:HE405" ca="1" si="785">IF(HC396&gt;$HD$140,0,HE395+HD396)</f>
        <v>95032.964907177258</v>
      </c>
      <c r="HF396" s="29">
        <f t="shared" ca="1" si="663"/>
        <v>98.992671778309656</v>
      </c>
      <c r="HG396" s="29"/>
      <c r="HH396" s="24">
        <v>254</v>
      </c>
      <c r="HI396" s="243">
        <f t="shared" ca="1" si="758"/>
        <v>1150</v>
      </c>
      <c r="HJ396" s="243">
        <f ca="1">IF(HH396&gt;$GZ$140,0,HJ395+HI396)</f>
        <v>346602.15254535625</v>
      </c>
      <c r="HK396" s="243">
        <f t="shared" ca="1" si="715"/>
        <v>361.04390890141281</v>
      </c>
      <c r="HL396" s="33"/>
    </row>
    <row r="397" spans="3:220" ht="15" customHeight="1" x14ac:dyDescent="0.25">
      <c r="C397" s="242">
        <v>255</v>
      </c>
      <c r="D397" s="243">
        <f t="shared" si="635"/>
        <v>1155.6736805955547</v>
      </c>
      <c r="E397" s="865">
        <f t="shared" si="716"/>
        <v>100</v>
      </c>
      <c r="F397" s="866"/>
      <c r="G397" s="243">
        <f t="shared" si="636"/>
        <v>1055.6736805955547</v>
      </c>
      <c r="H397" s="859">
        <f t="shared" si="637"/>
        <v>149.83968841902836</v>
      </c>
      <c r="I397" s="860"/>
      <c r="J397" s="243">
        <f t="shared" si="638"/>
        <v>905.83399217652641</v>
      </c>
      <c r="K397" s="859">
        <f t="shared" si="664"/>
        <v>44046.07253353198</v>
      </c>
      <c r="L397" s="860"/>
      <c r="M397" s="860"/>
      <c r="N397" s="861"/>
      <c r="O397" s="248">
        <f t="shared" si="665"/>
        <v>44046.07253353198</v>
      </c>
      <c r="P397" s="248">
        <f t="shared" si="633"/>
        <v>0</v>
      </c>
      <c r="Q397" s="248">
        <f t="shared" si="639"/>
        <v>0</v>
      </c>
      <c r="R397" s="1015" t="str">
        <f t="shared" si="634"/>
        <v/>
      </c>
      <c r="S397" s="1015"/>
      <c r="U397">
        <v>255</v>
      </c>
      <c r="W397" s="278"/>
      <c r="X397" s="278"/>
      <c r="Y397" s="854"/>
      <c r="Z397" s="855"/>
      <c r="AA397" s="279"/>
      <c r="AR397" s="242">
        <v>255</v>
      </c>
      <c r="AS397" s="331">
        <f t="shared" ca="1" si="640"/>
        <v>1231.970682334292</v>
      </c>
      <c r="AT397" s="566">
        <f t="shared" ca="1" si="666"/>
        <v>103.62049999999999</v>
      </c>
      <c r="AU397" s="331">
        <f t="shared" ca="1" si="641"/>
        <v>1128.350182334292</v>
      </c>
      <c r="AV397" s="329">
        <f t="shared" ca="1" si="642"/>
        <v>32.610560246804475</v>
      </c>
      <c r="AW397" s="331">
        <f t="shared" ca="1" si="643"/>
        <v>1095.7396220874875</v>
      </c>
      <c r="AX397" s="331">
        <f t="shared" si="667"/>
        <v>0</v>
      </c>
      <c r="AY397" s="331">
        <f t="shared" si="724"/>
        <v>0</v>
      </c>
      <c r="AZ397" s="350">
        <f t="shared" ca="1" si="644"/>
        <v>10085.023891102617</v>
      </c>
      <c r="BA397" s="420">
        <f t="shared" ca="1" si="645"/>
        <v>0</v>
      </c>
      <c r="BB397" s="416">
        <f t="shared" ca="1" si="668"/>
        <v>1231.970682334292</v>
      </c>
      <c r="BC397" s="372">
        <f t="shared" ca="1" si="745"/>
        <v>-1231.970682334292</v>
      </c>
      <c r="BD397" s="242">
        <v>256</v>
      </c>
      <c r="BE397" s="29">
        <f t="shared" si="646"/>
        <v>0</v>
      </c>
      <c r="BF397" s="29">
        <f t="shared" ca="1" si="669"/>
        <v>102459.78255226697</v>
      </c>
      <c r="BG397" s="29">
        <f t="shared" ca="1" si="647"/>
        <v>106.72894015861145</v>
      </c>
      <c r="BH397" s="29"/>
      <c r="BI397" s="24">
        <v>255</v>
      </c>
      <c r="BJ397" s="243">
        <f t="shared" ca="1" si="735"/>
        <v>1231.970682334292</v>
      </c>
      <c r="BK397" s="243">
        <f t="shared" ca="1" si="717"/>
        <v>372995.86538023903</v>
      </c>
      <c r="BL397" s="243">
        <f t="shared" ca="1" si="670"/>
        <v>388.53735977108232</v>
      </c>
      <c r="BM397" s="33"/>
      <c r="BO397" s="278"/>
      <c r="BP397" s="278"/>
      <c r="BQ397" s="278"/>
      <c r="BR397" s="278"/>
      <c r="BS397" s="278"/>
      <c r="BT397" s="278"/>
      <c r="BU397" s="278"/>
      <c r="BV397" s="278"/>
      <c r="BW397" s="679">
        <v>255</v>
      </c>
      <c r="BX397" s="489">
        <f t="shared" ca="1" si="671"/>
        <v>0</v>
      </c>
      <c r="BY397" s="489">
        <f t="shared" ca="1" si="648"/>
        <v>0</v>
      </c>
      <c r="BZ397" s="489">
        <f t="shared" ca="1" si="649"/>
        <v>0</v>
      </c>
      <c r="CA397" s="489">
        <f t="shared" ca="1" si="672"/>
        <v>0</v>
      </c>
      <c r="CB397" s="489">
        <f t="shared" ca="1" si="673"/>
        <v>0</v>
      </c>
      <c r="CC397" s="489">
        <f t="shared" si="674"/>
        <v>0</v>
      </c>
      <c r="CD397" s="489">
        <f t="shared" si="675"/>
        <v>0</v>
      </c>
      <c r="CE397" s="647">
        <f t="shared" ca="1" si="676"/>
        <v>0</v>
      </c>
      <c r="CF397" s="700">
        <f t="shared" ca="1" si="723"/>
        <v>0</v>
      </c>
      <c r="CG397" s="701">
        <f t="shared" ca="1" si="677"/>
        <v>0</v>
      </c>
      <c r="CH397" s="710">
        <f t="shared" ca="1" si="746"/>
        <v>0</v>
      </c>
      <c r="CI397" s="679">
        <v>256</v>
      </c>
      <c r="CJ397" s="29">
        <f t="shared" si="650"/>
        <v>0</v>
      </c>
      <c r="CK397" s="29">
        <f t="shared" ca="1" si="782"/>
        <v>102459.78255226697</v>
      </c>
      <c r="CL397" s="29">
        <f t="shared" ca="1" si="651"/>
        <v>106.72894015861145</v>
      </c>
      <c r="CM397" s="29"/>
      <c r="CN397" s="29">
        <v>255</v>
      </c>
      <c r="CO397" s="29">
        <f t="shared" ca="1" si="736"/>
        <v>0</v>
      </c>
      <c r="CP397" s="29">
        <f t="shared" ref="CP397:CP406" ca="1" si="786">IF(CN397&gt;$CF$140,0,CP396+CO397)</f>
        <v>0</v>
      </c>
      <c r="CQ397" s="29">
        <f t="shared" ca="1" si="679"/>
        <v>0</v>
      </c>
      <c r="CR397" s="292"/>
      <c r="DB397" s="242">
        <v>255</v>
      </c>
      <c r="DC397" s="488">
        <f t="shared" ca="1" si="680"/>
        <v>0</v>
      </c>
      <c r="DD397" s="489">
        <f t="shared" ca="1" si="652"/>
        <v>0</v>
      </c>
      <c r="DE397" s="488">
        <f t="shared" ca="1" si="681"/>
        <v>0</v>
      </c>
      <c r="DF397" s="489">
        <f t="shared" ca="1" si="682"/>
        <v>0</v>
      </c>
      <c r="DG397" s="488">
        <f t="shared" ca="1" si="683"/>
        <v>0</v>
      </c>
      <c r="DH397" s="488">
        <f t="shared" si="684"/>
        <v>0</v>
      </c>
      <c r="DI397" s="488">
        <f t="shared" si="685"/>
        <v>0</v>
      </c>
      <c r="DJ397" s="523">
        <f t="shared" ca="1" si="686"/>
        <v>0</v>
      </c>
      <c r="DK397" s="420">
        <f t="shared" ca="1" si="653"/>
        <v>0</v>
      </c>
      <c r="DL397" s="416">
        <f t="shared" ca="1" si="687"/>
        <v>0</v>
      </c>
      <c r="DM397" s="372">
        <f t="shared" ca="1" si="748"/>
        <v>0</v>
      </c>
      <c r="DN397" s="242">
        <v>256</v>
      </c>
      <c r="DO397" s="29">
        <f t="shared" si="654"/>
        <v>0</v>
      </c>
      <c r="DP397" s="29">
        <f t="shared" ca="1" si="737"/>
        <v>95032.964907177258</v>
      </c>
      <c r="DQ397" s="29">
        <f t="shared" ca="1" si="655"/>
        <v>98.992671778309656</v>
      </c>
      <c r="DR397" s="29"/>
      <c r="DS397" s="24">
        <v>255</v>
      </c>
      <c r="DT397" s="243">
        <f t="shared" ca="1" si="738"/>
        <v>0</v>
      </c>
      <c r="DU397" s="243">
        <f t="shared" ref="DU397:DU406" ca="1" si="787">IF(DS397&gt;$DK$140,0,DU396+DT397)</f>
        <v>0</v>
      </c>
      <c r="DV397" s="243">
        <f t="shared" ca="1" si="688"/>
        <v>0</v>
      </c>
      <c r="DW397" s="33"/>
      <c r="EG397" s="242">
        <v>255</v>
      </c>
      <c r="EH397" s="331">
        <f t="shared" ca="1" si="689"/>
        <v>1150</v>
      </c>
      <c r="EI397" s="599">
        <f t="shared" ca="1" si="749"/>
        <v>103.62049999999999</v>
      </c>
      <c r="EJ397" s="331">
        <f t="shared" ca="1" si="690"/>
        <v>1046.3795</v>
      </c>
      <c r="EK397" s="594">
        <f t="shared" ca="1" si="691"/>
        <v>122.40306319723793</v>
      </c>
      <c r="EL397" s="488">
        <f t="shared" ca="1" si="692"/>
        <v>923.97643680276212</v>
      </c>
      <c r="EM397" s="331">
        <f t="shared" si="693"/>
        <v>0</v>
      </c>
      <c r="EN397" s="331">
        <f t="shared" si="694"/>
        <v>0</v>
      </c>
      <c r="EO397" s="595">
        <f t="shared" ca="1" si="695"/>
        <v>41042.788087964524</v>
      </c>
      <c r="EP397" s="420">
        <f t="shared" ca="1" si="656"/>
        <v>0</v>
      </c>
      <c r="EQ397" s="416">
        <f t="shared" ca="1" si="696"/>
        <v>1150</v>
      </c>
      <c r="ER397" s="372">
        <f t="shared" ca="1" si="750"/>
        <v>-1150</v>
      </c>
      <c r="ES397" s="242">
        <v>256</v>
      </c>
      <c r="ET397" s="29">
        <f t="shared" si="697"/>
        <v>0</v>
      </c>
      <c r="EU397" s="29">
        <f t="shared" ca="1" si="783"/>
        <v>102459.78255226697</v>
      </c>
      <c r="EV397" s="29">
        <f t="shared" ca="1" si="657"/>
        <v>106.72894015861145</v>
      </c>
      <c r="EW397" s="29"/>
      <c r="EX397" s="24">
        <v>255</v>
      </c>
      <c r="EY397" s="243">
        <f t="shared" ca="1" si="739"/>
        <v>1150</v>
      </c>
      <c r="EZ397" s="243">
        <f t="shared" ref="EZ397:EZ406" ca="1" si="788">IF(EX397&gt;$EP$140,0,EZ396+EY397)</f>
        <v>349136.03616225871</v>
      </c>
      <c r="FA397" s="243">
        <f t="shared" ca="1" si="699"/>
        <v>363.68337100235289</v>
      </c>
      <c r="FB397" s="33"/>
      <c r="FL397" s="242">
        <v>255</v>
      </c>
      <c r="FM397" s="331">
        <f t="shared" ca="1" si="700"/>
        <v>1150</v>
      </c>
      <c r="FN397" s="600">
        <f t="shared" ca="1" si="752"/>
        <v>104.1015</v>
      </c>
      <c r="FO397" s="331">
        <f t="shared" ca="1" si="701"/>
        <v>1045.8985</v>
      </c>
      <c r="FP397" s="597">
        <f t="shared" ca="1" si="702"/>
        <v>133.49954279489353</v>
      </c>
      <c r="FQ397" s="488">
        <f t="shared" ca="1" si="703"/>
        <v>912.39895720510651</v>
      </c>
      <c r="FR397" s="331">
        <f t="shared" si="704"/>
        <v>0</v>
      </c>
      <c r="FS397" s="331">
        <f t="shared" si="705"/>
        <v>0</v>
      </c>
      <c r="FT397" s="596">
        <f t="shared" ca="1" si="706"/>
        <v>44858.872858186951</v>
      </c>
      <c r="FU397" s="420">
        <f t="shared" ca="1" si="658"/>
        <v>0</v>
      </c>
      <c r="FV397" s="416">
        <f t="shared" ca="1" si="707"/>
        <v>1150</v>
      </c>
      <c r="FW397" s="372">
        <f t="shared" ca="1" si="753"/>
        <v>-1150</v>
      </c>
      <c r="FX397" s="242">
        <v>256</v>
      </c>
      <c r="FY397" s="29">
        <f t="shared" si="708"/>
        <v>0</v>
      </c>
      <c r="FZ397" s="29">
        <f t="shared" ca="1" si="784"/>
        <v>102459.78255226697</v>
      </c>
      <c r="GA397" s="29">
        <f t="shared" ca="1" si="659"/>
        <v>106.72894015861145</v>
      </c>
      <c r="GB397" s="29"/>
      <c r="GC397" s="24">
        <v>255</v>
      </c>
      <c r="GD397" s="243">
        <f t="shared" ca="1" si="740"/>
        <v>1150</v>
      </c>
      <c r="GE397" s="243">
        <f t="shared" ref="GE397:GE406" ca="1" si="789">IF(GC397&gt;$FU$140,0,GE396+GD397)</f>
        <v>349094.15563833754</v>
      </c>
      <c r="GF397" s="243">
        <f t="shared" ca="1" si="710"/>
        <v>363.63974545660159</v>
      </c>
      <c r="GG397" s="33"/>
      <c r="GQ397" s="242">
        <v>255</v>
      </c>
      <c r="GR397" s="331">
        <f t="shared" ca="1" si="660"/>
        <v>1150</v>
      </c>
      <c r="GS397" s="600">
        <f t="shared" ca="1" si="755"/>
        <v>106.9885</v>
      </c>
      <c r="GT397" s="331">
        <f t="shared" ca="1" si="661"/>
        <v>1043.0115000000001</v>
      </c>
      <c r="GU397" s="591">
        <f t="shared" ca="1" si="711"/>
        <v>171.61632513357119</v>
      </c>
      <c r="GV397" s="488">
        <f t="shared" ca="1" si="741"/>
        <v>871.39517486642887</v>
      </c>
      <c r="GW397" s="331">
        <f t="shared" si="742"/>
        <v>0</v>
      </c>
      <c r="GX397" s="331">
        <f t="shared" si="743"/>
        <v>0</v>
      </c>
      <c r="GY397" s="593">
        <f t="shared" ca="1" si="744"/>
        <v>57968.487728072265</v>
      </c>
      <c r="GZ397" s="420">
        <f t="shared" ca="1" si="662"/>
        <v>0</v>
      </c>
      <c r="HA397" s="416">
        <f t="shared" ca="1" si="712"/>
        <v>1150</v>
      </c>
      <c r="HB397" s="372">
        <f t="shared" ca="1" si="756"/>
        <v>-1150</v>
      </c>
      <c r="HC397" s="242">
        <v>256</v>
      </c>
      <c r="HD397" s="29">
        <f t="shared" si="713"/>
        <v>0</v>
      </c>
      <c r="HE397" s="29">
        <f t="shared" ca="1" si="785"/>
        <v>95032.964907177258</v>
      </c>
      <c r="HF397" s="29">
        <f t="shared" ca="1" si="663"/>
        <v>98.992671778309656</v>
      </c>
      <c r="HG397" s="29"/>
      <c r="HH397" s="24">
        <v>255</v>
      </c>
      <c r="HI397" s="243">
        <f t="shared" ca="1" si="758"/>
        <v>1150</v>
      </c>
      <c r="HJ397" s="243">
        <f t="shared" ref="HJ397:HJ406" ca="1" si="790">IF(HH397&gt;$GZ$140,0,HJ396+HI397)</f>
        <v>347752.15254535625</v>
      </c>
      <c r="HK397" s="243">
        <f t="shared" ca="1" si="715"/>
        <v>362.24182556807949</v>
      </c>
      <c r="HL397" s="33"/>
    </row>
    <row r="398" spans="3:220" ht="15" customHeight="1" x14ac:dyDescent="0.25">
      <c r="C398" s="242">
        <v>256</v>
      </c>
      <c r="D398" s="243">
        <f t="shared" si="635"/>
        <v>1155.6736805955547</v>
      </c>
      <c r="E398" s="865">
        <f t="shared" si="716"/>
        <v>100</v>
      </c>
      <c r="F398" s="866"/>
      <c r="G398" s="243">
        <f t="shared" si="636"/>
        <v>1055.6736805955547</v>
      </c>
      <c r="H398" s="859">
        <f t="shared" si="637"/>
        <v>146.82024177843994</v>
      </c>
      <c r="I398" s="860"/>
      <c r="J398" s="243">
        <f t="shared" si="638"/>
        <v>908.85343881711481</v>
      </c>
      <c r="K398" s="859">
        <f t="shared" si="664"/>
        <v>43137.219094714863</v>
      </c>
      <c r="L398" s="860"/>
      <c r="M398" s="860"/>
      <c r="N398" s="861"/>
      <c r="O398" s="248">
        <f t="shared" si="665"/>
        <v>43137.219094714863</v>
      </c>
      <c r="P398" s="248">
        <f t="shared" ref="P398:P461" si="791">IF(C398=$D$18,O398,0)</f>
        <v>0</v>
      </c>
      <c r="Q398" s="248">
        <f t="shared" si="639"/>
        <v>0</v>
      </c>
      <c r="R398" s="1015" t="str">
        <f t="shared" ref="R398:R461" si="792">IF(AND(O398&lt;=$D$19,O398&gt;=$C$22),C398,"")</f>
        <v/>
      </c>
      <c r="S398" s="1015"/>
      <c r="U398">
        <v>256</v>
      </c>
      <c r="W398" s="278"/>
      <c r="X398" s="278"/>
      <c r="Y398" s="854"/>
      <c r="Z398" s="855"/>
      <c r="AA398" s="279"/>
      <c r="AR398" s="242">
        <v>256</v>
      </c>
      <c r="AS398" s="331">
        <f t="shared" ca="1" si="640"/>
        <v>1231.970682334292</v>
      </c>
      <c r="AT398" s="566">
        <f t="shared" ca="1" si="666"/>
        <v>103.62049999999999</v>
      </c>
      <c r="AU398" s="331">
        <f t="shared" ca="1" si="641"/>
        <v>1128.350182334292</v>
      </c>
      <c r="AV398" s="329">
        <f t="shared" ca="1" si="642"/>
        <v>29.41465301571597</v>
      </c>
      <c r="AW398" s="331">
        <f t="shared" ca="1" si="643"/>
        <v>1098.9355293185761</v>
      </c>
      <c r="AX398" s="331">
        <f t="shared" si="667"/>
        <v>0</v>
      </c>
      <c r="AY398" s="331">
        <f t="shared" si="724"/>
        <v>0</v>
      </c>
      <c r="AZ398" s="350">
        <f t="shared" ca="1" si="644"/>
        <v>8986.0883617840409</v>
      </c>
      <c r="BA398" s="420">
        <f t="shared" ca="1" si="645"/>
        <v>0</v>
      </c>
      <c r="BB398" s="416">
        <f t="shared" ca="1" si="668"/>
        <v>1231.970682334292</v>
      </c>
      <c r="BC398" s="372">
        <f t="shared" ca="1" si="745"/>
        <v>-1231.970682334292</v>
      </c>
      <c r="BD398" s="242">
        <v>257</v>
      </c>
      <c r="BE398" s="29">
        <f t="shared" si="646"/>
        <v>0</v>
      </c>
      <c r="BF398" s="29">
        <f t="shared" ca="1" si="669"/>
        <v>102459.78255226697</v>
      </c>
      <c r="BG398" s="29">
        <f t="shared" ca="1" si="647"/>
        <v>106.72894015861145</v>
      </c>
      <c r="BH398" s="29"/>
      <c r="BI398" s="24">
        <v>256</v>
      </c>
      <c r="BJ398" s="243">
        <f t="shared" ca="1" si="735"/>
        <v>1231.970682334292</v>
      </c>
      <c r="BK398" s="243">
        <f t="shared" ca="1" si="717"/>
        <v>374227.8360625733</v>
      </c>
      <c r="BL398" s="243">
        <f t="shared" ca="1" si="670"/>
        <v>389.82066256518056</v>
      </c>
      <c r="BM398" s="33"/>
      <c r="BO398" s="278"/>
      <c r="BP398" s="278"/>
      <c r="BQ398" s="278"/>
      <c r="BR398" s="278"/>
      <c r="BS398" s="278"/>
      <c r="BT398" s="278"/>
      <c r="BU398" s="278"/>
      <c r="BV398" s="278"/>
      <c r="BW398" s="679">
        <v>256</v>
      </c>
      <c r="BX398" s="489">
        <f t="shared" ca="1" si="671"/>
        <v>0</v>
      </c>
      <c r="BY398" s="489">
        <f t="shared" ca="1" si="648"/>
        <v>0</v>
      </c>
      <c r="BZ398" s="489">
        <f t="shared" ca="1" si="649"/>
        <v>0</v>
      </c>
      <c r="CA398" s="489">
        <f t="shared" ca="1" si="672"/>
        <v>0</v>
      </c>
      <c r="CB398" s="489">
        <f t="shared" ca="1" si="673"/>
        <v>0</v>
      </c>
      <c r="CC398" s="489">
        <f t="shared" si="674"/>
        <v>0</v>
      </c>
      <c r="CD398" s="489">
        <f t="shared" si="675"/>
        <v>0</v>
      </c>
      <c r="CE398" s="647">
        <f t="shared" ca="1" si="676"/>
        <v>0</v>
      </c>
      <c r="CF398" s="700">
        <f t="shared" ca="1" si="723"/>
        <v>0</v>
      </c>
      <c r="CG398" s="701">
        <f t="shared" ca="1" si="677"/>
        <v>0</v>
      </c>
      <c r="CH398" s="710">
        <f t="shared" ca="1" si="746"/>
        <v>0</v>
      </c>
      <c r="CI398" s="679">
        <v>257</v>
      </c>
      <c r="CJ398" s="29">
        <f t="shared" si="650"/>
        <v>0</v>
      </c>
      <c r="CK398" s="29">
        <f t="shared" ca="1" si="782"/>
        <v>102459.78255226697</v>
      </c>
      <c r="CL398" s="29">
        <f t="shared" ca="1" si="651"/>
        <v>106.72894015861145</v>
      </c>
      <c r="CM398" s="29"/>
      <c r="CN398" s="29">
        <v>256</v>
      </c>
      <c r="CO398" s="29">
        <f t="shared" ca="1" si="736"/>
        <v>0</v>
      </c>
      <c r="CP398" s="29">
        <f t="shared" ca="1" si="786"/>
        <v>0</v>
      </c>
      <c r="CQ398" s="29">
        <f t="shared" ca="1" si="679"/>
        <v>0</v>
      </c>
      <c r="CR398" s="292"/>
      <c r="DB398" s="242">
        <v>256</v>
      </c>
      <c r="DC398" s="488">
        <f t="shared" ca="1" si="680"/>
        <v>0</v>
      </c>
      <c r="DD398" s="489">
        <f t="shared" ca="1" si="652"/>
        <v>0</v>
      </c>
      <c r="DE398" s="488">
        <f t="shared" ca="1" si="681"/>
        <v>0</v>
      </c>
      <c r="DF398" s="489">
        <f t="shared" ca="1" si="682"/>
        <v>0</v>
      </c>
      <c r="DG398" s="488">
        <f t="shared" ca="1" si="683"/>
        <v>0</v>
      </c>
      <c r="DH398" s="488">
        <f t="shared" si="684"/>
        <v>0</v>
      </c>
      <c r="DI398" s="488">
        <f t="shared" si="685"/>
        <v>0</v>
      </c>
      <c r="DJ398" s="523">
        <f t="shared" ca="1" si="686"/>
        <v>0</v>
      </c>
      <c r="DK398" s="420">
        <f t="shared" ca="1" si="653"/>
        <v>0</v>
      </c>
      <c r="DL398" s="416">
        <f t="shared" ca="1" si="687"/>
        <v>0</v>
      </c>
      <c r="DM398" s="372">
        <f t="shared" ca="1" si="748"/>
        <v>0</v>
      </c>
      <c r="DN398" s="242">
        <v>257</v>
      </c>
      <c r="DO398" s="29">
        <f t="shared" si="654"/>
        <v>0</v>
      </c>
      <c r="DP398" s="29">
        <f t="shared" ca="1" si="737"/>
        <v>95032.964907177258</v>
      </c>
      <c r="DQ398" s="29">
        <f t="shared" ca="1" si="655"/>
        <v>98.992671778309656</v>
      </c>
      <c r="DR398" s="29"/>
      <c r="DS398" s="24">
        <v>256</v>
      </c>
      <c r="DT398" s="243">
        <f t="shared" ca="1" si="738"/>
        <v>0</v>
      </c>
      <c r="DU398" s="243">
        <f t="shared" ca="1" si="787"/>
        <v>0</v>
      </c>
      <c r="DV398" s="243">
        <f t="shared" ca="1" si="688"/>
        <v>0</v>
      </c>
      <c r="DW398" s="33"/>
      <c r="EG398" s="242">
        <v>256</v>
      </c>
      <c r="EH398" s="331">
        <f t="shared" ca="1" si="689"/>
        <v>1150</v>
      </c>
      <c r="EI398" s="599">
        <f t="shared" ca="1" si="749"/>
        <v>103.62049999999999</v>
      </c>
      <c r="EJ398" s="331">
        <f t="shared" ca="1" si="690"/>
        <v>1046.3795</v>
      </c>
      <c r="EK398" s="594">
        <f t="shared" ca="1" si="691"/>
        <v>119.70813192322987</v>
      </c>
      <c r="EL398" s="488">
        <f t="shared" ca="1" si="692"/>
        <v>926.67136807677014</v>
      </c>
      <c r="EM398" s="331">
        <f t="shared" si="693"/>
        <v>0</v>
      </c>
      <c r="EN398" s="331">
        <f t="shared" si="694"/>
        <v>0</v>
      </c>
      <c r="EO398" s="595">
        <f t="shared" ca="1" si="695"/>
        <v>40116.116719887752</v>
      </c>
      <c r="EP398" s="420">
        <f t="shared" ca="1" si="656"/>
        <v>0</v>
      </c>
      <c r="EQ398" s="416">
        <f t="shared" ca="1" si="696"/>
        <v>1150</v>
      </c>
      <c r="ER398" s="372">
        <f t="shared" ca="1" si="750"/>
        <v>-1150</v>
      </c>
      <c r="ES398" s="242">
        <v>257</v>
      </c>
      <c r="ET398" s="29">
        <f t="shared" si="697"/>
        <v>0</v>
      </c>
      <c r="EU398" s="29">
        <f t="shared" ca="1" si="783"/>
        <v>102459.78255226697</v>
      </c>
      <c r="EV398" s="29">
        <f t="shared" ca="1" si="657"/>
        <v>106.72894015861145</v>
      </c>
      <c r="EW398" s="29"/>
      <c r="EX398" s="24">
        <v>256</v>
      </c>
      <c r="EY398" s="243">
        <f t="shared" ca="1" si="739"/>
        <v>1150</v>
      </c>
      <c r="EZ398" s="243">
        <f t="shared" ca="1" si="788"/>
        <v>350286.03616225871</v>
      </c>
      <c r="FA398" s="243">
        <f t="shared" ca="1" si="699"/>
        <v>364.88128766901951</v>
      </c>
      <c r="FB398" s="33"/>
      <c r="FL398" s="242">
        <v>256</v>
      </c>
      <c r="FM398" s="331">
        <f t="shared" ca="1" si="700"/>
        <v>1150</v>
      </c>
      <c r="FN398" s="600">
        <f t="shared" ca="1" si="752"/>
        <v>104.1015</v>
      </c>
      <c r="FO398" s="331">
        <f t="shared" ca="1" si="701"/>
        <v>1045.8985</v>
      </c>
      <c r="FP398" s="597">
        <f t="shared" ca="1" si="702"/>
        <v>130.83837916971194</v>
      </c>
      <c r="FQ398" s="488">
        <f t="shared" ca="1" si="703"/>
        <v>915.06012083028804</v>
      </c>
      <c r="FR398" s="331">
        <f t="shared" si="704"/>
        <v>0</v>
      </c>
      <c r="FS398" s="331">
        <f t="shared" si="705"/>
        <v>0</v>
      </c>
      <c r="FT398" s="596">
        <f t="shared" ca="1" si="706"/>
        <v>43943.81273735666</v>
      </c>
      <c r="FU398" s="420">
        <f t="shared" ca="1" si="658"/>
        <v>0</v>
      </c>
      <c r="FV398" s="416">
        <f t="shared" ca="1" si="707"/>
        <v>1150</v>
      </c>
      <c r="FW398" s="372">
        <f t="shared" ca="1" si="753"/>
        <v>-1150</v>
      </c>
      <c r="FX398" s="242">
        <v>257</v>
      </c>
      <c r="FY398" s="29">
        <f t="shared" si="708"/>
        <v>0</v>
      </c>
      <c r="FZ398" s="29">
        <f t="shared" ca="1" si="784"/>
        <v>102459.78255226697</v>
      </c>
      <c r="GA398" s="29">
        <f t="shared" ca="1" si="659"/>
        <v>106.72894015861145</v>
      </c>
      <c r="GB398" s="29"/>
      <c r="GC398" s="24">
        <v>256</v>
      </c>
      <c r="GD398" s="243">
        <f t="shared" ca="1" si="740"/>
        <v>1150</v>
      </c>
      <c r="GE398" s="243">
        <f t="shared" ca="1" si="789"/>
        <v>350244.15563833754</v>
      </c>
      <c r="GF398" s="243">
        <f t="shared" ca="1" si="710"/>
        <v>364.83766212326827</v>
      </c>
      <c r="GG398" s="33"/>
      <c r="GQ398" s="242">
        <v>256</v>
      </c>
      <c r="GR398" s="331">
        <f t="shared" ca="1" si="660"/>
        <v>1150</v>
      </c>
      <c r="GS398" s="600">
        <f t="shared" ca="1" si="755"/>
        <v>106.9885</v>
      </c>
      <c r="GT398" s="331">
        <f t="shared" ca="1" si="661"/>
        <v>1043.0115000000001</v>
      </c>
      <c r="GU398" s="591">
        <f t="shared" ca="1" si="711"/>
        <v>169.07475587354412</v>
      </c>
      <c r="GV398" s="488">
        <f t="shared" ca="1" si="741"/>
        <v>873.93674412645601</v>
      </c>
      <c r="GW398" s="331">
        <f t="shared" si="742"/>
        <v>0</v>
      </c>
      <c r="GX398" s="331">
        <f t="shared" si="743"/>
        <v>0</v>
      </c>
      <c r="GY398" s="593">
        <f t="shared" ca="1" si="744"/>
        <v>57094.55098394581</v>
      </c>
      <c r="GZ398" s="420">
        <f t="shared" ca="1" si="662"/>
        <v>0</v>
      </c>
      <c r="HA398" s="416">
        <f t="shared" ca="1" si="712"/>
        <v>1150</v>
      </c>
      <c r="HB398" s="372">
        <f t="shared" ca="1" si="756"/>
        <v>-1150</v>
      </c>
      <c r="HC398" s="242">
        <v>257</v>
      </c>
      <c r="HD398" s="29">
        <f t="shared" si="713"/>
        <v>0</v>
      </c>
      <c r="HE398" s="29">
        <f t="shared" ca="1" si="785"/>
        <v>95032.964907177258</v>
      </c>
      <c r="HF398" s="29">
        <f t="shared" ca="1" si="663"/>
        <v>98.992671778309656</v>
      </c>
      <c r="HG398" s="29"/>
      <c r="HH398" s="24">
        <v>256</v>
      </c>
      <c r="HI398" s="243">
        <f t="shared" ca="1" si="758"/>
        <v>1150</v>
      </c>
      <c r="HJ398" s="243">
        <f t="shared" ca="1" si="790"/>
        <v>348902.15254535625</v>
      </c>
      <c r="HK398" s="243">
        <f t="shared" ca="1" si="715"/>
        <v>363.43974223474612</v>
      </c>
      <c r="HL398" s="33"/>
    </row>
    <row r="399" spans="3:220" ht="15" customHeight="1" x14ac:dyDescent="0.25">
      <c r="C399" s="242">
        <v>257</v>
      </c>
      <c r="D399" s="243">
        <f t="shared" ref="D399:D441" si="793">IF(C399&gt;$C$140,0,G399+E399)</f>
        <v>1155.6736805955547</v>
      </c>
      <c r="E399" s="865">
        <f t="shared" si="716"/>
        <v>100</v>
      </c>
      <c r="F399" s="866"/>
      <c r="G399" s="243">
        <f t="shared" ref="G399:G441" si="794">IF(C399&gt;$C$140,0,IF(C399=$C$140,J399+H399,(PMT($E$140/12,$C$140,$D$140,0,0))*-1))</f>
        <v>1055.6736805955547</v>
      </c>
      <c r="H399" s="859">
        <f t="shared" ref="H399:H462" si="795">IF(C399&gt;$C$140,0,K398*$D$15/12)</f>
        <v>143.79073031571622</v>
      </c>
      <c r="I399" s="860"/>
      <c r="J399" s="243">
        <f t="shared" ref="J399:J441" si="796">IF(C399&gt;$C$140,0,IF(C399=$C$140,K398,G399-H399))</f>
        <v>911.8829502798385</v>
      </c>
      <c r="K399" s="859">
        <f t="shared" si="664"/>
        <v>42225.336144435023</v>
      </c>
      <c r="L399" s="860"/>
      <c r="M399" s="860"/>
      <c r="N399" s="861"/>
      <c r="O399" s="248">
        <f t="shared" si="665"/>
        <v>42225.336144435023</v>
      </c>
      <c r="P399" s="248">
        <f t="shared" si="791"/>
        <v>0</v>
      </c>
      <c r="Q399" s="248">
        <f t="shared" ref="Q399:Q462" si="797">IF(C399=$J$140,O399,0)</f>
        <v>0</v>
      </c>
      <c r="R399" s="1015" t="str">
        <f t="shared" si="792"/>
        <v/>
      </c>
      <c r="S399" s="1015"/>
      <c r="U399">
        <v>257</v>
      </c>
      <c r="W399" s="278"/>
      <c r="X399" s="278"/>
      <c r="Y399" s="854"/>
      <c r="Z399" s="855"/>
      <c r="AA399" s="279"/>
      <c r="AR399" s="242">
        <v>257</v>
      </c>
      <c r="AS399" s="331">
        <f t="shared" ref="AS399:AS408" ca="1" si="798">IF(AR399&gt;$AR$140,0,AU399+AT399+AX399+AY399)</f>
        <v>1231.970682334292</v>
      </c>
      <c r="AT399" s="566">
        <f t="shared" ca="1" si="666"/>
        <v>103.62049999999999</v>
      </c>
      <c r="AU399" s="331">
        <f t="shared" ref="AU399:AU462" ca="1" si="799">IF(AZ399=0,AW399+AV399,IF(AZ398=0,0,IF(AR399&gt;$AR$140,0,IF(AR399=$AR$140,AW399+AV399,IF(AND($Q$27=0,AR399&gt;$D$8),(PMT($AT$140/12,$AR$140-AR398,AZ398,0))*-1,$AY$140-AT399)))))</f>
        <v>1128.350182334292</v>
      </c>
      <c r="AV399" s="329">
        <f t="shared" ref="AV399:AV408" ca="1" si="800">IF(AR399&gt;$AR$140,0,AZ398*$AT$140/12)</f>
        <v>26.209424388536789</v>
      </c>
      <c r="AW399" s="331">
        <f t="shared" ref="AW399:AW408" ca="1" si="801">IF(AZ398&lt;=(AU399-AV399),AZ398,IF(AR399&gt;$AR$140,0,IF(AR399=$AR$140,AZ398,AU399-AV399)))</f>
        <v>1102.1407579457552</v>
      </c>
      <c r="AX399" s="331">
        <f t="shared" si="667"/>
        <v>0</v>
      </c>
      <c r="AY399" s="331">
        <f t="shared" si="724"/>
        <v>0</v>
      </c>
      <c r="AZ399" s="350">
        <f t="shared" ref="AZ399:AZ408" ca="1" si="802">IF(AR399&gt;$AR$140,0,AZ398-AW399-AX399)</f>
        <v>7883.9476038382854</v>
      </c>
      <c r="BA399" s="420">
        <f t="shared" ref="BA399:BA408" ca="1" si="803">IF(AND(AZ399=0,AW399&lt;&gt;0),AR399,0)</f>
        <v>0</v>
      </c>
      <c r="BB399" s="416">
        <f t="shared" ca="1" si="668"/>
        <v>1231.970682334292</v>
      </c>
      <c r="BC399" s="372">
        <f t="shared" ca="1" si="745"/>
        <v>-1231.970682334292</v>
      </c>
      <c r="BD399" s="242">
        <v>258</v>
      </c>
      <c r="BE399" s="29">
        <f t="shared" ref="BE399:BE462" si="804">IF(BI399=$AJ$140,$X$124-$F$16,0)</f>
        <v>0</v>
      </c>
      <c r="BF399" s="29">
        <f t="shared" ca="1" si="669"/>
        <v>102459.78255226697</v>
      </c>
      <c r="BG399" s="29">
        <f t="shared" ref="BG399:BG462" ca="1" si="805">BF399*$BD$139/12</f>
        <v>106.72894015861145</v>
      </c>
      <c r="BH399" s="29"/>
      <c r="BI399" s="24">
        <v>257</v>
      </c>
      <c r="BJ399" s="243">
        <f t="shared" ca="1" si="735"/>
        <v>1231.970682334292</v>
      </c>
      <c r="BK399" s="243">
        <f t="shared" ca="1" si="717"/>
        <v>375459.80674490758</v>
      </c>
      <c r="BL399" s="243">
        <f t="shared" ca="1" si="670"/>
        <v>391.10396535927879</v>
      </c>
      <c r="BM399" s="33"/>
      <c r="BO399" s="278"/>
      <c r="BP399" s="278"/>
      <c r="BQ399" s="278"/>
      <c r="BR399" s="278"/>
      <c r="BS399" s="278"/>
      <c r="BT399" s="278"/>
      <c r="BU399" s="278"/>
      <c r="BV399" s="278"/>
      <c r="BW399" s="679">
        <v>257</v>
      </c>
      <c r="BX399" s="489">
        <f t="shared" ca="1" si="671"/>
        <v>0</v>
      </c>
      <c r="BY399" s="489">
        <f t="shared" ref="BY399:BY462" ca="1" si="806">IF(CE398=0,0,IF(BW399&gt;$BW$140,0,IF(BW399&gt;$BO$140,(($BX$140-$AC$107)*$BQ$140/12)*$CA$140,($BX$140*$BZ$140/12)*$CA$140)))</f>
        <v>0</v>
      </c>
      <c r="BZ399" s="489">
        <f t="shared" ref="BZ399:BZ462" ca="1" si="807">IF(CE399=0,CB399+CA399,IF(CE398=0,0,IF(BW399&gt;$BW$140,0,IF(BW399=$BW$140,CB399+CA399,IF(AND($Q$27=0,BW399&gt;$BO$140),(PMT($BY$140/12,$BW$140-BW398,CE398,0))*-1,$CD$140-BY399)))))</f>
        <v>0</v>
      </c>
      <c r="CA399" s="489">
        <f t="shared" ca="1" si="672"/>
        <v>0</v>
      </c>
      <c r="CB399" s="489">
        <f t="shared" ca="1" si="673"/>
        <v>0</v>
      </c>
      <c r="CC399" s="489">
        <f t="shared" si="674"/>
        <v>0</v>
      </c>
      <c r="CD399" s="489">
        <f t="shared" si="675"/>
        <v>0</v>
      </c>
      <c r="CE399" s="647">
        <f t="shared" ca="1" si="676"/>
        <v>0</v>
      </c>
      <c r="CF399" s="700">
        <f t="shared" ca="1" si="723"/>
        <v>0</v>
      </c>
      <c r="CG399" s="701">
        <f t="shared" ca="1" si="677"/>
        <v>0</v>
      </c>
      <c r="CH399" s="710">
        <f t="shared" ca="1" si="746"/>
        <v>0</v>
      </c>
      <c r="CI399" s="679">
        <v>258</v>
      </c>
      <c r="CJ399" s="29">
        <f t="shared" ref="CJ399:CJ462" si="808">IF(CN399=$BO$140,$AC$124-$F$16,0)</f>
        <v>0</v>
      </c>
      <c r="CK399" s="29">
        <f t="shared" ca="1" si="782"/>
        <v>102459.78255226697</v>
      </c>
      <c r="CL399" s="29">
        <f t="shared" ref="CL399:CL462" ca="1" si="809">CK399*$CI$139/12</f>
        <v>106.72894015861145</v>
      </c>
      <c r="CM399" s="29"/>
      <c r="CN399" s="29">
        <v>257</v>
      </c>
      <c r="CO399" s="29">
        <f t="shared" ca="1" si="736"/>
        <v>0</v>
      </c>
      <c r="CP399" s="29">
        <f t="shared" ca="1" si="786"/>
        <v>0</v>
      </c>
      <c r="CQ399" s="29">
        <f t="shared" ca="1" si="679"/>
        <v>0</v>
      </c>
      <c r="CR399" s="292"/>
      <c r="DB399" s="242">
        <v>257</v>
      </c>
      <c r="DC399" s="488">
        <f t="shared" ca="1" si="680"/>
        <v>0</v>
      </c>
      <c r="DD399" s="489">
        <f t="shared" ref="DD399:DD462" ca="1" si="810">IF(DJ398=0,0,IF(DB399&gt;$DB$140,0,IF(DB399&gt;$CT$140,(($DC$140-$AH$107)*$DE$140/12)*$DF$140,($DC$140*$DE$140/12)*$DF$140)))</f>
        <v>0</v>
      </c>
      <c r="DE399" s="488">
        <f t="shared" ca="1" si="681"/>
        <v>0</v>
      </c>
      <c r="DF399" s="489">
        <f t="shared" ca="1" si="682"/>
        <v>0</v>
      </c>
      <c r="DG399" s="488">
        <f t="shared" ca="1" si="683"/>
        <v>0</v>
      </c>
      <c r="DH399" s="488">
        <f t="shared" si="684"/>
        <v>0</v>
      </c>
      <c r="DI399" s="488">
        <f t="shared" si="685"/>
        <v>0</v>
      </c>
      <c r="DJ399" s="523">
        <f t="shared" ca="1" si="686"/>
        <v>0</v>
      </c>
      <c r="DK399" s="420">
        <f t="shared" ref="DK399:DK462" ca="1" si="811">IF(AND(DJ399=0,DG399&lt;&gt;0),DB399,0)</f>
        <v>0</v>
      </c>
      <c r="DL399" s="416">
        <f t="shared" ca="1" si="687"/>
        <v>0</v>
      </c>
      <c r="DM399" s="372">
        <f t="shared" ca="1" si="748"/>
        <v>0</v>
      </c>
      <c r="DN399" s="242">
        <v>258</v>
      </c>
      <c r="DO399" s="29">
        <f t="shared" ref="DO399:DO462" si="812">IF(DS399=$CT$140,$AH$124-$F$16,0)</f>
        <v>0</v>
      </c>
      <c r="DP399" s="29">
        <f t="shared" ca="1" si="737"/>
        <v>95032.964907177258</v>
      </c>
      <c r="DQ399" s="29">
        <f t="shared" ref="DQ399:DQ462" ca="1" si="813">DP399*$DN$139/12</f>
        <v>98.992671778309656</v>
      </c>
      <c r="DR399" s="29"/>
      <c r="DS399" s="24">
        <v>257</v>
      </c>
      <c r="DT399" s="243">
        <f t="shared" ca="1" si="738"/>
        <v>0</v>
      </c>
      <c r="DU399" s="243">
        <f t="shared" ca="1" si="787"/>
        <v>0</v>
      </c>
      <c r="DV399" s="243">
        <f t="shared" ca="1" si="688"/>
        <v>0</v>
      </c>
      <c r="DW399" s="33"/>
      <c r="EG399" s="242">
        <v>257</v>
      </c>
      <c r="EH399" s="331">
        <f t="shared" ca="1" si="689"/>
        <v>1150</v>
      </c>
      <c r="EI399" s="599">
        <f t="shared" ca="1" si="749"/>
        <v>103.62049999999999</v>
      </c>
      <c r="EJ399" s="331">
        <f t="shared" ca="1" si="690"/>
        <v>1046.3795</v>
      </c>
      <c r="EK399" s="594">
        <f t="shared" ca="1" si="691"/>
        <v>117.00534043300594</v>
      </c>
      <c r="EL399" s="488">
        <f t="shared" ca="1" si="692"/>
        <v>929.37415956699408</v>
      </c>
      <c r="EM399" s="331">
        <f t="shared" si="693"/>
        <v>0</v>
      </c>
      <c r="EN399" s="331">
        <f t="shared" si="694"/>
        <v>0</v>
      </c>
      <c r="EO399" s="595">
        <f t="shared" ca="1" si="695"/>
        <v>39186.742560320759</v>
      </c>
      <c r="EP399" s="420">
        <f t="shared" ref="EP399:EP408" ca="1" si="814">IF(AND(EO399=0,EL399&lt;&gt;0),EG399,0)</f>
        <v>0</v>
      </c>
      <c r="EQ399" s="416">
        <f t="shared" ca="1" si="696"/>
        <v>1150</v>
      </c>
      <c r="ER399" s="372">
        <f t="shared" ca="1" si="750"/>
        <v>-1150</v>
      </c>
      <c r="ES399" s="242">
        <v>258</v>
      </c>
      <c r="ET399" s="29">
        <f t="shared" si="697"/>
        <v>0</v>
      </c>
      <c r="EU399" s="29">
        <f t="shared" ca="1" si="783"/>
        <v>102459.78255226697</v>
      </c>
      <c r="EV399" s="29">
        <f t="shared" ref="EV399:EV462" ca="1" si="815">EU399*$ES$139/12</f>
        <v>106.72894015861145</v>
      </c>
      <c r="EW399" s="29"/>
      <c r="EX399" s="24">
        <v>257</v>
      </c>
      <c r="EY399" s="243">
        <f t="shared" ca="1" si="739"/>
        <v>1150</v>
      </c>
      <c r="EZ399" s="243">
        <f t="shared" ca="1" si="788"/>
        <v>351436.03616225871</v>
      </c>
      <c r="FA399" s="243">
        <f t="shared" ca="1" si="699"/>
        <v>366.0792043356862</v>
      </c>
      <c r="FB399" s="33"/>
      <c r="FL399" s="242">
        <v>257</v>
      </c>
      <c r="FM399" s="331">
        <f t="shared" ca="1" si="700"/>
        <v>1150</v>
      </c>
      <c r="FN399" s="600">
        <f t="shared" ca="1" si="752"/>
        <v>104.1015</v>
      </c>
      <c r="FO399" s="331">
        <f t="shared" ca="1" si="701"/>
        <v>1045.8985</v>
      </c>
      <c r="FP399" s="597">
        <f t="shared" ca="1" si="702"/>
        <v>128.16945381729028</v>
      </c>
      <c r="FQ399" s="488">
        <f t="shared" ca="1" si="703"/>
        <v>917.72904618270968</v>
      </c>
      <c r="FR399" s="331">
        <f t="shared" si="704"/>
        <v>0</v>
      </c>
      <c r="FS399" s="331">
        <f t="shared" si="705"/>
        <v>0</v>
      </c>
      <c r="FT399" s="596">
        <f t="shared" ca="1" si="706"/>
        <v>43026.083691173953</v>
      </c>
      <c r="FU399" s="420">
        <f t="shared" ref="FU399:FU462" ca="1" si="816">IF(AND(FT399=0,FQ399&lt;&gt;0),FL399,0)</f>
        <v>0</v>
      </c>
      <c r="FV399" s="416">
        <f t="shared" ca="1" si="707"/>
        <v>1150</v>
      </c>
      <c r="FW399" s="372">
        <f t="shared" ca="1" si="753"/>
        <v>-1150</v>
      </c>
      <c r="FX399" s="242">
        <v>258</v>
      </c>
      <c r="FY399" s="29">
        <f t="shared" si="708"/>
        <v>0</v>
      </c>
      <c r="FZ399" s="29">
        <f t="shared" ca="1" si="784"/>
        <v>102459.78255226697</v>
      </c>
      <c r="GA399" s="29">
        <f t="shared" ref="GA399:GA462" ca="1" si="817">FZ399*$CI$139/12</f>
        <v>106.72894015861145</v>
      </c>
      <c r="GB399" s="29"/>
      <c r="GC399" s="24">
        <v>257</v>
      </c>
      <c r="GD399" s="243">
        <f t="shared" ca="1" si="740"/>
        <v>1150</v>
      </c>
      <c r="GE399" s="243">
        <f t="shared" ca="1" si="789"/>
        <v>351394.15563833754</v>
      </c>
      <c r="GF399" s="243">
        <f t="shared" ca="1" si="710"/>
        <v>366.03557878993496</v>
      </c>
      <c r="GG399" s="33"/>
      <c r="GQ399" s="242">
        <v>257</v>
      </c>
      <c r="GR399" s="331">
        <f t="shared" ref="GR399:GR462" ca="1" si="818">IF(GQ399&gt;$GZ$503,0,IF(GY399=0,GT399+GS399,$GX$140+GW399+GX399))</f>
        <v>1150</v>
      </c>
      <c r="GS399" s="600">
        <f t="shared" ca="1" si="755"/>
        <v>106.9885</v>
      </c>
      <c r="GT399" s="331">
        <f t="shared" ref="GT399:GT462" ca="1" si="819">IF(GQ399=$GZ$503,GV399+GU399,GR399-GS399-GW399-GX399)</f>
        <v>1043.0115000000001</v>
      </c>
      <c r="GU399" s="591">
        <f t="shared" ca="1" si="711"/>
        <v>166.5257737031753</v>
      </c>
      <c r="GV399" s="488">
        <f t="shared" ca="1" si="741"/>
        <v>876.48572629682474</v>
      </c>
      <c r="GW399" s="331">
        <f t="shared" si="742"/>
        <v>0</v>
      </c>
      <c r="GX399" s="331">
        <f t="shared" si="743"/>
        <v>0</v>
      </c>
      <c r="GY399" s="593">
        <f t="shared" ca="1" si="744"/>
        <v>56218.065257648988</v>
      </c>
      <c r="GZ399" s="420">
        <f t="shared" ref="GZ399:GZ462" ca="1" si="820">IF(AND(GY399=0,GV399&lt;&gt;0),GQ399,0)</f>
        <v>0</v>
      </c>
      <c r="HA399" s="416">
        <f t="shared" ca="1" si="712"/>
        <v>1150</v>
      </c>
      <c r="HB399" s="372">
        <f t="shared" ca="1" si="756"/>
        <v>-1150</v>
      </c>
      <c r="HC399" s="242">
        <v>258</v>
      </c>
      <c r="HD399" s="29">
        <f t="shared" si="713"/>
        <v>0</v>
      </c>
      <c r="HE399" s="29">
        <f t="shared" ca="1" si="785"/>
        <v>95032.964907177258</v>
      </c>
      <c r="HF399" s="29">
        <f t="shared" ref="HF399:HF462" ca="1" si="821">HE399*$DN$139/12</f>
        <v>98.992671778309656</v>
      </c>
      <c r="HG399" s="29"/>
      <c r="HH399" s="24">
        <v>257</v>
      </c>
      <c r="HI399" s="243">
        <f t="shared" ca="1" si="758"/>
        <v>1150</v>
      </c>
      <c r="HJ399" s="243">
        <f t="shared" ca="1" si="790"/>
        <v>350052.15254535625</v>
      </c>
      <c r="HK399" s="243">
        <f t="shared" ca="1" si="715"/>
        <v>364.63765890141281</v>
      </c>
      <c r="HL399" s="33"/>
    </row>
    <row r="400" spans="3:220" ht="15" customHeight="1" x14ac:dyDescent="0.25">
      <c r="C400" s="242">
        <v>258</v>
      </c>
      <c r="D400" s="243">
        <f t="shared" si="793"/>
        <v>1155.6736805955547</v>
      </c>
      <c r="E400" s="865">
        <f t="shared" si="716"/>
        <v>100</v>
      </c>
      <c r="F400" s="866"/>
      <c r="G400" s="243">
        <f t="shared" si="794"/>
        <v>1055.6736805955547</v>
      </c>
      <c r="H400" s="859">
        <f t="shared" si="795"/>
        <v>140.75112048145007</v>
      </c>
      <c r="I400" s="860"/>
      <c r="J400" s="243">
        <f t="shared" si="796"/>
        <v>914.92256011410473</v>
      </c>
      <c r="K400" s="859">
        <f t="shared" ref="K400:K463" si="822">IF(C400&gt;$C$140,0,K399-J400)</f>
        <v>41310.413584320915</v>
      </c>
      <c r="L400" s="860"/>
      <c r="M400" s="860"/>
      <c r="N400" s="861"/>
      <c r="O400" s="248">
        <f t="shared" ref="O400:O463" si="823">K400</f>
        <v>41310.413584320915</v>
      </c>
      <c r="P400" s="248">
        <f t="shared" si="791"/>
        <v>0</v>
      </c>
      <c r="Q400" s="248">
        <f t="shared" si="797"/>
        <v>0</v>
      </c>
      <c r="R400" s="1015" t="str">
        <f t="shared" si="792"/>
        <v/>
      </c>
      <c r="S400" s="1015"/>
      <c r="U400">
        <v>258</v>
      </c>
      <c r="W400" s="278"/>
      <c r="X400" s="278"/>
      <c r="Y400" s="854"/>
      <c r="Z400" s="855"/>
      <c r="AA400" s="279"/>
      <c r="AR400" s="242">
        <v>258</v>
      </c>
      <c r="AS400" s="331">
        <f t="shared" ca="1" si="798"/>
        <v>1231.970682334292</v>
      </c>
      <c r="AT400" s="566">
        <f t="shared" ref="AT400:AT463" ca="1" si="824">IF(AZ399=0,0,IF(AR400&gt;$AR$140,0,IF(AR400&gt;$O$13,(($AS$140-$X$107)*$AU$140/12)*$AV$140,($AS$140*$AU$140/12)*$AV$140)))</f>
        <v>103.62049999999999</v>
      </c>
      <c r="AU400" s="331">
        <f t="shared" ca="1" si="799"/>
        <v>1128.350182334292</v>
      </c>
      <c r="AV400" s="329">
        <f t="shared" ca="1" si="800"/>
        <v>22.994847177861669</v>
      </c>
      <c r="AW400" s="331">
        <f t="shared" ca="1" si="801"/>
        <v>1105.3553351564303</v>
      </c>
      <c r="AX400" s="331">
        <f t="shared" ref="AX400:AX463" si="825">IF(AR400=$AJ$140,$X$107,0)</f>
        <v>0</v>
      </c>
      <c r="AY400" s="331">
        <f t="shared" si="724"/>
        <v>0</v>
      </c>
      <c r="AZ400" s="350">
        <f t="shared" ca="1" si="802"/>
        <v>6778.5922686818549</v>
      </c>
      <c r="BA400" s="420">
        <f t="shared" ca="1" si="803"/>
        <v>0</v>
      </c>
      <c r="BB400" s="416">
        <f t="shared" ref="BB400:BB463" ca="1" si="826">AY400+AW400+AV400+AT400</f>
        <v>1231.970682334292</v>
      </c>
      <c r="BC400" s="372">
        <f t="shared" ca="1" si="745"/>
        <v>-1231.970682334292</v>
      </c>
      <c r="BD400" s="242">
        <v>259</v>
      </c>
      <c r="BE400" s="29">
        <f t="shared" si="804"/>
        <v>0</v>
      </c>
      <c r="BF400" s="29">
        <f t="shared" ref="BF400:BF463" ca="1" si="827">IF(BD400&gt;$BE$140,0,BF399+BE400)</f>
        <v>102459.78255226697</v>
      </c>
      <c r="BG400" s="29">
        <f t="shared" ca="1" si="805"/>
        <v>106.72894015861145</v>
      </c>
      <c r="BH400" s="29"/>
      <c r="BI400" s="24">
        <v>258</v>
      </c>
      <c r="BJ400" s="243">
        <f t="shared" ca="1" si="735"/>
        <v>1231.970682334292</v>
      </c>
      <c r="BK400" s="243">
        <f t="shared" ca="1" si="717"/>
        <v>376691.77742724185</v>
      </c>
      <c r="BL400" s="243">
        <f t="shared" ref="BL400:BL463" ca="1" si="828">BK400*$BD$139/12</f>
        <v>392.38726815337691</v>
      </c>
      <c r="BM400" s="33"/>
      <c r="BO400" s="278"/>
      <c r="BP400" s="278"/>
      <c r="BQ400" s="278"/>
      <c r="BR400" s="278"/>
      <c r="BS400" s="278"/>
      <c r="BT400" s="278"/>
      <c r="BU400" s="278"/>
      <c r="BV400" s="278"/>
      <c r="BW400" s="679">
        <v>258</v>
      </c>
      <c r="BX400" s="489">
        <f t="shared" ref="BX400:BX463" ca="1" si="829">IF(BW400&gt;$BW$140,0,BZ400+BY400+CC400+CD400)</f>
        <v>0</v>
      </c>
      <c r="BY400" s="489">
        <f t="shared" ca="1" si="806"/>
        <v>0</v>
      </c>
      <c r="BZ400" s="489">
        <f t="shared" ca="1" si="807"/>
        <v>0</v>
      </c>
      <c r="CA400" s="489">
        <f t="shared" ref="CA400:CA463" ca="1" si="830">IF(BW400&gt;$BW$140,0,CE399*$BY$140/12)</f>
        <v>0</v>
      </c>
      <c r="CB400" s="489">
        <f t="shared" ref="CB400:CB463" ca="1" si="831">IF(CE399&lt;=(BZ400-CA400),CE399,IF(BW400&gt;$BW$140,0,IF(BW400=$BW$140,CE399,BZ400-CA400)))</f>
        <v>0</v>
      </c>
      <c r="CC400" s="489">
        <f t="shared" ref="CC400:CC463" si="832">IF(BW400=$BO$140,$AC$107,0)</f>
        <v>0</v>
      </c>
      <c r="CD400" s="489">
        <f t="shared" ref="CD400:CD463" si="833">IF(BW400=$BO$140,$AA$107,0)</f>
        <v>0</v>
      </c>
      <c r="CE400" s="647">
        <f t="shared" ref="CE400:CE463" ca="1" si="834">IF(BW400&gt;$BW$140,0,CE399-CB400-CC400)</f>
        <v>0</v>
      </c>
      <c r="CF400" s="700">
        <f t="shared" ca="1" si="723"/>
        <v>0</v>
      </c>
      <c r="CG400" s="701">
        <f t="shared" ref="CG400:CG463" ca="1" si="835">CD400+CB400+CA400+BY400</f>
        <v>0</v>
      </c>
      <c r="CH400" s="710">
        <f t="shared" ca="1" si="746"/>
        <v>0</v>
      </c>
      <c r="CI400" s="679">
        <v>259</v>
      </c>
      <c r="CJ400" s="29">
        <f t="shared" si="808"/>
        <v>0</v>
      </c>
      <c r="CK400" s="29">
        <f t="shared" ca="1" si="782"/>
        <v>102459.78255226697</v>
      </c>
      <c r="CL400" s="29">
        <f t="shared" ca="1" si="809"/>
        <v>106.72894015861145</v>
      </c>
      <c r="CM400" s="29"/>
      <c r="CN400" s="29">
        <v>258</v>
      </c>
      <c r="CO400" s="29">
        <f t="shared" ca="1" si="736"/>
        <v>0</v>
      </c>
      <c r="CP400" s="29">
        <f t="shared" ca="1" si="786"/>
        <v>0</v>
      </c>
      <c r="CQ400" s="29">
        <f t="shared" ref="CQ400:CQ463" ca="1" si="836">CP400*$CI$139/12</f>
        <v>0</v>
      </c>
      <c r="CR400" s="292"/>
      <c r="DB400" s="242">
        <v>258</v>
      </c>
      <c r="DC400" s="488">
        <f t="shared" ref="DC400:DC463" ca="1" si="837">IF(U400&gt;$DB$140,0,DE400+DD400+DH400+DI400)</f>
        <v>0</v>
      </c>
      <c r="DD400" s="489">
        <f t="shared" ca="1" si="810"/>
        <v>0</v>
      </c>
      <c r="DE400" s="488">
        <f t="shared" ref="DE400:DE463" ca="1" si="838">IF(DJ400=0,DG400+DF400,IF(DJ399=0,0,IF(DB400&gt;$DB$140,0,IF(DB400=$DB$140,DG400+DF400,IF(AND($Q$27=0,DB400&gt;$CT$140),(PMT($DD$140/12,$DB$140-DB399,DJ399,0))*-1,$DI$140-DD400)))))</f>
        <v>0</v>
      </c>
      <c r="DF400" s="489">
        <f t="shared" ref="DF400:DF463" ca="1" si="839">IF(DB400&gt;$DB$140,0,DJ399*$DD$140/12)</f>
        <v>0</v>
      </c>
      <c r="DG400" s="488">
        <f t="shared" ref="DG400:DG463" ca="1" si="840">IF(DJ399&lt;=(DE400-DF400),DJ399,IF(DB400&gt;$DB$140,0,IF(DB400=$DB$140,DJ399,DE400-DF400)))</f>
        <v>0</v>
      </c>
      <c r="DH400" s="488">
        <f t="shared" ref="DH400:DH463" si="841">IF(DB400=$CT$140,$AH$107,0)</f>
        <v>0</v>
      </c>
      <c r="DI400" s="488">
        <f t="shared" ref="DI400:DI463" si="842">IF(DB400=$CT$140,$AF$107,0)</f>
        <v>0</v>
      </c>
      <c r="DJ400" s="523">
        <f t="shared" ref="DJ400:DJ463" ca="1" si="843">IF(DB400&gt;$DB$140,0,DJ399-DG400-DH400)</f>
        <v>0</v>
      </c>
      <c r="DK400" s="420">
        <f t="shared" ca="1" si="811"/>
        <v>0</v>
      </c>
      <c r="DL400" s="416">
        <f t="shared" ref="DL400:DL463" ca="1" si="844">DI400+DG400+DF400+DD400</f>
        <v>0</v>
      </c>
      <c r="DM400" s="372">
        <f t="shared" ca="1" si="748"/>
        <v>0</v>
      </c>
      <c r="DN400" s="242">
        <v>259</v>
      </c>
      <c r="DO400" s="29">
        <f t="shared" si="812"/>
        <v>0</v>
      </c>
      <c r="DP400" s="29">
        <f t="shared" ca="1" si="737"/>
        <v>95032.964907177258</v>
      </c>
      <c r="DQ400" s="29">
        <f t="shared" ca="1" si="813"/>
        <v>98.992671778309656</v>
      </c>
      <c r="DR400" s="29"/>
      <c r="DS400" s="24">
        <v>258</v>
      </c>
      <c r="DT400" s="243">
        <f t="shared" ca="1" si="738"/>
        <v>0</v>
      </c>
      <c r="DU400" s="243">
        <f t="shared" ca="1" si="787"/>
        <v>0</v>
      </c>
      <c r="DV400" s="243">
        <f t="shared" ref="DV400:DV463" ca="1" si="845">DU400*$CI$139/12</f>
        <v>0</v>
      </c>
      <c r="DW400" s="33"/>
      <c r="EG400" s="242">
        <v>258</v>
      </c>
      <c r="EH400" s="331">
        <f t="shared" ref="EH400:EH463" ca="1" si="846">IF(EG400&gt;$EP$503,0,IF(EO400=0,EJ400+EI400,$EN$140+EM400+EN400))</f>
        <v>1150</v>
      </c>
      <c r="EI400" s="599">
        <f t="shared" ca="1" si="749"/>
        <v>103.62049999999999</v>
      </c>
      <c r="EJ400" s="331">
        <f t="shared" ref="EJ400:EJ463" ca="1" si="847">IF(EG400=$EP$503,EL400+EK400,EH400-EI400-EM400-EN400)</f>
        <v>1046.3795</v>
      </c>
      <c r="EK400" s="594">
        <f t="shared" ref="EK400:EK463" ca="1" si="848">EO399*$EI$140/12</f>
        <v>114.29466580093556</v>
      </c>
      <c r="EL400" s="488">
        <f t="shared" ref="EL400:EL463" ca="1" si="849">IF((EJ400-EK400)&gt;EO399,EO399,EJ400-EK400)</f>
        <v>932.0848341990644</v>
      </c>
      <c r="EM400" s="331">
        <f t="shared" ref="EM400:EM463" si="850">IF(EG400=$DY$140,$X$107,0)</f>
        <v>0</v>
      </c>
      <c r="EN400" s="331">
        <f t="shared" ref="EN400:EN463" si="851">IF(EG400=$DY$140,$V$107,0)</f>
        <v>0</v>
      </c>
      <c r="EO400" s="595">
        <f t="shared" ref="EO400:EO463" ca="1" si="852">EO399-EL400-EM400</f>
        <v>38254.657726121695</v>
      </c>
      <c r="EP400" s="420">
        <f t="shared" ca="1" si="814"/>
        <v>0</v>
      </c>
      <c r="EQ400" s="416">
        <f t="shared" ref="EQ400:EQ463" ca="1" si="853">EN400+EL400+EK400+EI400</f>
        <v>1150</v>
      </c>
      <c r="ER400" s="372">
        <f t="shared" ca="1" si="750"/>
        <v>-1150</v>
      </c>
      <c r="ES400" s="242">
        <v>259</v>
      </c>
      <c r="ET400" s="29">
        <f t="shared" ref="ET400:ET463" si="854">IF(EX400=$DY$140,$X$124-$F$16,0)</f>
        <v>0</v>
      </c>
      <c r="EU400" s="29">
        <f t="shared" ca="1" si="783"/>
        <v>102459.78255226697</v>
      </c>
      <c r="EV400" s="29">
        <f t="shared" ca="1" si="815"/>
        <v>106.72894015861145</v>
      </c>
      <c r="EW400" s="29"/>
      <c r="EX400" s="24">
        <v>258</v>
      </c>
      <c r="EY400" s="243">
        <f t="shared" ca="1" si="739"/>
        <v>1150</v>
      </c>
      <c r="EZ400" s="243">
        <f t="shared" ca="1" si="788"/>
        <v>352586.03616225871</v>
      </c>
      <c r="FA400" s="243">
        <f t="shared" ref="FA400:FA463" ca="1" si="855">EZ400*$BD$139/12</f>
        <v>367.27712100235289</v>
      </c>
      <c r="FB400" s="33"/>
      <c r="FL400" s="242">
        <v>258</v>
      </c>
      <c r="FM400" s="331">
        <f t="shared" ref="FM400:FM463" ca="1" si="856">IF(FL400&gt;$FU$503,0,IF(FT400=0,FO400+FN400,$FT$140+FR400+FS400))</f>
        <v>1150</v>
      </c>
      <c r="FN400" s="600">
        <f t="shared" ca="1" si="752"/>
        <v>104.1015</v>
      </c>
      <c r="FO400" s="331">
        <f t="shared" ref="FO400:FO463" ca="1" si="857">IF(FL400=$FU$503,FQ400+FP400,FM400-FN400-FR400-FS400)</f>
        <v>1045.8985</v>
      </c>
      <c r="FP400" s="597">
        <f t="shared" ref="FP400:FP463" ca="1" si="858">FT399*$FN$140/12</f>
        <v>125.49274409925738</v>
      </c>
      <c r="FQ400" s="488">
        <f t="shared" ref="FQ400:FQ463" ca="1" si="859">IF((FO400-FP400)&gt;FT399,FT399,FO400-FP400)</f>
        <v>920.40575590074263</v>
      </c>
      <c r="FR400" s="331">
        <f t="shared" ref="FR400:FR463" si="860">IF(FL400=$FD$140,$AC$107,0)</f>
        <v>0</v>
      </c>
      <c r="FS400" s="331">
        <f t="shared" ref="FS400:FS463" si="861">IF(FL400=$FD$140,$AA$107,0)</f>
        <v>0</v>
      </c>
      <c r="FT400" s="596">
        <f t="shared" ref="FT400:FT463" ca="1" si="862">FT399-FQ400-FR400</f>
        <v>42105.677935273212</v>
      </c>
      <c r="FU400" s="420">
        <f t="shared" ca="1" si="816"/>
        <v>0</v>
      </c>
      <c r="FV400" s="416">
        <f t="shared" ref="FV400:FV463" ca="1" si="863">FS400+FQ400+FP400+FN400</f>
        <v>1150</v>
      </c>
      <c r="FW400" s="372">
        <f t="shared" ca="1" si="753"/>
        <v>-1150</v>
      </c>
      <c r="FX400" s="242">
        <v>259</v>
      </c>
      <c r="FY400" s="29">
        <f t="shared" ref="FY400:FY463" si="864">IF(GC400=$FD$140,$AC$124-$F$16,0)</f>
        <v>0</v>
      </c>
      <c r="FZ400" s="29">
        <f t="shared" ca="1" si="784"/>
        <v>102459.78255226697</v>
      </c>
      <c r="GA400" s="29">
        <f t="shared" ca="1" si="817"/>
        <v>106.72894015861145</v>
      </c>
      <c r="GB400" s="29"/>
      <c r="GC400" s="24">
        <v>258</v>
      </c>
      <c r="GD400" s="243">
        <f t="shared" ca="1" si="740"/>
        <v>1150</v>
      </c>
      <c r="GE400" s="243">
        <f t="shared" ca="1" si="789"/>
        <v>352544.15563833754</v>
      </c>
      <c r="GF400" s="243">
        <f t="shared" ref="GF400:GF463" ca="1" si="865">GE400*$CI$139/12</f>
        <v>367.23349545660159</v>
      </c>
      <c r="GG400" s="33"/>
      <c r="GQ400" s="242">
        <v>258</v>
      </c>
      <c r="GR400" s="331">
        <f t="shared" ca="1" si="818"/>
        <v>1150</v>
      </c>
      <c r="GS400" s="600">
        <f t="shared" ca="1" si="755"/>
        <v>106.9885</v>
      </c>
      <c r="GT400" s="331">
        <f t="shared" ca="1" si="819"/>
        <v>1043.0115000000001</v>
      </c>
      <c r="GU400" s="591">
        <f t="shared" ref="GU400:GU463" ca="1" si="866">GY399*$GS$140/12</f>
        <v>163.96935700147623</v>
      </c>
      <c r="GV400" s="488">
        <f t="shared" ca="1" si="741"/>
        <v>879.04214299852379</v>
      </c>
      <c r="GW400" s="331">
        <f t="shared" si="742"/>
        <v>0</v>
      </c>
      <c r="GX400" s="331">
        <f t="shared" si="743"/>
        <v>0</v>
      </c>
      <c r="GY400" s="593">
        <f t="shared" ca="1" si="744"/>
        <v>55339.023114650467</v>
      </c>
      <c r="GZ400" s="420">
        <f t="shared" ca="1" si="820"/>
        <v>0</v>
      </c>
      <c r="HA400" s="416">
        <f t="shared" ref="HA400:HA463" ca="1" si="867">GX400+GV400+GU400+GS400</f>
        <v>1150</v>
      </c>
      <c r="HB400" s="372">
        <f t="shared" ca="1" si="756"/>
        <v>-1150</v>
      </c>
      <c r="HC400" s="242">
        <v>259</v>
      </c>
      <c r="HD400" s="29">
        <f t="shared" ref="HD400:HD463" si="868">IF(HH400=$GI$140,$AH$124-$F$16,0)</f>
        <v>0</v>
      </c>
      <c r="HE400" s="29">
        <f t="shared" ca="1" si="785"/>
        <v>95032.964907177258</v>
      </c>
      <c r="HF400" s="29">
        <f t="shared" ca="1" si="821"/>
        <v>98.992671778309656</v>
      </c>
      <c r="HG400" s="29"/>
      <c r="HH400" s="24">
        <v>258</v>
      </c>
      <c r="HI400" s="243">
        <f t="shared" ca="1" si="758"/>
        <v>1150</v>
      </c>
      <c r="HJ400" s="243">
        <f t="shared" ca="1" si="790"/>
        <v>351202.15254535625</v>
      </c>
      <c r="HK400" s="243">
        <f t="shared" ref="HK400:HK463" ca="1" si="869">HJ400*$CI$139/12</f>
        <v>365.83557556807949</v>
      </c>
      <c r="HL400" s="33"/>
    </row>
    <row r="401" spans="3:220" ht="15" customHeight="1" x14ac:dyDescent="0.25">
      <c r="C401" s="242">
        <v>259</v>
      </c>
      <c r="D401" s="243">
        <f t="shared" si="793"/>
        <v>1155.6736805955547</v>
      </c>
      <c r="E401" s="865">
        <f t="shared" ref="E401:E464" si="870">IF(C401&gt;$C$140,0,($F$13*$D$16/12)*$D$17)</f>
        <v>100</v>
      </c>
      <c r="F401" s="866"/>
      <c r="G401" s="243">
        <f t="shared" si="794"/>
        <v>1055.6736805955547</v>
      </c>
      <c r="H401" s="859">
        <f t="shared" si="795"/>
        <v>137.70137861440307</v>
      </c>
      <c r="I401" s="860"/>
      <c r="J401" s="243">
        <f t="shared" si="796"/>
        <v>917.97230198115165</v>
      </c>
      <c r="K401" s="859">
        <f t="shared" si="822"/>
        <v>40392.441282339765</v>
      </c>
      <c r="L401" s="860"/>
      <c r="M401" s="860"/>
      <c r="N401" s="861"/>
      <c r="O401" s="248">
        <f t="shared" si="823"/>
        <v>40392.441282339765</v>
      </c>
      <c r="P401" s="248">
        <f t="shared" si="791"/>
        <v>0</v>
      </c>
      <c r="Q401" s="248">
        <f t="shared" si="797"/>
        <v>0</v>
      </c>
      <c r="R401" s="1015" t="str">
        <f t="shared" si="792"/>
        <v/>
      </c>
      <c r="S401" s="1015"/>
      <c r="U401">
        <v>259</v>
      </c>
      <c r="W401" s="278"/>
      <c r="X401" s="278"/>
      <c r="Y401" s="854"/>
      <c r="Z401" s="855"/>
      <c r="AA401" s="279"/>
      <c r="AR401" s="242">
        <v>259</v>
      </c>
      <c r="AS401" s="331">
        <f t="shared" ca="1" si="798"/>
        <v>1231.970682334292</v>
      </c>
      <c r="AT401" s="566">
        <f t="shared" ca="1" si="824"/>
        <v>103.62049999999999</v>
      </c>
      <c r="AU401" s="331">
        <f t="shared" ca="1" si="799"/>
        <v>1128.350182334292</v>
      </c>
      <c r="AV401" s="329">
        <f t="shared" ca="1" si="800"/>
        <v>19.770894116988746</v>
      </c>
      <c r="AW401" s="331">
        <f t="shared" ca="1" si="801"/>
        <v>1108.5792882173032</v>
      </c>
      <c r="AX401" s="331">
        <f t="shared" si="825"/>
        <v>0</v>
      </c>
      <c r="AY401" s="331">
        <f t="shared" si="724"/>
        <v>0</v>
      </c>
      <c r="AZ401" s="350">
        <f t="shared" ca="1" si="802"/>
        <v>5670.0129804645512</v>
      </c>
      <c r="BA401" s="420">
        <f t="shared" ca="1" si="803"/>
        <v>0</v>
      </c>
      <c r="BB401" s="416">
        <f t="shared" ca="1" si="826"/>
        <v>1231.970682334292</v>
      </c>
      <c r="BC401" s="372">
        <f t="shared" ca="1" si="745"/>
        <v>-1231.970682334292</v>
      </c>
      <c r="BD401" s="242">
        <v>260</v>
      </c>
      <c r="BE401" s="29">
        <f t="shared" si="804"/>
        <v>0</v>
      </c>
      <c r="BF401" s="29">
        <f t="shared" ca="1" si="827"/>
        <v>102459.78255226697</v>
      </c>
      <c r="BG401" s="29">
        <f t="shared" ca="1" si="805"/>
        <v>106.72894015861145</v>
      </c>
      <c r="BH401" s="29"/>
      <c r="BI401" s="24">
        <v>259</v>
      </c>
      <c r="BJ401" s="243">
        <f t="shared" ca="1" si="735"/>
        <v>1231.970682334292</v>
      </c>
      <c r="BK401" s="243">
        <f t="shared" ref="BK401:BK464" ca="1" si="871">IF(BI401&gt;$BA$140,0,BK400+BJ401)</f>
        <v>377923.74810957612</v>
      </c>
      <c r="BL401" s="243">
        <f t="shared" ca="1" si="828"/>
        <v>393.67057094747514</v>
      </c>
      <c r="BM401" s="33"/>
      <c r="BO401" s="278"/>
      <c r="BP401" s="278"/>
      <c r="BQ401" s="278"/>
      <c r="BR401" s="278"/>
      <c r="BS401" s="278"/>
      <c r="BT401" s="278"/>
      <c r="BU401" s="278"/>
      <c r="BV401" s="278"/>
      <c r="BW401" s="679">
        <v>259</v>
      </c>
      <c r="BX401" s="489">
        <f t="shared" ca="1" si="829"/>
        <v>0</v>
      </c>
      <c r="BY401" s="489">
        <f t="shared" ca="1" si="806"/>
        <v>0</v>
      </c>
      <c r="BZ401" s="489">
        <f t="shared" ca="1" si="807"/>
        <v>0</v>
      </c>
      <c r="CA401" s="489">
        <f t="shared" ca="1" si="830"/>
        <v>0</v>
      </c>
      <c r="CB401" s="489">
        <f t="shared" ca="1" si="831"/>
        <v>0</v>
      </c>
      <c r="CC401" s="489">
        <f t="shared" si="832"/>
        <v>0</v>
      </c>
      <c r="CD401" s="489">
        <f t="shared" si="833"/>
        <v>0</v>
      </c>
      <c r="CE401" s="647">
        <f t="shared" ca="1" si="834"/>
        <v>0</v>
      </c>
      <c r="CF401" s="700">
        <f t="shared" ca="1" si="723"/>
        <v>0</v>
      </c>
      <c r="CG401" s="701">
        <f t="shared" ca="1" si="835"/>
        <v>0</v>
      </c>
      <c r="CH401" s="710">
        <f t="shared" ca="1" si="746"/>
        <v>0</v>
      </c>
      <c r="CI401" s="679">
        <v>260</v>
      </c>
      <c r="CJ401" s="29">
        <f t="shared" si="808"/>
        <v>0</v>
      </c>
      <c r="CK401" s="29">
        <f t="shared" ca="1" si="782"/>
        <v>102459.78255226697</v>
      </c>
      <c r="CL401" s="29">
        <f t="shared" ca="1" si="809"/>
        <v>106.72894015861145</v>
      </c>
      <c r="CM401" s="29"/>
      <c r="CN401" s="29">
        <v>259</v>
      </c>
      <c r="CO401" s="29">
        <f t="shared" ca="1" si="736"/>
        <v>0</v>
      </c>
      <c r="CP401" s="649">
        <f t="shared" ca="1" si="786"/>
        <v>0</v>
      </c>
      <c r="CQ401" s="29">
        <f t="shared" ca="1" si="836"/>
        <v>0</v>
      </c>
      <c r="CR401" s="292"/>
      <c r="DB401" s="242">
        <v>259</v>
      </c>
      <c r="DC401" s="488">
        <f t="shared" ca="1" si="837"/>
        <v>0</v>
      </c>
      <c r="DD401" s="489">
        <f t="shared" ca="1" si="810"/>
        <v>0</v>
      </c>
      <c r="DE401" s="488">
        <f t="shared" ca="1" si="838"/>
        <v>0</v>
      </c>
      <c r="DF401" s="489">
        <f t="shared" ca="1" si="839"/>
        <v>0</v>
      </c>
      <c r="DG401" s="488">
        <f t="shared" ca="1" si="840"/>
        <v>0</v>
      </c>
      <c r="DH401" s="488">
        <f t="shared" si="841"/>
        <v>0</v>
      </c>
      <c r="DI401" s="488">
        <f t="shared" si="842"/>
        <v>0</v>
      </c>
      <c r="DJ401" s="523">
        <f t="shared" ca="1" si="843"/>
        <v>0</v>
      </c>
      <c r="DK401" s="420">
        <f t="shared" ca="1" si="811"/>
        <v>0</v>
      </c>
      <c r="DL401" s="416">
        <f t="shared" ca="1" si="844"/>
        <v>0</v>
      </c>
      <c r="DM401" s="372">
        <f t="shared" ca="1" si="748"/>
        <v>0</v>
      </c>
      <c r="DN401" s="242">
        <v>260</v>
      </c>
      <c r="DO401" s="29">
        <f t="shared" si="812"/>
        <v>0</v>
      </c>
      <c r="DP401" s="29">
        <f t="shared" ca="1" si="737"/>
        <v>95032.964907177258</v>
      </c>
      <c r="DQ401" s="29">
        <f t="shared" ca="1" si="813"/>
        <v>98.992671778309656</v>
      </c>
      <c r="DR401" s="29"/>
      <c r="DS401" s="24">
        <v>259</v>
      </c>
      <c r="DT401" s="243">
        <f t="shared" ca="1" si="738"/>
        <v>0</v>
      </c>
      <c r="DU401" s="243">
        <f t="shared" ca="1" si="787"/>
        <v>0</v>
      </c>
      <c r="DV401" s="243">
        <f t="shared" ca="1" si="845"/>
        <v>0</v>
      </c>
      <c r="DW401" s="33"/>
      <c r="EG401" s="242">
        <v>259</v>
      </c>
      <c r="EH401" s="331">
        <f t="shared" ca="1" si="846"/>
        <v>1150</v>
      </c>
      <c r="EI401" s="599">
        <f t="shared" ca="1" si="749"/>
        <v>103.62049999999999</v>
      </c>
      <c r="EJ401" s="331">
        <f t="shared" ca="1" si="847"/>
        <v>1046.3795</v>
      </c>
      <c r="EK401" s="594">
        <f t="shared" ca="1" si="848"/>
        <v>111.57608503452163</v>
      </c>
      <c r="EL401" s="488">
        <f t="shared" ca="1" si="849"/>
        <v>934.8034149654784</v>
      </c>
      <c r="EM401" s="331">
        <f t="shared" si="850"/>
        <v>0</v>
      </c>
      <c r="EN401" s="331">
        <f t="shared" si="851"/>
        <v>0</v>
      </c>
      <c r="EO401" s="595">
        <f t="shared" ca="1" si="852"/>
        <v>37319.854311156218</v>
      </c>
      <c r="EP401" s="420">
        <f t="shared" ca="1" si="814"/>
        <v>0</v>
      </c>
      <c r="EQ401" s="416">
        <f t="shared" ca="1" si="853"/>
        <v>1150</v>
      </c>
      <c r="ER401" s="372">
        <f t="shared" ca="1" si="750"/>
        <v>-1150</v>
      </c>
      <c r="ES401" s="242">
        <v>260</v>
      </c>
      <c r="ET401" s="29">
        <f t="shared" si="854"/>
        <v>0</v>
      </c>
      <c r="EU401" s="584">
        <f t="shared" ca="1" si="783"/>
        <v>102459.78255226697</v>
      </c>
      <c r="EV401" s="29">
        <f t="shared" ca="1" si="815"/>
        <v>106.72894015861145</v>
      </c>
      <c r="EW401" s="29"/>
      <c r="EX401" s="24">
        <v>259</v>
      </c>
      <c r="EY401" s="243">
        <f t="shared" ca="1" si="739"/>
        <v>1150</v>
      </c>
      <c r="EZ401" s="243">
        <f t="shared" ca="1" si="788"/>
        <v>353736.03616225871</v>
      </c>
      <c r="FA401" s="243">
        <f t="shared" ca="1" si="855"/>
        <v>368.47503766901951</v>
      </c>
      <c r="FB401" s="33"/>
      <c r="FL401" s="242">
        <v>259</v>
      </c>
      <c r="FM401" s="331">
        <f t="shared" ca="1" si="856"/>
        <v>1150</v>
      </c>
      <c r="FN401" s="600">
        <f t="shared" ca="1" si="752"/>
        <v>104.1015</v>
      </c>
      <c r="FO401" s="331">
        <f t="shared" ca="1" si="857"/>
        <v>1045.8985</v>
      </c>
      <c r="FP401" s="597">
        <f t="shared" ca="1" si="858"/>
        <v>122.80822731121354</v>
      </c>
      <c r="FQ401" s="488">
        <f t="shared" ca="1" si="859"/>
        <v>923.09027268878651</v>
      </c>
      <c r="FR401" s="331">
        <f t="shared" si="860"/>
        <v>0</v>
      </c>
      <c r="FS401" s="331">
        <f t="shared" si="861"/>
        <v>0</v>
      </c>
      <c r="FT401" s="596">
        <f t="shared" ca="1" si="862"/>
        <v>41182.587662584425</v>
      </c>
      <c r="FU401" s="420">
        <f t="shared" ca="1" si="816"/>
        <v>0</v>
      </c>
      <c r="FV401" s="416">
        <f t="shared" ca="1" si="863"/>
        <v>1150</v>
      </c>
      <c r="FW401" s="372">
        <f t="shared" ca="1" si="753"/>
        <v>-1150</v>
      </c>
      <c r="FX401" s="242">
        <v>260</v>
      </c>
      <c r="FY401" s="29">
        <f t="shared" si="864"/>
        <v>0</v>
      </c>
      <c r="FZ401" s="586">
        <f t="shared" ca="1" si="784"/>
        <v>102459.78255226697</v>
      </c>
      <c r="GA401" s="29">
        <f t="shared" ca="1" si="817"/>
        <v>106.72894015861145</v>
      </c>
      <c r="GB401" s="29"/>
      <c r="GC401" s="24">
        <v>259</v>
      </c>
      <c r="GD401" s="243">
        <f t="shared" ca="1" si="740"/>
        <v>1150</v>
      </c>
      <c r="GE401" s="243">
        <f t="shared" ca="1" si="789"/>
        <v>353694.15563833754</v>
      </c>
      <c r="GF401" s="243">
        <f t="shared" ca="1" si="865"/>
        <v>368.43141212326827</v>
      </c>
      <c r="GG401" s="33"/>
      <c r="GQ401" s="242">
        <v>259</v>
      </c>
      <c r="GR401" s="331">
        <f t="shared" ca="1" si="818"/>
        <v>1150</v>
      </c>
      <c r="GS401" s="600">
        <f t="shared" ca="1" si="755"/>
        <v>106.9885</v>
      </c>
      <c r="GT401" s="331">
        <f t="shared" ca="1" si="819"/>
        <v>1043.0115000000001</v>
      </c>
      <c r="GU401" s="591">
        <f t="shared" ca="1" si="866"/>
        <v>161.40548408439722</v>
      </c>
      <c r="GV401" s="488">
        <f t="shared" ca="1" si="741"/>
        <v>881.60601591560282</v>
      </c>
      <c r="GW401" s="331">
        <f t="shared" si="742"/>
        <v>0</v>
      </c>
      <c r="GX401" s="331">
        <f t="shared" si="743"/>
        <v>0</v>
      </c>
      <c r="GY401" s="593">
        <f t="shared" ca="1" si="744"/>
        <v>54457.417098734863</v>
      </c>
      <c r="GZ401" s="420">
        <f t="shared" ca="1" si="820"/>
        <v>0</v>
      </c>
      <c r="HA401" s="416">
        <f t="shared" ca="1" si="867"/>
        <v>1150</v>
      </c>
      <c r="HB401" s="372">
        <f t="shared" ca="1" si="756"/>
        <v>-1150</v>
      </c>
      <c r="HC401" s="242">
        <v>260</v>
      </c>
      <c r="HD401" s="29">
        <f t="shared" si="868"/>
        <v>0</v>
      </c>
      <c r="HE401" s="29">
        <f t="shared" ca="1" si="785"/>
        <v>95032.964907177258</v>
      </c>
      <c r="HF401" s="29">
        <f t="shared" ca="1" si="821"/>
        <v>98.992671778309656</v>
      </c>
      <c r="HG401" s="29"/>
      <c r="HH401" s="24">
        <v>259</v>
      </c>
      <c r="HI401" s="243">
        <f t="shared" ca="1" si="758"/>
        <v>1150</v>
      </c>
      <c r="HJ401" s="243">
        <f t="shared" ca="1" si="790"/>
        <v>352352.15254535625</v>
      </c>
      <c r="HK401" s="243">
        <f t="shared" ca="1" si="869"/>
        <v>367.03349223474612</v>
      </c>
      <c r="HL401" s="33"/>
    </row>
    <row r="402" spans="3:220" ht="15" customHeight="1" x14ac:dyDescent="0.25">
      <c r="C402" s="242">
        <v>260</v>
      </c>
      <c r="D402" s="243">
        <f t="shared" si="793"/>
        <v>1155.6736805955547</v>
      </c>
      <c r="E402" s="865">
        <f t="shared" si="870"/>
        <v>100</v>
      </c>
      <c r="F402" s="866"/>
      <c r="G402" s="243">
        <f t="shared" si="794"/>
        <v>1055.6736805955547</v>
      </c>
      <c r="H402" s="859">
        <f t="shared" si="795"/>
        <v>134.64147094113255</v>
      </c>
      <c r="I402" s="860"/>
      <c r="J402" s="243">
        <f t="shared" si="796"/>
        <v>921.03220965442222</v>
      </c>
      <c r="K402" s="859">
        <f t="shared" si="822"/>
        <v>39471.409072685346</v>
      </c>
      <c r="L402" s="860"/>
      <c r="M402" s="860"/>
      <c r="N402" s="861"/>
      <c r="O402" s="248">
        <f t="shared" si="823"/>
        <v>39471.409072685346</v>
      </c>
      <c r="P402" s="248">
        <f t="shared" si="791"/>
        <v>0</v>
      </c>
      <c r="Q402" s="248">
        <f t="shared" si="797"/>
        <v>0</v>
      </c>
      <c r="R402" s="1015" t="str">
        <f t="shared" si="792"/>
        <v/>
      </c>
      <c r="S402" s="1015"/>
      <c r="U402">
        <v>260</v>
      </c>
      <c r="W402" s="278"/>
      <c r="X402" s="278"/>
      <c r="Y402" s="854"/>
      <c r="Z402" s="855"/>
      <c r="AA402" s="279"/>
      <c r="AR402" s="242">
        <v>260</v>
      </c>
      <c r="AS402" s="331">
        <f t="shared" ca="1" si="798"/>
        <v>1231.970682334292</v>
      </c>
      <c r="AT402" s="566">
        <f t="shared" ca="1" si="824"/>
        <v>103.62049999999999</v>
      </c>
      <c r="AU402" s="331">
        <f t="shared" ca="1" si="799"/>
        <v>1128.350182334292</v>
      </c>
      <c r="AV402" s="329">
        <f t="shared" ca="1" si="800"/>
        <v>16.537537859688275</v>
      </c>
      <c r="AW402" s="331">
        <f t="shared" ca="1" si="801"/>
        <v>1111.8126444746038</v>
      </c>
      <c r="AX402" s="331">
        <f t="shared" si="825"/>
        <v>0</v>
      </c>
      <c r="AY402" s="331">
        <f t="shared" si="724"/>
        <v>0</v>
      </c>
      <c r="AZ402" s="350">
        <f t="shared" ca="1" si="802"/>
        <v>4558.2003359899472</v>
      </c>
      <c r="BA402" s="420">
        <f t="shared" ca="1" si="803"/>
        <v>0</v>
      </c>
      <c r="BB402" s="416">
        <f t="shared" ca="1" si="826"/>
        <v>1231.970682334292</v>
      </c>
      <c r="BC402" s="372">
        <f t="shared" ca="1" si="745"/>
        <v>-1231.970682334292</v>
      </c>
      <c r="BD402" s="242">
        <v>261</v>
      </c>
      <c r="BE402" s="29">
        <f t="shared" si="804"/>
        <v>0</v>
      </c>
      <c r="BF402" s="29">
        <f t="shared" ca="1" si="827"/>
        <v>102459.78255226697</v>
      </c>
      <c r="BG402" s="29">
        <f t="shared" ca="1" si="805"/>
        <v>106.72894015861145</v>
      </c>
      <c r="BH402" s="29"/>
      <c r="BI402" s="24">
        <v>260</v>
      </c>
      <c r="BJ402" s="243">
        <f t="shared" ca="1" si="735"/>
        <v>1231.970682334292</v>
      </c>
      <c r="BK402" s="243">
        <f t="shared" ca="1" si="871"/>
        <v>379155.71879191039</v>
      </c>
      <c r="BL402" s="243">
        <f t="shared" ca="1" si="828"/>
        <v>394.95387374157332</v>
      </c>
      <c r="BM402" s="33"/>
      <c r="BO402" s="278"/>
      <c r="BP402" s="278"/>
      <c r="BQ402" s="278"/>
      <c r="BR402" s="278"/>
      <c r="BS402" s="278"/>
      <c r="BT402" s="278"/>
      <c r="BU402" s="278"/>
      <c r="BV402" s="278"/>
      <c r="BW402" s="679">
        <v>260</v>
      </c>
      <c r="BX402" s="489">
        <f t="shared" ca="1" si="829"/>
        <v>0</v>
      </c>
      <c r="BY402" s="489">
        <f t="shared" ca="1" si="806"/>
        <v>0</v>
      </c>
      <c r="BZ402" s="489">
        <f t="shared" ca="1" si="807"/>
        <v>0</v>
      </c>
      <c r="CA402" s="489">
        <f t="shared" ca="1" si="830"/>
        <v>0</v>
      </c>
      <c r="CB402" s="489">
        <f t="shared" ca="1" si="831"/>
        <v>0</v>
      </c>
      <c r="CC402" s="489">
        <f t="shared" si="832"/>
        <v>0</v>
      </c>
      <c r="CD402" s="489">
        <f t="shared" si="833"/>
        <v>0</v>
      </c>
      <c r="CE402" s="647">
        <f t="shared" ca="1" si="834"/>
        <v>0</v>
      </c>
      <c r="CF402" s="700">
        <f t="shared" ca="1" si="723"/>
        <v>0</v>
      </c>
      <c r="CG402" s="701">
        <f t="shared" ca="1" si="835"/>
        <v>0</v>
      </c>
      <c r="CH402" s="710">
        <f t="shared" ca="1" si="746"/>
        <v>0</v>
      </c>
      <c r="CI402" s="679">
        <v>261</v>
      </c>
      <c r="CJ402" s="29">
        <f t="shared" si="808"/>
        <v>0</v>
      </c>
      <c r="CK402" s="29">
        <f t="shared" ca="1" si="782"/>
        <v>102459.78255226697</v>
      </c>
      <c r="CL402" s="29">
        <f t="shared" ca="1" si="809"/>
        <v>106.72894015861145</v>
      </c>
      <c r="CM402" s="29"/>
      <c r="CN402" s="29">
        <v>260</v>
      </c>
      <c r="CO402" s="29">
        <f t="shared" ca="1" si="736"/>
        <v>0</v>
      </c>
      <c r="CP402" s="29">
        <f t="shared" ca="1" si="786"/>
        <v>0</v>
      </c>
      <c r="CQ402" s="29">
        <f t="shared" ca="1" si="836"/>
        <v>0</v>
      </c>
      <c r="CR402" s="292"/>
      <c r="DB402" s="242">
        <v>260</v>
      </c>
      <c r="DC402" s="488">
        <f t="shared" ca="1" si="837"/>
        <v>0</v>
      </c>
      <c r="DD402" s="489">
        <f t="shared" ca="1" si="810"/>
        <v>0</v>
      </c>
      <c r="DE402" s="488">
        <f t="shared" ca="1" si="838"/>
        <v>0</v>
      </c>
      <c r="DF402" s="489">
        <f t="shared" ca="1" si="839"/>
        <v>0</v>
      </c>
      <c r="DG402" s="488">
        <f t="shared" ca="1" si="840"/>
        <v>0</v>
      </c>
      <c r="DH402" s="488">
        <f t="shared" si="841"/>
        <v>0</v>
      </c>
      <c r="DI402" s="488">
        <f t="shared" si="842"/>
        <v>0</v>
      </c>
      <c r="DJ402" s="523">
        <f t="shared" ca="1" si="843"/>
        <v>0</v>
      </c>
      <c r="DK402" s="420">
        <f t="shared" ca="1" si="811"/>
        <v>0</v>
      </c>
      <c r="DL402" s="416">
        <f t="shared" ca="1" si="844"/>
        <v>0</v>
      </c>
      <c r="DM402" s="372">
        <f t="shared" ca="1" si="748"/>
        <v>0</v>
      </c>
      <c r="DN402" s="242">
        <v>261</v>
      </c>
      <c r="DO402" s="29">
        <f t="shared" si="812"/>
        <v>0</v>
      </c>
      <c r="DP402" s="29">
        <f t="shared" ca="1" si="737"/>
        <v>95032.964907177258</v>
      </c>
      <c r="DQ402" s="29">
        <f t="shared" ca="1" si="813"/>
        <v>98.992671778309656</v>
      </c>
      <c r="DR402" s="29"/>
      <c r="DS402" s="24">
        <v>260</v>
      </c>
      <c r="DT402" s="243">
        <f t="shared" ca="1" si="738"/>
        <v>0</v>
      </c>
      <c r="DU402" s="243">
        <f t="shared" ca="1" si="787"/>
        <v>0</v>
      </c>
      <c r="DV402" s="243">
        <f t="shared" ca="1" si="845"/>
        <v>0</v>
      </c>
      <c r="DW402" s="33"/>
      <c r="EG402" s="242">
        <v>260</v>
      </c>
      <c r="EH402" s="331">
        <f t="shared" ca="1" si="846"/>
        <v>1150</v>
      </c>
      <c r="EI402" s="599">
        <f t="shared" ca="1" si="749"/>
        <v>103.62049999999999</v>
      </c>
      <c r="EJ402" s="331">
        <f t="shared" ca="1" si="847"/>
        <v>1046.3795</v>
      </c>
      <c r="EK402" s="594">
        <f t="shared" ca="1" si="848"/>
        <v>108.84957507420565</v>
      </c>
      <c r="EL402" s="488">
        <f t="shared" ca="1" si="849"/>
        <v>937.52992492579438</v>
      </c>
      <c r="EM402" s="331">
        <f t="shared" si="850"/>
        <v>0</v>
      </c>
      <c r="EN402" s="331">
        <f t="shared" si="851"/>
        <v>0</v>
      </c>
      <c r="EO402" s="595">
        <f t="shared" ca="1" si="852"/>
        <v>36382.324386230423</v>
      </c>
      <c r="EP402" s="420">
        <f t="shared" ca="1" si="814"/>
        <v>0</v>
      </c>
      <c r="EQ402" s="416">
        <f t="shared" ca="1" si="853"/>
        <v>1150</v>
      </c>
      <c r="ER402" s="372">
        <f t="shared" ca="1" si="750"/>
        <v>-1150</v>
      </c>
      <c r="ES402" s="242">
        <v>261</v>
      </c>
      <c r="ET402" s="29">
        <f t="shared" si="854"/>
        <v>0</v>
      </c>
      <c r="EU402" s="29">
        <f t="shared" ca="1" si="783"/>
        <v>102459.78255226697</v>
      </c>
      <c r="EV402" s="29">
        <f t="shared" ca="1" si="815"/>
        <v>106.72894015861145</v>
      </c>
      <c r="EW402" s="29"/>
      <c r="EX402" s="24">
        <v>260</v>
      </c>
      <c r="EY402" s="243">
        <f t="shared" ca="1" si="739"/>
        <v>1150</v>
      </c>
      <c r="EZ402" s="243">
        <f t="shared" ca="1" si="788"/>
        <v>354886.03616225871</v>
      </c>
      <c r="FA402" s="243">
        <f t="shared" ca="1" si="855"/>
        <v>369.6729543356862</v>
      </c>
      <c r="FB402" s="33"/>
      <c r="FL402" s="242">
        <v>260</v>
      </c>
      <c r="FM402" s="331">
        <f t="shared" ca="1" si="856"/>
        <v>1150</v>
      </c>
      <c r="FN402" s="600">
        <f t="shared" ca="1" si="752"/>
        <v>104.1015</v>
      </c>
      <c r="FO402" s="331">
        <f t="shared" ca="1" si="857"/>
        <v>1045.8985</v>
      </c>
      <c r="FP402" s="597">
        <f t="shared" ca="1" si="858"/>
        <v>120.11588068253792</v>
      </c>
      <c r="FQ402" s="488">
        <f t="shared" ca="1" si="859"/>
        <v>925.78261931746215</v>
      </c>
      <c r="FR402" s="331">
        <f t="shared" si="860"/>
        <v>0</v>
      </c>
      <c r="FS402" s="331">
        <f t="shared" si="861"/>
        <v>0</v>
      </c>
      <c r="FT402" s="596">
        <f t="shared" ca="1" si="862"/>
        <v>40256.805043266962</v>
      </c>
      <c r="FU402" s="420">
        <f t="shared" ca="1" si="816"/>
        <v>0</v>
      </c>
      <c r="FV402" s="416">
        <f t="shared" ca="1" si="863"/>
        <v>1150</v>
      </c>
      <c r="FW402" s="372">
        <f t="shared" ca="1" si="753"/>
        <v>-1150</v>
      </c>
      <c r="FX402" s="242">
        <v>261</v>
      </c>
      <c r="FY402" s="29">
        <f t="shared" si="864"/>
        <v>0</v>
      </c>
      <c r="FZ402" s="29">
        <f t="shared" ca="1" si="784"/>
        <v>102459.78255226697</v>
      </c>
      <c r="GA402" s="29">
        <f t="shared" ca="1" si="817"/>
        <v>106.72894015861145</v>
      </c>
      <c r="GB402" s="29"/>
      <c r="GC402" s="24">
        <v>260</v>
      </c>
      <c r="GD402" s="243">
        <f t="shared" ca="1" si="740"/>
        <v>1150</v>
      </c>
      <c r="GE402" s="243">
        <f t="shared" ca="1" si="789"/>
        <v>354844.15563833754</v>
      </c>
      <c r="GF402" s="243">
        <f t="shared" ca="1" si="865"/>
        <v>369.62932878993496</v>
      </c>
      <c r="GG402" s="33"/>
      <c r="GQ402" s="242">
        <v>260</v>
      </c>
      <c r="GR402" s="331">
        <f t="shared" ca="1" si="818"/>
        <v>1150</v>
      </c>
      <c r="GS402" s="600">
        <f t="shared" ca="1" si="755"/>
        <v>106.9885</v>
      </c>
      <c r="GT402" s="331">
        <f t="shared" ca="1" si="819"/>
        <v>1043.0115000000001</v>
      </c>
      <c r="GU402" s="591">
        <f t="shared" ca="1" si="866"/>
        <v>158.83413320464336</v>
      </c>
      <c r="GV402" s="488">
        <f t="shared" ca="1" si="741"/>
        <v>884.17736679535665</v>
      </c>
      <c r="GW402" s="331">
        <f t="shared" si="742"/>
        <v>0</v>
      </c>
      <c r="GX402" s="331">
        <f t="shared" si="743"/>
        <v>0</v>
      </c>
      <c r="GY402" s="593">
        <f t="shared" ca="1" si="744"/>
        <v>53573.23973193951</v>
      </c>
      <c r="GZ402" s="420">
        <f t="shared" ca="1" si="820"/>
        <v>0</v>
      </c>
      <c r="HA402" s="416">
        <f t="shared" ca="1" si="867"/>
        <v>1150</v>
      </c>
      <c r="HB402" s="372">
        <f t="shared" ca="1" si="756"/>
        <v>-1150</v>
      </c>
      <c r="HC402" s="242">
        <v>261</v>
      </c>
      <c r="HD402" s="29">
        <f t="shared" si="868"/>
        <v>0</v>
      </c>
      <c r="HE402" s="29">
        <f t="shared" ca="1" si="785"/>
        <v>95032.964907177258</v>
      </c>
      <c r="HF402" s="29">
        <f t="shared" ca="1" si="821"/>
        <v>98.992671778309656</v>
      </c>
      <c r="HG402" s="29"/>
      <c r="HH402" s="24">
        <v>260</v>
      </c>
      <c r="HI402" s="243">
        <f t="shared" ca="1" si="758"/>
        <v>1150</v>
      </c>
      <c r="HJ402" s="243">
        <f t="shared" ca="1" si="790"/>
        <v>353502.15254535625</v>
      </c>
      <c r="HK402" s="243">
        <f t="shared" ca="1" si="869"/>
        <v>368.23140890141281</v>
      </c>
      <c r="HL402" s="33"/>
    </row>
    <row r="403" spans="3:220" ht="15" customHeight="1" x14ac:dyDescent="0.25">
      <c r="C403" s="242">
        <v>261</v>
      </c>
      <c r="D403" s="243">
        <f t="shared" si="793"/>
        <v>1155.6736805955547</v>
      </c>
      <c r="E403" s="865">
        <f t="shared" si="870"/>
        <v>100</v>
      </c>
      <c r="F403" s="866"/>
      <c r="G403" s="243">
        <f t="shared" si="794"/>
        <v>1055.6736805955547</v>
      </c>
      <c r="H403" s="859">
        <f t="shared" si="795"/>
        <v>131.57136357561782</v>
      </c>
      <c r="I403" s="860"/>
      <c r="J403" s="243">
        <f t="shared" si="796"/>
        <v>924.10231701993689</v>
      </c>
      <c r="K403" s="859">
        <f t="shared" si="822"/>
        <v>38547.306755665413</v>
      </c>
      <c r="L403" s="860"/>
      <c r="M403" s="860"/>
      <c r="N403" s="861"/>
      <c r="O403" s="248">
        <f t="shared" si="823"/>
        <v>38547.306755665413</v>
      </c>
      <c r="P403" s="248">
        <f t="shared" si="791"/>
        <v>0</v>
      </c>
      <c r="Q403" s="248">
        <f t="shared" si="797"/>
        <v>0</v>
      </c>
      <c r="R403" s="1015" t="str">
        <f t="shared" si="792"/>
        <v/>
      </c>
      <c r="S403" s="1015"/>
      <c r="U403">
        <v>261</v>
      </c>
      <c r="W403" s="278"/>
      <c r="X403" s="278"/>
      <c r="Y403" s="854"/>
      <c r="Z403" s="855"/>
      <c r="AA403" s="279"/>
      <c r="AR403" s="242">
        <v>261</v>
      </c>
      <c r="AS403" s="331">
        <f t="shared" ca="1" si="798"/>
        <v>1231.970682334292</v>
      </c>
      <c r="AT403" s="566">
        <f t="shared" ca="1" si="824"/>
        <v>103.62049999999999</v>
      </c>
      <c r="AU403" s="331">
        <f t="shared" ca="1" si="799"/>
        <v>1128.350182334292</v>
      </c>
      <c r="AV403" s="329">
        <f t="shared" ca="1" si="800"/>
        <v>13.294750979970681</v>
      </c>
      <c r="AW403" s="331">
        <f t="shared" ca="1" si="801"/>
        <v>1115.0554313543212</v>
      </c>
      <c r="AX403" s="331">
        <f t="shared" si="825"/>
        <v>0</v>
      </c>
      <c r="AY403" s="331">
        <f t="shared" si="724"/>
        <v>0</v>
      </c>
      <c r="AZ403" s="350">
        <f t="shared" ca="1" si="802"/>
        <v>3443.1449046356261</v>
      </c>
      <c r="BA403" s="420">
        <f t="shared" ca="1" si="803"/>
        <v>0</v>
      </c>
      <c r="BB403" s="416">
        <f t="shared" ca="1" si="826"/>
        <v>1231.970682334292</v>
      </c>
      <c r="BC403" s="372">
        <f t="shared" ca="1" si="745"/>
        <v>-1231.970682334292</v>
      </c>
      <c r="BD403" s="242">
        <v>262</v>
      </c>
      <c r="BE403" s="29">
        <f t="shared" si="804"/>
        <v>0</v>
      </c>
      <c r="BF403" s="29">
        <f t="shared" ca="1" si="827"/>
        <v>102459.78255226697</v>
      </c>
      <c r="BG403" s="29">
        <f t="shared" ca="1" si="805"/>
        <v>106.72894015861145</v>
      </c>
      <c r="BH403" s="29"/>
      <c r="BI403" s="24">
        <v>261</v>
      </c>
      <c r="BJ403" s="243">
        <f t="shared" ca="1" si="735"/>
        <v>1231.970682334292</v>
      </c>
      <c r="BK403" s="243">
        <f t="shared" ca="1" si="871"/>
        <v>380387.68947424466</v>
      </c>
      <c r="BL403" s="243">
        <f t="shared" ca="1" si="828"/>
        <v>396.23717653567155</v>
      </c>
      <c r="BM403" s="33"/>
      <c r="BO403" s="278"/>
      <c r="BP403" s="278"/>
      <c r="BQ403" s="278"/>
      <c r="BR403" s="278"/>
      <c r="BS403" s="278"/>
      <c r="BT403" s="278"/>
      <c r="BU403" s="278"/>
      <c r="BV403" s="278"/>
      <c r="BW403" s="679">
        <v>261</v>
      </c>
      <c r="BX403" s="489">
        <f t="shared" ca="1" si="829"/>
        <v>0</v>
      </c>
      <c r="BY403" s="489">
        <f t="shared" ca="1" si="806"/>
        <v>0</v>
      </c>
      <c r="BZ403" s="489">
        <f t="shared" ca="1" si="807"/>
        <v>0</v>
      </c>
      <c r="CA403" s="489">
        <f t="shared" ca="1" si="830"/>
        <v>0</v>
      </c>
      <c r="CB403" s="489">
        <f t="shared" ca="1" si="831"/>
        <v>0</v>
      </c>
      <c r="CC403" s="489">
        <f t="shared" si="832"/>
        <v>0</v>
      </c>
      <c r="CD403" s="489">
        <f t="shared" si="833"/>
        <v>0</v>
      </c>
      <c r="CE403" s="647">
        <f t="shared" ca="1" si="834"/>
        <v>0</v>
      </c>
      <c r="CF403" s="700">
        <f t="shared" ca="1" si="723"/>
        <v>0</v>
      </c>
      <c r="CG403" s="701">
        <f t="shared" ca="1" si="835"/>
        <v>0</v>
      </c>
      <c r="CH403" s="710">
        <f t="shared" ca="1" si="746"/>
        <v>0</v>
      </c>
      <c r="CI403" s="679">
        <v>262</v>
      </c>
      <c r="CJ403" s="29">
        <f t="shared" si="808"/>
        <v>0</v>
      </c>
      <c r="CK403" s="29">
        <f t="shared" ca="1" si="782"/>
        <v>102459.78255226697</v>
      </c>
      <c r="CL403" s="29">
        <f t="shared" ca="1" si="809"/>
        <v>106.72894015861145</v>
      </c>
      <c r="CM403" s="29"/>
      <c r="CN403" s="29">
        <v>261</v>
      </c>
      <c r="CO403" s="29">
        <f t="shared" ca="1" si="736"/>
        <v>0</v>
      </c>
      <c r="CP403" s="29">
        <f t="shared" ca="1" si="786"/>
        <v>0</v>
      </c>
      <c r="CQ403" s="29">
        <f t="shared" ca="1" si="836"/>
        <v>0</v>
      </c>
      <c r="CR403" s="292"/>
      <c r="DB403" s="242">
        <v>261</v>
      </c>
      <c r="DC403" s="488">
        <f t="shared" ca="1" si="837"/>
        <v>0</v>
      </c>
      <c r="DD403" s="489">
        <f t="shared" ca="1" si="810"/>
        <v>0</v>
      </c>
      <c r="DE403" s="488">
        <f t="shared" ca="1" si="838"/>
        <v>0</v>
      </c>
      <c r="DF403" s="489">
        <f t="shared" ca="1" si="839"/>
        <v>0</v>
      </c>
      <c r="DG403" s="488">
        <f t="shared" ca="1" si="840"/>
        <v>0</v>
      </c>
      <c r="DH403" s="488">
        <f t="shared" si="841"/>
        <v>0</v>
      </c>
      <c r="DI403" s="488">
        <f t="shared" si="842"/>
        <v>0</v>
      </c>
      <c r="DJ403" s="523">
        <f t="shared" ca="1" si="843"/>
        <v>0</v>
      </c>
      <c r="DK403" s="420">
        <f t="shared" ca="1" si="811"/>
        <v>0</v>
      </c>
      <c r="DL403" s="416">
        <f t="shared" ca="1" si="844"/>
        <v>0</v>
      </c>
      <c r="DM403" s="372">
        <f t="shared" ca="1" si="748"/>
        <v>0</v>
      </c>
      <c r="DN403" s="242">
        <v>262</v>
      </c>
      <c r="DO403" s="29">
        <f t="shared" si="812"/>
        <v>0</v>
      </c>
      <c r="DP403" s="29">
        <f t="shared" ca="1" si="737"/>
        <v>95032.964907177258</v>
      </c>
      <c r="DQ403" s="29">
        <f t="shared" ca="1" si="813"/>
        <v>98.992671778309656</v>
      </c>
      <c r="DR403" s="29"/>
      <c r="DS403" s="24">
        <v>261</v>
      </c>
      <c r="DT403" s="243">
        <f t="shared" ca="1" si="738"/>
        <v>0</v>
      </c>
      <c r="DU403" s="243">
        <f t="shared" ca="1" si="787"/>
        <v>0</v>
      </c>
      <c r="DV403" s="243">
        <f t="shared" ca="1" si="845"/>
        <v>0</v>
      </c>
      <c r="DW403" s="33"/>
      <c r="EG403" s="242">
        <v>261</v>
      </c>
      <c r="EH403" s="331">
        <f t="shared" ca="1" si="846"/>
        <v>1150</v>
      </c>
      <c r="EI403" s="599">
        <f t="shared" ca="1" si="749"/>
        <v>103.62049999999999</v>
      </c>
      <c r="EJ403" s="331">
        <f t="shared" ca="1" si="847"/>
        <v>1046.3795</v>
      </c>
      <c r="EK403" s="594">
        <f t="shared" ca="1" si="848"/>
        <v>106.11511279317209</v>
      </c>
      <c r="EL403" s="488">
        <f t="shared" ca="1" si="849"/>
        <v>940.26438720682791</v>
      </c>
      <c r="EM403" s="331">
        <f t="shared" si="850"/>
        <v>0</v>
      </c>
      <c r="EN403" s="331">
        <f t="shared" si="851"/>
        <v>0</v>
      </c>
      <c r="EO403" s="595">
        <f t="shared" ca="1" si="852"/>
        <v>35442.059999023593</v>
      </c>
      <c r="EP403" s="420">
        <f t="shared" ca="1" si="814"/>
        <v>0</v>
      </c>
      <c r="EQ403" s="416">
        <f t="shared" ca="1" si="853"/>
        <v>1150</v>
      </c>
      <c r="ER403" s="372">
        <f t="shared" ca="1" si="750"/>
        <v>-1150</v>
      </c>
      <c r="ES403" s="242">
        <v>262</v>
      </c>
      <c r="ET403" s="29">
        <f t="shared" si="854"/>
        <v>0</v>
      </c>
      <c r="EU403" s="29">
        <f t="shared" ca="1" si="783"/>
        <v>102459.78255226697</v>
      </c>
      <c r="EV403" s="29">
        <f t="shared" ca="1" si="815"/>
        <v>106.72894015861145</v>
      </c>
      <c r="EW403" s="29"/>
      <c r="EX403" s="24">
        <v>261</v>
      </c>
      <c r="EY403" s="243">
        <f t="shared" ca="1" si="739"/>
        <v>1150</v>
      </c>
      <c r="EZ403" s="243">
        <f t="shared" ca="1" si="788"/>
        <v>356036.03616225871</v>
      </c>
      <c r="FA403" s="243">
        <f t="shared" ca="1" si="855"/>
        <v>370.87087100235289</v>
      </c>
      <c r="FB403" s="33"/>
      <c r="FL403" s="242">
        <v>261</v>
      </c>
      <c r="FM403" s="331">
        <f t="shared" ca="1" si="856"/>
        <v>1150</v>
      </c>
      <c r="FN403" s="600">
        <f t="shared" ca="1" si="752"/>
        <v>104.1015</v>
      </c>
      <c r="FO403" s="331">
        <f t="shared" ca="1" si="857"/>
        <v>1045.8985</v>
      </c>
      <c r="FP403" s="597">
        <f t="shared" ca="1" si="858"/>
        <v>117.41568137619532</v>
      </c>
      <c r="FQ403" s="488">
        <f t="shared" ca="1" si="859"/>
        <v>928.48281862380463</v>
      </c>
      <c r="FR403" s="331">
        <f t="shared" si="860"/>
        <v>0</v>
      </c>
      <c r="FS403" s="331">
        <f t="shared" si="861"/>
        <v>0</v>
      </c>
      <c r="FT403" s="596">
        <f t="shared" ca="1" si="862"/>
        <v>39328.322224643154</v>
      </c>
      <c r="FU403" s="420">
        <f t="shared" ca="1" si="816"/>
        <v>0</v>
      </c>
      <c r="FV403" s="416">
        <f t="shared" ca="1" si="863"/>
        <v>1150</v>
      </c>
      <c r="FW403" s="372">
        <f t="shared" ca="1" si="753"/>
        <v>-1150</v>
      </c>
      <c r="FX403" s="242">
        <v>262</v>
      </c>
      <c r="FY403" s="29">
        <f t="shared" si="864"/>
        <v>0</v>
      </c>
      <c r="FZ403" s="29">
        <f t="shared" ca="1" si="784"/>
        <v>102459.78255226697</v>
      </c>
      <c r="GA403" s="29">
        <f t="shared" ca="1" si="817"/>
        <v>106.72894015861145</v>
      </c>
      <c r="GB403" s="29"/>
      <c r="GC403" s="24">
        <v>261</v>
      </c>
      <c r="GD403" s="243">
        <f t="shared" ca="1" si="740"/>
        <v>1150</v>
      </c>
      <c r="GE403" s="243">
        <f t="shared" ca="1" si="789"/>
        <v>355994.15563833754</v>
      </c>
      <c r="GF403" s="243">
        <f t="shared" ca="1" si="865"/>
        <v>370.82724545660159</v>
      </c>
      <c r="GG403" s="33"/>
      <c r="GQ403" s="242">
        <v>261</v>
      </c>
      <c r="GR403" s="331">
        <f t="shared" ca="1" si="818"/>
        <v>1150</v>
      </c>
      <c r="GS403" s="600">
        <f t="shared" ca="1" si="755"/>
        <v>106.9885</v>
      </c>
      <c r="GT403" s="331">
        <f t="shared" ca="1" si="819"/>
        <v>1043.0115000000001</v>
      </c>
      <c r="GU403" s="591">
        <f t="shared" ca="1" si="866"/>
        <v>156.25528255149024</v>
      </c>
      <c r="GV403" s="488">
        <f t="shared" ca="1" si="741"/>
        <v>886.7562174485098</v>
      </c>
      <c r="GW403" s="331">
        <f t="shared" si="742"/>
        <v>0</v>
      </c>
      <c r="GX403" s="331">
        <f t="shared" si="743"/>
        <v>0</v>
      </c>
      <c r="GY403" s="593">
        <f t="shared" ca="1" si="744"/>
        <v>52686.483514491003</v>
      </c>
      <c r="GZ403" s="420">
        <f t="shared" ca="1" si="820"/>
        <v>0</v>
      </c>
      <c r="HA403" s="416">
        <f t="shared" ca="1" si="867"/>
        <v>1150</v>
      </c>
      <c r="HB403" s="372">
        <f t="shared" ca="1" si="756"/>
        <v>-1150</v>
      </c>
      <c r="HC403" s="242">
        <v>262</v>
      </c>
      <c r="HD403" s="29">
        <f t="shared" si="868"/>
        <v>0</v>
      </c>
      <c r="HE403" s="29">
        <f t="shared" ca="1" si="785"/>
        <v>95032.964907177258</v>
      </c>
      <c r="HF403" s="29">
        <f t="shared" ca="1" si="821"/>
        <v>98.992671778309656</v>
      </c>
      <c r="HG403" s="29"/>
      <c r="HH403" s="24">
        <v>261</v>
      </c>
      <c r="HI403" s="243">
        <f t="shared" ca="1" si="758"/>
        <v>1150</v>
      </c>
      <c r="HJ403" s="243">
        <f t="shared" ca="1" si="790"/>
        <v>354652.15254535625</v>
      </c>
      <c r="HK403" s="243">
        <f t="shared" ca="1" si="869"/>
        <v>369.42932556807949</v>
      </c>
      <c r="HL403" s="33"/>
    </row>
    <row r="404" spans="3:220" ht="15" customHeight="1" x14ac:dyDescent="0.25">
      <c r="C404" s="242">
        <v>262</v>
      </c>
      <c r="D404" s="243">
        <f t="shared" si="793"/>
        <v>1155.6736805955547</v>
      </c>
      <c r="E404" s="865">
        <f t="shared" si="870"/>
        <v>100</v>
      </c>
      <c r="F404" s="866"/>
      <c r="G404" s="243">
        <f t="shared" si="794"/>
        <v>1055.6736805955547</v>
      </c>
      <c r="H404" s="859">
        <f t="shared" si="795"/>
        <v>128.49102251888471</v>
      </c>
      <c r="I404" s="860"/>
      <c r="J404" s="243">
        <f t="shared" si="796"/>
        <v>927.18265807667001</v>
      </c>
      <c r="K404" s="859">
        <f t="shared" si="822"/>
        <v>37620.124097588741</v>
      </c>
      <c r="L404" s="860"/>
      <c r="M404" s="860"/>
      <c r="N404" s="861"/>
      <c r="O404" s="248">
        <f t="shared" si="823"/>
        <v>37620.124097588741</v>
      </c>
      <c r="P404" s="248">
        <f t="shared" si="791"/>
        <v>0</v>
      </c>
      <c r="Q404" s="248">
        <f t="shared" si="797"/>
        <v>0</v>
      </c>
      <c r="R404" s="1015" t="str">
        <f t="shared" si="792"/>
        <v/>
      </c>
      <c r="S404" s="1015"/>
      <c r="U404">
        <v>262</v>
      </c>
      <c r="W404" s="278"/>
      <c r="X404" s="278"/>
      <c r="Y404" s="854"/>
      <c r="Z404" s="855"/>
      <c r="AA404" s="279"/>
      <c r="AR404" s="242">
        <v>262</v>
      </c>
      <c r="AS404" s="331">
        <f t="shared" ca="1" si="798"/>
        <v>1231.970682334292</v>
      </c>
      <c r="AT404" s="566">
        <f t="shared" ca="1" si="824"/>
        <v>103.62049999999999</v>
      </c>
      <c r="AU404" s="331">
        <f t="shared" ca="1" si="799"/>
        <v>1128.350182334292</v>
      </c>
      <c r="AV404" s="329">
        <f t="shared" ca="1" si="800"/>
        <v>10.042505971853911</v>
      </c>
      <c r="AW404" s="331">
        <f t="shared" ca="1" si="801"/>
        <v>1118.3076763624381</v>
      </c>
      <c r="AX404" s="331">
        <f t="shared" si="825"/>
        <v>0</v>
      </c>
      <c r="AY404" s="331">
        <f t="shared" si="724"/>
        <v>0</v>
      </c>
      <c r="AZ404" s="350">
        <f t="shared" ca="1" si="802"/>
        <v>2324.837228273188</v>
      </c>
      <c r="BA404" s="420">
        <f t="shared" ca="1" si="803"/>
        <v>0</v>
      </c>
      <c r="BB404" s="416">
        <f t="shared" ca="1" si="826"/>
        <v>1231.970682334292</v>
      </c>
      <c r="BC404" s="372">
        <f t="shared" ca="1" si="745"/>
        <v>-1231.970682334292</v>
      </c>
      <c r="BD404" s="242">
        <v>263</v>
      </c>
      <c r="BE404" s="29">
        <f t="shared" si="804"/>
        <v>0</v>
      </c>
      <c r="BF404" s="29">
        <f t="shared" ca="1" si="827"/>
        <v>102459.78255226697</v>
      </c>
      <c r="BG404" s="29">
        <f t="shared" ca="1" si="805"/>
        <v>106.72894015861145</v>
      </c>
      <c r="BH404" s="29"/>
      <c r="BI404" s="24">
        <v>262</v>
      </c>
      <c r="BJ404" s="243">
        <f t="shared" ca="1" si="735"/>
        <v>1231.970682334292</v>
      </c>
      <c r="BK404" s="243">
        <f t="shared" ca="1" si="871"/>
        <v>381619.66015657893</v>
      </c>
      <c r="BL404" s="243">
        <f t="shared" ca="1" si="828"/>
        <v>397.52047932976978</v>
      </c>
      <c r="BM404" s="33"/>
      <c r="BO404" s="278"/>
      <c r="BP404" s="278"/>
      <c r="BQ404" s="278"/>
      <c r="BR404" s="278"/>
      <c r="BS404" s="278"/>
      <c r="BT404" s="278"/>
      <c r="BU404" s="278"/>
      <c r="BV404" s="278"/>
      <c r="BW404" s="679">
        <v>262</v>
      </c>
      <c r="BX404" s="489">
        <f t="shared" ca="1" si="829"/>
        <v>0</v>
      </c>
      <c r="BY404" s="489">
        <f t="shared" ca="1" si="806"/>
        <v>0</v>
      </c>
      <c r="BZ404" s="489">
        <f t="shared" ca="1" si="807"/>
        <v>0</v>
      </c>
      <c r="CA404" s="489">
        <f t="shared" ca="1" si="830"/>
        <v>0</v>
      </c>
      <c r="CB404" s="489">
        <f t="shared" ca="1" si="831"/>
        <v>0</v>
      </c>
      <c r="CC404" s="489">
        <f t="shared" si="832"/>
        <v>0</v>
      </c>
      <c r="CD404" s="489">
        <f t="shared" si="833"/>
        <v>0</v>
      </c>
      <c r="CE404" s="647">
        <f t="shared" ca="1" si="834"/>
        <v>0</v>
      </c>
      <c r="CF404" s="700">
        <f t="shared" ref="CF404:CF467" ca="1" si="872">IF(AND(CE404=0,CB404&lt;&gt;0),BW404,0)</f>
        <v>0</v>
      </c>
      <c r="CG404" s="701">
        <f t="shared" ca="1" si="835"/>
        <v>0</v>
      </c>
      <c r="CH404" s="710">
        <f t="shared" ca="1" si="746"/>
        <v>0</v>
      </c>
      <c r="CI404" s="679">
        <v>263</v>
      </c>
      <c r="CJ404" s="29">
        <f t="shared" si="808"/>
        <v>0</v>
      </c>
      <c r="CK404" s="29">
        <f t="shared" ca="1" si="782"/>
        <v>102459.78255226697</v>
      </c>
      <c r="CL404" s="29">
        <f t="shared" ca="1" si="809"/>
        <v>106.72894015861145</v>
      </c>
      <c r="CM404" s="29"/>
      <c r="CN404" s="29">
        <v>262</v>
      </c>
      <c r="CO404" s="29">
        <f t="shared" ca="1" si="736"/>
        <v>0</v>
      </c>
      <c r="CP404" s="29">
        <f t="shared" ca="1" si="786"/>
        <v>0</v>
      </c>
      <c r="CQ404" s="29">
        <f t="shared" ca="1" si="836"/>
        <v>0</v>
      </c>
      <c r="CR404" s="292"/>
      <c r="DB404" s="242">
        <v>262</v>
      </c>
      <c r="DC404" s="488">
        <f t="shared" ca="1" si="837"/>
        <v>0</v>
      </c>
      <c r="DD404" s="489">
        <f t="shared" ca="1" si="810"/>
        <v>0</v>
      </c>
      <c r="DE404" s="488">
        <f t="shared" ca="1" si="838"/>
        <v>0</v>
      </c>
      <c r="DF404" s="489">
        <f t="shared" ca="1" si="839"/>
        <v>0</v>
      </c>
      <c r="DG404" s="488">
        <f t="shared" ca="1" si="840"/>
        <v>0</v>
      </c>
      <c r="DH404" s="488">
        <f t="shared" si="841"/>
        <v>0</v>
      </c>
      <c r="DI404" s="488">
        <f t="shared" si="842"/>
        <v>0</v>
      </c>
      <c r="DJ404" s="523">
        <f t="shared" ca="1" si="843"/>
        <v>0</v>
      </c>
      <c r="DK404" s="420">
        <f t="shared" ca="1" si="811"/>
        <v>0</v>
      </c>
      <c r="DL404" s="416">
        <f t="shared" ca="1" si="844"/>
        <v>0</v>
      </c>
      <c r="DM404" s="372">
        <f t="shared" ca="1" si="748"/>
        <v>0</v>
      </c>
      <c r="DN404" s="242">
        <v>263</v>
      </c>
      <c r="DO404" s="29">
        <f t="shared" si="812"/>
        <v>0</v>
      </c>
      <c r="DP404" s="29">
        <f t="shared" ca="1" si="737"/>
        <v>95032.964907177258</v>
      </c>
      <c r="DQ404" s="29">
        <f t="shared" ca="1" si="813"/>
        <v>98.992671778309656</v>
      </c>
      <c r="DR404" s="29"/>
      <c r="DS404" s="24">
        <v>262</v>
      </c>
      <c r="DT404" s="243">
        <f t="shared" ca="1" si="738"/>
        <v>0</v>
      </c>
      <c r="DU404" s="243">
        <f t="shared" ca="1" si="787"/>
        <v>0</v>
      </c>
      <c r="DV404" s="243">
        <f t="shared" ca="1" si="845"/>
        <v>0</v>
      </c>
      <c r="DW404" s="33"/>
      <c r="EG404" s="242">
        <v>262</v>
      </c>
      <c r="EH404" s="331">
        <f t="shared" ca="1" si="846"/>
        <v>1150</v>
      </c>
      <c r="EI404" s="599">
        <f t="shared" ca="1" si="749"/>
        <v>103.62049999999999</v>
      </c>
      <c r="EJ404" s="331">
        <f t="shared" ca="1" si="847"/>
        <v>1046.3795</v>
      </c>
      <c r="EK404" s="594">
        <f t="shared" ca="1" si="848"/>
        <v>103.37267499715216</v>
      </c>
      <c r="EL404" s="488">
        <f t="shared" ca="1" si="849"/>
        <v>943.00682500284779</v>
      </c>
      <c r="EM404" s="331">
        <f t="shared" si="850"/>
        <v>0</v>
      </c>
      <c r="EN404" s="331">
        <f t="shared" si="851"/>
        <v>0</v>
      </c>
      <c r="EO404" s="595">
        <f t="shared" ca="1" si="852"/>
        <v>34499.053174020744</v>
      </c>
      <c r="EP404" s="420">
        <f t="shared" ca="1" si="814"/>
        <v>0</v>
      </c>
      <c r="EQ404" s="416">
        <f t="shared" ca="1" si="853"/>
        <v>1150</v>
      </c>
      <c r="ER404" s="372">
        <f t="shared" ca="1" si="750"/>
        <v>-1150</v>
      </c>
      <c r="ES404" s="242">
        <v>263</v>
      </c>
      <c r="ET404" s="29">
        <f t="shared" si="854"/>
        <v>0</v>
      </c>
      <c r="EU404" s="29">
        <f t="shared" ca="1" si="783"/>
        <v>102459.78255226697</v>
      </c>
      <c r="EV404" s="29">
        <f t="shared" ca="1" si="815"/>
        <v>106.72894015861145</v>
      </c>
      <c r="EW404" s="29"/>
      <c r="EX404" s="24">
        <v>262</v>
      </c>
      <c r="EY404" s="243">
        <f t="shared" ca="1" si="739"/>
        <v>1150</v>
      </c>
      <c r="EZ404" s="243">
        <f t="shared" ca="1" si="788"/>
        <v>357186.03616225871</v>
      </c>
      <c r="FA404" s="243">
        <f t="shared" ca="1" si="855"/>
        <v>372.06878766901951</v>
      </c>
      <c r="FB404" s="33"/>
      <c r="FL404" s="242">
        <v>262</v>
      </c>
      <c r="FM404" s="331">
        <f t="shared" ca="1" si="856"/>
        <v>1150</v>
      </c>
      <c r="FN404" s="600">
        <f t="shared" ca="1" si="752"/>
        <v>104.1015</v>
      </c>
      <c r="FO404" s="331">
        <f t="shared" ca="1" si="857"/>
        <v>1045.8985</v>
      </c>
      <c r="FP404" s="597">
        <f t="shared" ca="1" si="858"/>
        <v>114.70760648854254</v>
      </c>
      <c r="FQ404" s="488">
        <f t="shared" ca="1" si="859"/>
        <v>931.19089351145749</v>
      </c>
      <c r="FR404" s="331">
        <f t="shared" si="860"/>
        <v>0</v>
      </c>
      <c r="FS404" s="331">
        <f t="shared" si="861"/>
        <v>0</v>
      </c>
      <c r="FT404" s="596">
        <f t="shared" ca="1" si="862"/>
        <v>38397.131331131699</v>
      </c>
      <c r="FU404" s="420">
        <f t="shared" ca="1" si="816"/>
        <v>0</v>
      </c>
      <c r="FV404" s="416">
        <f t="shared" ca="1" si="863"/>
        <v>1150</v>
      </c>
      <c r="FW404" s="372">
        <f t="shared" ca="1" si="753"/>
        <v>-1150</v>
      </c>
      <c r="FX404" s="242">
        <v>263</v>
      </c>
      <c r="FY404" s="29">
        <f t="shared" si="864"/>
        <v>0</v>
      </c>
      <c r="FZ404" s="29">
        <f t="shared" ca="1" si="784"/>
        <v>102459.78255226697</v>
      </c>
      <c r="GA404" s="29">
        <f t="shared" ca="1" si="817"/>
        <v>106.72894015861145</v>
      </c>
      <c r="GB404" s="29"/>
      <c r="GC404" s="24">
        <v>262</v>
      </c>
      <c r="GD404" s="243">
        <f t="shared" ca="1" si="740"/>
        <v>1150</v>
      </c>
      <c r="GE404" s="243">
        <f t="shared" ca="1" si="789"/>
        <v>357144.15563833754</v>
      </c>
      <c r="GF404" s="243">
        <f t="shared" ca="1" si="865"/>
        <v>372.02516212326827</v>
      </c>
      <c r="GG404" s="33"/>
      <c r="GQ404" s="242">
        <v>262</v>
      </c>
      <c r="GR404" s="331">
        <f t="shared" ca="1" si="818"/>
        <v>1150</v>
      </c>
      <c r="GS404" s="600">
        <f t="shared" ca="1" si="755"/>
        <v>106.9885</v>
      </c>
      <c r="GT404" s="331">
        <f t="shared" ca="1" si="819"/>
        <v>1043.0115000000001</v>
      </c>
      <c r="GU404" s="591">
        <f t="shared" ca="1" si="866"/>
        <v>153.66891025059877</v>
      </c>
      <c r="GV404" s="488">
        <f t="shared" ca="1" si="741"/>
        <v>889.34258974940133</v>
      </c>
      <c r="GW404" s="331">
        <f t="shared" si="742"/>
        <v>0</v>
      </c>
      <c r="GX404" s="331">
        <f t="shared" si="743"/>
        <v>0</v>
      </c>
      <c r="GY404" s="593">
        <f t="shared" ca="1" si="744"/>
        <v>51797.140924741601</v>
      </c>
      <c r="GZ404" s="420">
        <f t="shared" ca="1" si="820"/>
        <v>0</v>
      </c>
      <c r="HA404" s="416">
        <f t="shared" ca="1" si="867"/>
        <v>1150</v>
      </c>
      <c r="HB404" s="372">
        <f t="shared" ca="1" si="756"/>
        <v>-1150</v>
      </c>
      <c r="HC404" s="242">
        <v>263</v>
      </c>
      <c r="HD404" s="29">
        <f t="shared" si="868"/>
        <v>0</v>
      </c>
      <c r="HE404" s="29">
        <f t="shared" ca="1" si="785"/>
        <v>95032.964907177258</v>
      </c>
      <c r="HF404" s="29">
        <f t="shared" ca="1" si="821"/>
        <v>98.992671778309656</v>
      </c>
      <c r="HG404" s="29"/>
      <c r="HH404" s="24">
        <v>262</v>
      </c>
      <c r="HI404" s="243">
        <f t="shared" ca="1" si="758"/>
        <v>1150</v>
      </c>
      <c r="HJ404" s="243">
        <f t="shared" ca="1" si="790"/>
        <v>355802.15254535625</v>
      </c>
      <c r="HK404" s="243">
        <f t="shared" ca="1" si="869"/>
        <v>370.62724223474612</v>
      </c>
      <c r="HL404" s="33"/>
    </row>
    <row r="405" spans="3:220" ht="15" customHeight="1" x14ac:dyDescent="0.25">
      <c r="C405" s="242">
        <v>263</v>
      </c>
      <c r="D405" s="243">
        <f t="shared" si="793"/>
        <v>1155.6736805955547</v>
      </c>
      <c r="E405" s="865">
        <f t="shared" si="870"/>
        <v>100</v>
      </c>
      <c r="F405" s="866"/>
      <c r="G405" s="243">
        <f t="shared" si="794"/>
        <v>1055.6736805955547</v>
      </c>
      <c r="H405" s="859">
        <f t="shared" si="795"/>
        <v>125.40041365862913</v>
      </c>
      <c r="I405" s="860"/>
      <c r="J405" s="243">
        <f t="shared" si="796"/>
        <v>930.27326693692567</v>
      </c>
      <c r="K405" s="859">
        <f t="shared" si="822"/>
        <v>36689.850830651812</v>
      </c>
      <c r="L405" s="860"/>
      <c r="M405" s="860"/>
      <c r="N405" s="861"/>
      <c r="O405" s="248">
        <f t="shared" si="823"/>
        <v>36689.850830651812</v>
      </c>
      <c r="P405" s="248">
        <f t="shared" si="791"/>
        <v>0</v>
      </c>
      <c r="Q405" s="248">
        <f t="shared" si="797"/>
        <v>0</v>
      </c>
      <c r="R405" s="1015" t="str">
        <f t="shared" si="792"/>
        <v/>
      </c>
      <c r="S405" s="1015"/>
      <c r="U405">
        <v>263</v>
      </c>
      <c r="W405" s="278"/>
      <c r="X405" s="278"/>
      <c r="Y405" s="854"/>
      <c r="Z405" s="855"/>
      <c r="AA405" s="279"/>
      <c r="AR405" s="242">
        <v>263</v>
      </c>
      <c r="AS405" s="331">
        <f t="shared" ca="1" si="798"/>
        <v>1231.970682334292</v>
      </c>
      <c r="AT405" s="566">
        <f t="shared" ca="1" si="824"/>
        <v>103.62049999999999</v>
      </c>
      <c r="AU405" s="331">
        <f t="shared" ca="1" si="799"/>
        <v>1128.350182334292</v>
      </c>
      <c r="AV405" s="329">
        <f t="shared" ca="1" si="800"/>
        <v>6.7807752491301327</v>
      </c>
      <c r="AW405" s="331">
        <f t="shared" ca="1" si="801"/>
        <v>1121.5694070851619</v>
      </c>
      <c r="AX405" s="331">
        <f t="shared" si="825"/>
        <v>0</v>
      </c>
      <c r="AY405" s="331">
        <f t="shared" ref="AY405:AY468" si="873">IF(AR405=$AJ$140,$V$107,0)</f>
        <v>0</v>
      </c>
      <c r="AZ405" s="350">
        <f t="shared" ca="1" si="802"/>
        <v>1203.2678211880261</v>
      </c>
      <c r="BA405" s="420">
        <f t="shared" ca="1" si="803"/>
        <v>0</v>
      </c>
      <c r="BB405" s="416">
        <f t="shared" ca="1" si="826"/>
        <v>1231.970682334292</v>
      </c>
      <c r="BC405" s="372">
        <f t="shared" ca="1" si="745"/>
        <v>-1231.970682334292</v>
      </c>
      <c r="BD405" s="443">
        <v>264</v>
      </c>
      <c r="BE405" s="444">
        <f t="shared" si="804"/>
        <v>0</v>
      </c>
      <c r="BF405" s="444">
        <f t="shared" ca="1" si="827"/>
        <v>102459.78255226697</v>
      </c>
      <c r="BG405" s="444">
        <f t="shared" ca="1" si="805"/>
        <v>106.72894015861145</v>
      </c>
      <c r="BH405" s="444">
        <f ca="1">IF(BD405&gt;$BE$140,0,SUM(BG394:BG405))</f>
        <v>1280.7472819033374</v>
      </c>
      <c r="BI405" s="24">
        <v>263</v>
      </c>
      <c r="BJ405" s="243">
        <f t="shared" ca="1" si="735"/>
        <v>1231.970682334292</v>
      </c>
      <c r="BK405" s="243">
        <f t="shared" ca="1" si="871"/>
        <v>382851.6308389132</v>
      </c>
      <c r="BL405" s="243">
        <f t="shared" ca="1" si="828"/>
        <v>398.8037821238679</v>
      </c>
      <c r="BM405" s="33"/>
      <c r="BO405" s="278"/>
      <c r="BP405" s="278"/>
      <c r="BQ405" s="278"/>
      <c r="BR405" s="278"/>
      <c r="BS405" s="278"/>
      <c r="BT405" s="278"/>
      <c r="BU405" s="278"/>
      <c r="BV405" s="278"/>
      <c r="BW405" s="679">
        <v>263</v>
      </c>
      <c r="BX405" s="489">
        <f t="shared" ca="1" si="829"/>
        <v>0</v>
      </c>
      <c r="BY405" s="489">
        <f t="shared" ca="1" si="806"/>
        <v>0</v>
      </c>
      <c r="BZ405" s="489">
        <f t="shared" ca="1" si="807"/>
        <v>0</v>
      </c>
      <c r="CA405" s="489">
        <f t="shared" ca="1" si="830"/>
        <v>0</v>
      </c>
      <c r="CB405" s="489">
        <f t="shared" ca="1" si="831"/>
        <v>0</v>
      </c>
      <c r="CC405" s="489">
        <f t="shared" si="832"/>
        <v>0</v>
      </c>
      <c r="CD405" s="489">
        <f t="shared" si="833"/>
        <v>0</v>
      </c>
      <c r="CE405" s="647">
        <f t="shared" ca="1" si="834"/>
        <v>0</v>
      </c>
      <c r="CF405" s="700">
        <f t="shared" ca="1" si="872"/>
        <v>0</v>
      </c>
      <c r="CG405" s="701">
        <f t="shared" ca="1" si="835"/>
        <v>0</v>
      </c>
      <c r="CH405" s="710">
        <f t="shared" ca="1" si="746"/>
        <v>0</v>
      </c>
      <c r="CI405" s="703">
        <v>264</v>
      </c>
      <c r="CJ405" s="444">
        <f t="shared" si="808"/>
        <v>0</v>
      </c>
      <c r="CK405" s="444">
        <f t="shared" ca="1" si="782"/>
        <v>102459.78255226697</v>
      </c>
      <c r="CL405" s="444">
        <f t="shared" ca="1" si="809"/>
        <v>106.72894015861145</v>
      </c>
      <c r="CM405" s="444">
        <f ca="1">IF(CI405&gt;$CJ$140,0,SUM(CL394:CL405))</f>
        <v>1280.7472819033374</v>
      </c>
      <c r="CN405" s="29">
        <v>263</v>
      </c>
      <c r="CO405" s="29">
        <f t="shared" ca="1" si="736"/>
        <v>0</v>
      </c>
      <c r="CP405" s="29">
        <f t="shared" ca="1" si="786"/>
        <v>0</v>
      </c>
      <c r="CQ405" s="29">
        <f t="shared" ca="1" si="836"/>
        <v>0</v>
      </c>
      <c r="CR405" s="292"/>
      <c r="DB405" s="242">
        <v>263</v>
      </c>
      <c r="DC405" s="488">
        <f t="shared" ca="1" si="837"/>
        <v>0</v>
      </c>
      <c r="DD405" s="489">
        <f t="shared" ca="1" si="810"/>
        <v>0</v>
      </c>
      <c r="DE405" s="488">
        <f t="shared" ca="1" si="838"/>
        <v>0</v>
      </c>
      <c r="DF405" s="489">
        <f t="shared" ca="1" si="839"/>
        <v>0</v>
      </c>
      <c r="DG405" s="488">
        <f t="shared" ca="1" si="840"/>
        <v>0</v>
      </c>
      <c r="DH405" s="488">
        <f t="shared" si="841"/>
        <v>0</v>
      </c>
      <c r="DI405" s="488">
        <f t="shared" si="842"/>
        <v>0</v>
      </c>
      <c r="DJ405" s="523">
        <f t="shared" ca="1" si="843"/>
        <v>0</v>
      </c>
      <c r="DK405" s="420">
        <f t="shared" ca="1" si="811"/>
        <v>0</v>
      </c>
      <c r="DL405" s="416">
        <f t="shared" ca="1" si="844"/>
        <v>0</v>
      </c>
      <c r="DM405" s="372">
        <f t="shared" ca="1" si="748"/>
        <v>0</v>
      </c>
      <c r="DN405" s="443">
        <v>264</v>
      </c>
      <c r="DO405" s="444">
        <f t="shared" si="812"/>
        <v>0</v>
      </c>
      <c r="DP405" s="444">
        <f ca="1">IF(DN405&gt;$DO$140,0,DP404+DO405)</f>
        <v>95032.964907177258</v>
      </c>
      <c r="DQ405" s="444">
        <f t="shared" ca="1" si="813"/>
        <v>98.992671778309656</v>
      </c>
      <c r="DR405" s="444">
        <f ca="1">IF(DN405&gt;$DO$140,0,SUM(DQ394:DQ405))</f>
        <v>1187.9120613397156</v>
      </c>
      <c r="DS405" s="24">
        <v>263</v>
      </c>
      <c r="DT405" s="243">
        <f t="shared" ca="1" si="738"/>
        <v>0</v>
      </c>
      <c r="DU405" s="243">
        <f t="shared" ca="1" si="787"/>
        <v>0</v>
      </c>
      <c r="DV405" s="243">
        <f t="shared" ca="1" si="845"/>
        <v>0</v>
      </c>
      <c r="DW405" s="33"/>
      <c r="EG405" s="242">
        <v>263</v>
      </c>
      <c r="EH405" s="331">
        <f t="shared" ca="1" si="846"/>
        <v>1150</v>
      </c>
      <c r="EI405" s="599">
        <f t="shared" ca="1" si="749"/>
        <v>103.62049999999999</v>
      </c>
      <c r="EJ405" s="331">
        <f t="shared" ca="1" si="847"/>
        <v>1046.3795</v>
      </c>
      <c r="EK405" s="594">
        <f t="shared" ca="1" si="848"/>
        <v>100.62223842422718</v>
      </c>
      <c r="EL405" s="488">
        <f t="shared" ca="1" si="849"/>
        <v>945.75726157577287</v>
      </c>
      <c r="EM405" s="331">
        <f t="shared" si="850"/>
        <v>0</v>
      </c>
      <c r="EN405" s="331">
        <f t="shared" si="851"/>
        <v>0</v>
      </c>
      <c r="EO405" s="595">
        <f t="shared" ca="1" si="852"/>
        <v>33553.29591244497</v>
      </c>
      <c r="EP405" s="420">
        <f t="shared" ca="1" si="814"/>
        <v>0</v>
      </c>
      <c r="EQ405" s="416">
        <f t="shared" ca="1" si="853"/>
        <v>1150</v>
      </c>
      <c r="ER405" s="372">
        <f t="shared" ca="1" si="750"/>
        <v>-1150</v>
      </c>
      <c r="ES405" s="443">
        <v>264</v>
      </c>
      <c r="ET405" s="444">
        <f t="shared" si="854"/>
        <v>0</v>
      </c>
      <c r="EU405" s="444">
        <f t="shared" ca="1" si="783"/>
        <v>102459.78255226697</v>
      </c>
      <c r="EV405" s="444">
        <f t="shared" ca="1" si="815"/>
        <v>106.72894015861145</v>
      </c>
      <c r="EW405" s="444">
        <f ca="1">IF(ES405&gt;$ET$140,0,SUM(EV394:EV405))</f>
        <v>1280.7472819033374</v>
      </c>
      <c r="EX405" s="24">
        <v>263</v>
      </c>
      <c r="EY405" s="243">
        <f t="shared" ca="1" si="739"/>
        <v>1150</v>
      </c>
      <c r="EZ405" s="243">
        <f t="shared" ca="1" si="788"/>
        <v>358336.03616225871</v>
      </c>
      <c r="FA405" s="243">
        <f t="shared" ca="1" si="855"/>
        <v>373.2667043356862</v>
      </c>
      <c r="FB405" s="33"/>
      <c r="FL405" s="242">
        <v>263</v>
      </c>
      <c r="FM405" s="331">
        <f t="shared" ca="1" si="856"/>
        <v>1150</v>
      </c>
      <c r="FN405" s="600">
        <f t="shared" ca="1" si="752"/>
        <v>104.1015</v>
      </c>
      <c r="FO405" s="331">
        <f t="shared" ca="1" si="857"/>
        <v>1045.8985</v>
      </c>
      <c r="FP405" s="597">
        <f t="shared" ca="1" si="858"/>
        <v>111.99163304913414</v>
      </c>
      <c r="FQ405" s="488">
        <f t="shared" ca="1" si="859"/>
        <v>933.90686695086583</v>
      </c>
      <c r="FR405" s="331">
        <f t="shared" si="860"/>
        <v>0</v>
      </c>
      <c r="FS405" s="331">
        <f t="shared" si="861"/>
        <v>0</v>
      </c>
      <c r="FT405" s="596">
        <f t="shared" ca="1" si="862"/>
        <v>37463.224464180836</v>
      </c>
      <c r="FU405" s="420">
        <f t="shared" ca="1" si="816"/>
        <v>0</v>
      </c>
      <c r="FV405" s="416">
        <f t="shared" ca="1" si="863"/>
        <v>1150</v>
      </c>
      <c r="FW405" s="372">
        <f t="shared" ca="1" si="753"/>
        <v>-1150</v>
      </c>
      <c r="FX405" s="443">
        <v>264</v>
      </c>
      <c r="FY405" s="444">
        <f t="shared" si="864"/>
        <v>0</v>
      </c>
      <c r="FZ405" s="444">
        <f t="shared" ca="1" si="784"/>
        <v>102459.78255226697</v>
      </c>
      <c r="GA405" s="444">
        <f t="shared" ca="1" si="817"/>
        <v>106.72894015861145</v>
      </c>
      <c r="GB405" s="444">
        <f ca="1">IF(FX405&gt;$FY$140,0,SUM(GA394:GA405))</f>
        <v>1280.7472819033374</v>
      </c>
      <c r="GC405" s="24">
        <v>263</v>
      </c>
      <c r="GD405" s="243">
        <f t="shared" ca="1" si="740"/>
        <v>1150</v>
      </c>
      <c r="GE405" s="243">
        <f t="shared" ca="1" si="789"/>
        <v>358294.15563833754</v>
      </c>
      <c r="GF405" s="243">
        <f t="shared" ca="1" si="865"/>
        <v>373.22307878993496</v>
      </c>
      <c r="GG405" s="33"/>
      <c r="GQ405" s="242">
        <v>263</v>
      </c>
      <c r="GR405" s="331">
        <f t="shared" ca="1" si="818"/>
        <v>1150</v>
      </c>
      <c r="GS405" s="600">
        <f t="shared" ca="1" si="755"/>
        <v>106.9885</v>
      </c>
      <c r="GT405" s="331">
        <f t="shared" ca="1" si="819"/>
        <v>1043.0115000000001</v>
      </c>
      <c r="GU405" s="591">
        <f t="shared" ca="1" si="866"/>
        <v>151.07499436382969</v>
      </c>
      <c r="GV405" s="488">
        <f t="shared" ca="1" si="741"/>
        <v>891.93650563617041</v>
      </c>
      <c r="GW405" s="331">
        <f t="shared" si="742"/>
        <v>0</v>
      </c>
      <c r="GX405" s="331">
        <f t="shared" si="743"/>
        <v>0</v>
      </c>
      <c r="GY405" s="593">
        <f t="shared" ca="1" si="744"/>
        <v>50905.20441910543</v>
      </c>
      <c r="GZ405" s="420">
        <f t="shared" ca="1" si="820"/>
        <v>0</v>
      </c>
      <c r="HA405" s="416">
        <f t="shared" ca="1" si="867"/>
        <v>1150</v>
      </c>
      <c r="HB405" s="372">
        <f t="shared" ca="1" si="756"/>
        <v>-1150</v>
      </c>
      <c r="HC405" s="443">
        <v>264</v>
      </c>
      <c r="HD405" s="444">
        <f t="shared" si="868"/>
        <v>0</v>
      </c>
      <c r="HE405" s="444">
        <f t="shared" ca="1" si="785"/>
        <v>95032.964907177258</v>
      </c>
      <c r="HF405" s="444">
        <f t="shared" ca="1" si="821"/>
        <v>98.992671778309656</v>
      </c>
      <c r="HG405" s="444">
        <f ca="1">IF(HC405&gt;$HD$140,0,SUM(HF394:HF405))</f>
        <v>1187.9120613397156</v>
      </c>
      <c r="HH405" s="24">
        <v>263</v>
      </c>
      <c r="HI405" s="243">
        <f t="shared" ca="1" si="758"/>
        <v>1150</v>
      </c>
      <c r="HJ405" s="243">
        <f t="shared" ca="1" si="790"/>
        <v>356952.15254535625</v>
      </c>
      <c r="HK405" s="243">
        <f t="shared" ca="1" si="869"/>
        <v>371.82515890141281</v>
      </c>
      <c r="HL405" s="33"/>
    </row>
    <row r="406" spans="3:220" ht="15" customHeight="1" x14ac:dyDescent="0.25">
      <c r="C406" s="242">
        <v>264</v>
      </c>
      <c r="D406" s="243">
        <f t="shared" si="793"/>
        <v>1155.6736805955547</v>
      </c>
      <c r="E406" s="865">
        <f t="shared" si="870"/>
        <v>100</v>
      </c>
      <c r="F406" s="866"/>
      <c r="G406" s="243">
        <f t="shared" si="794"/>
        <v>1055.6736805955547</v>
      </c>
      <c r="H406" s="859">
        <f t="shared" si="795"/>
        <v>122.29950276883937</v>
      </c>
      <c r="I406" s="860"/>
      <c r="J406" s="243">
        <f t="shared" si="796"/>
        <v>933.37417782671537</v>
      </c>
      <c r="K406" s="859">
        <f t="shared" si="822"/>
        <v>35756.476652825098</v>
      </c>
      <c r="L406" s="860"/>
      <c r="M406" s="860"/>
      <c r="N406" s="861"/>
      <c r="O406" s="248">
        <f t="shared" si="823"/>
        <v>35756.476652825098</v>
      </c>
      <c r="P406" s="248">
        <f t="shared" si="791"/>
        <v>0</v>
      </c>
      <c r="Q406" s="248">
        <f t="shared" si="797"/>
        <v>0</v>
      </c>
      <c r="R406" s="1015" t="str">
        <f t="shared" si="792"/>
        <v/>
      </c>
      <c r="S406" s="1015"/>
      <c r="U406">
        <v>264</v>
      </c>
      <c r="W406" s="278"/>
      <c r="X406" s="278"/>
      <c r="Y406" s="854"/>
      <c r="Z406" s="855"/>
      <c r="AA406" s="279"/>
      <c r="AR406" s="242">
        <v>264</v>
      </c>
      <c r="AS406" s="331">
        <f t="shared" ca="1" si="798"/>
        <v>1231.970682334292</v>
      </c>
      <c r="AT406" s="566">
        <f t="shared" ca="1" si="824"/>
        <v>103.62049999999999</v>
      </c>
      <c r="AU406" s="331">
        <f t="shared" ca="1" si="799"/>
        <v>1128.350182334292</v>
      </c>
      <c r="AV406" s="329">
        <f t="shared" ca="1" si="800"/>
        <v>3.5095311451317435</v>
      </c>
      <c r="AW406" s="331">
        <f t="shared" ca="1" si="801"/>
        <v>1124.8406511891603</v>
      </c>
      <c r="AX406" s="331">
        <f t="shared" si="825"/>
        <v>0</v>
      </c>
      <c r="AY406" s="331">
        <f t="shared" si="873"/>
        <v>0</v>
      </c>
      <c r="AZ406" s="350">
        <f t="shared" ca="1" si="802"/>
        <v>78.427169998865793</v>
      </c>
      <c r="BA406" s="420">
        <f t="shared" ca="1" si="803"/>
        <v>0</v>
      </c>
      <c r="BB406" s="416">
        <f t="shared" ca="1" si="826"/>
        <v>1231.970682334292</v>
      </c>
      <c r="BC406" s="372">
        <f t="shared" ca="1" si="745"/>
        <v>-1231.970682334292</v>
      </c>
      <c r="BD406" s="242">
        <v>265</v>
      </c>
      <c r="BE406" s="29">
        <f t="shared" si="804"/>
        <v>0</v>
      </c>
      <c r="BF406" s="445">
        <f ca="1">(IF(BD406&gt;$BE$140,0,BF405+BE406))+BH405</f>
        <v>103740.52983417032</v>
      </c>
      <c r="BG406" s="29">
        <f t="shared" ca="1" si="805"/>
        <v>108.06305191059408</v>
      </c>
      <c r="BH406" s="29"/>
      <c r="BI406" s="433">
        <v>264</v>
      </c>
      <c r="BJ406" s="428">
        <f t="shared" ca="1" si="735"/>
        <v>1231.970682334292</v>
      </c>
      <c r="BK406" s="428">
        <f t="shared" ca="1" si="871"/>
        <v>384083.60152124747</v>
      </c>
      <c r="BL406" s="428">
        <f t="shared" ca="1" si="828"/>
        <v>400.08708491796614</v>
      </c>
      <c r="BM406" s="446">
        <f ca="1">IF(BI406&gt;$BA$140,0,SUM(BL395:BL406))</f>
        <v>4716.3470346051126</v>
      </c>
      <c r="BO406" s="278"/>
      <c r="BP406" s="278"/>
      <c r="BQ406" s="278"/>
      <c r="BR406" s="278"/>
      <c r="BS406" s="278"/>
      <c r="BT406" s="278"/>
      <c r="BU406" s="278"/>
      <c r="BV406" s="278"/>
      <c r="BW406" s="679">
        <v>264</v>
      </c>
      <c r="BX406" s="489">
        <f t="shared" ca="1" si="829"/>
        <v>0</v>
      </c>
      <c r="BY406" s="489">
        <f t="shared" ca="1" si="806"/>
        <v>0</v>
      </c>
      <c r="BZ406" s="489">
        <f t="shared" ca="1" si="807"/>
        <v>0</v>
      </c>
      <c r="CA406" s="489">
        <f t="shared" ca="1" si="830"/>
        <v>0</v>
      </c>
      <c r="CB406" s="489">
        <f t="shared" ca="1" si="831"/>
        <v>0</v>
      </c>
      <c r="CC406" s="489">
        <f t="shared" si="832"/>
        <v>0</v>
      </c>
      <c r="CD406" s="489">
        <f t="shared" si="833"/>
        <v>0</v>
      </c>
      <c r="CE406" s="647">
        <f t="shared" ca="1" si="834"/>
        <v>0</v>
      </c>
      <c r="CF406" s="700">
        <f t="shared" ca="1" si="872"/>
        <v>0</v>
      </c>
      <c r="CG406" s="701">
        <f t="shared" ca="1" si="835"/>
        <v>0</v>
      </c>
      <c r="CH406" s="710">
        <f t="shared" ca="1" si="746"/>
        <v>0</v>
      </c>
      <c r="CI406" s="679">
        <v>265</v>
      </c>
      <c r="CJ406" s="29">
        <f t="shared" si="808"/>
        <v>0</v>
      </c>
      <c r="CK406" s="445">
        <f ca="1">(IF(CI406&gt;$CJ$140,0,CK405+CJ406))+CM405</f>
        <v>103740.52983417032</v>
      </c>
      <c r="CL406" s="29">
        <f t="shared" ca="1" si="809"/>
        <v>108.06305191059408</v>
      </c>
      <c r="CM406" s="29"/>
      <c r="CN406" s="432">
        <v>264</v>
      </c>
      <c r="CO406" s="432">
        <f t="shared" ca="1" si="736"/>
        <v>0</v>
      </c>
      <c r="CP406" s="432">
        <f t="shared" ca="1" si="786"/>
        <v>0</v>
      </c>
      <c r="CQ406" s="432">
        <f t="shared" ca="1" si="836"/>
        <v>0</v>
      </c>
      <c r="CR406" s="296">
        <f ca="1">IF(CN406&gt;$CF$140,0,SUM(CQ395:CQ406))</f>
        <v>0</v>
      </c>
      <c r="DB406" s="242">
        <v>264</v>
      </c>
      <c r="DC406" s="488">
        <f t="shared" ca="1" si="837"/>
        <v>0</v>
      </c>
      <c r="DD406" s="489">
        <f t="shared" ca="1" si="810"/>
        <v>0</v>
      </c>
      <c r="DE406" s="488">
        <f t="shared" ca="1" si="838"/>
        <v>0</v>
      </c>
      <c r="DF406" s="489">
        <f t="shared" ca="1" si="839"/>
        <v>0</v>
      </c>
      <c r="DG406" s="488">
        <f t="shared" ca="1" si="840"/>
        <v>0</v>
      </c>
      <c r="DH406" s="488">
        <f t="shared" si="841"/>
        <v>0</v>
      </c>
      <c r="DI406" s="488">
        <f t="shared" si="842"/>
        <v>0</v>
      </c>
      <c r="DJ406" s="523">
        <f t="shared" ca="1" si="843"/>
        <v>0</v>
      </c>
      <c r="DK406" s="420">
        <f t="shared" ca="1" si="811"/>
        <v>0</v>
      </c>
      <c r="DL406" s="416">
        <f t="shared" ca="1" si="844"/>
        <v>0</v>
      </c>
      <c r="DM406" s="372">
        <f t="shared" ca="1" si="748"/>
        <v>0</v>
      </c>
      <c r="DN406" s="242">
        <v>265</v>
      </c>
      <c r="DO406" s="29">
        <f t="shared" si="812"/>
        <v>0</v>
      </c>
      <c r="DP406" s="445">
        <f ca="1">(IF(DN406&gt;$DO$140,0,DP405+DO406))+DR405</f>
        <v>96220.876968516968</v>
      </c>
      <c r="DQ406" s="29">
        <f t="shared" ca="1" si="813"/>
        <v>100.2300801755385</v>
      </c>
      <c r="DR406" s="29"/>
      <c r="DS406" s="433">
        <v>264</v>
      </c>
      <c r="DT406" s="428">
        <f t="shared" ca="1" si="738"/>
        <v>0</v>
      </c>
      <c r="DU406" s="428">
        <f t="shared" ca="1" si="787"/>
        <v>0</v>
      </c>
      <c r="DV406" s="428">
        <f t="shared" ca="1" si="845"/>
        <v>0</v>
      </c>
      <c r="DW406" s="446">
        <f ca="1">IF(DS406&gt;$DK$140,0,SUM(DV395:DV406))</f>
        <v>0</v>
      </c>
      <c r="EG406" s="242">
        <v>264</v>
      </c>
      <c r="EH406" s="331">
        <f t="shared" ca="1" si="846"/>
        <v>1150</v>
      </c>
      <c r="EI406" s="599">
        <f t="shared" ca="1" si="749"/>
        <v>103.62049999999999</v>
      </c>
      <c r="EJ406" s="331">
        <f t="shared" ca="1" si="847"/>
        <v>1046.3795</v>
      </c>
      <c r="EK406" s="594">
        <f t="shared" ca="1" si="848"/>
        <v>97.863779744631174</v>
      </c>
      <c r="EL406" s="488">
        <f t="shared" ca="1" si="849"/>
        <v>948.51572025536882</v>
      </c>
      <c r="EM406" s="331">
        <f t="shared" si="850"/>
        <v>0</v>
      </c>
      <c r="EN406" s="331">
        <f t="shared" si="851"/>
        <v>0</v>
      </c>
      <c r="EO406" s="595">
        <f t="shared" ca="1" si="852"/>
        <v>32604.780192189603</v>
      </c>
      <c r="EP406" s="420">
        <f t="shared" ca="1" si="814"/>
        <v>0</v>
      </c>
      <c r="EQ406" s="416">
        <f t="shared" ca="1" si="853"/>
        <v>1150</v>
      </c>
      <c r="ER406" s="372">
        <f t="shared" ca="1" si="750"/>
        <v>-1150</v>
      </c>
      <c r="ES406" s="242">
        <v>265</v>
      </c>
      <c r="ET406" s="29">
        <f t="shared" si="854"/>
        <v>0</v>
      </c>
      <c r="EU406" s="445">
        <f ca="1">(IF(ES406&gt;$ET$140,0,EU405+ET406))+EW405</f>
        <v>103740.52983417032</v>
      </c>
      <c r="EV406" s="29">
        <f t="shared" ca="1" si="815"/>
        <v>108.06305191059408</v>
      </c>
      <c r="EW406" s="29"/>
      <c r="EX406" s="433">
        <v>264</v>
      </c>
      <c r="EY406" s="428">
        <f t="shared" ca="1" si="739"/>
        <v>1150</v>
      </c>
      <c r="EZ406" s="428">
        <f t="shared" ca="1" si="788"/>
        <v>359486.03616225871</v>
      </c>
      <c r="FA406" s="428">
        <f t="shared" ca="1" si="855"/>
        <v>374.46462100235289</v>
      </c>
      <c r="FB406" s="446">
        <f ca="1">IF(EX406&gt;$EP$140,0,SUM(FA395:FA406))</f>
        <v>4414.5129520282344</v>
      </c>
      <c r="FL406" s="242">
        <v>264</v>
      </c>
      <c r="FM406" s="331">
        <f t="shared" ca="1" si="856"/>
        <v>1150</v>
      </c>
      <c r="FN406" s="600">
        <f t="shared" ca="1" si="752"/>
        <v>104.1015</v>
      </c>
      <c r="FO406" s="331">
        <f t="shared" ca="1" si="857"/>
        <v>1045.8985</v>
      </c>
      <c r="FP406" s="597">
        <f t="shared" ca="1" si="858"/>
        <v>109.26773802052746</v>
      </c>
      <c r="FQ406" s="488">
        <f t="shared" ca="1" si="859"/>
        <v>936.6307619794726</v>
      </c>
      <c r="FR406" s="331">
        <f t="shared" si="860"/>
        <v>0</v>
      </c>
      <c r="FS406" s="331">
        <f t="shared" si="861"/>
        <v>0</v>
      </c>
      <c r="FT406" s="596">
        <f t="shared" ca="1" si="862"/>
        <v>36526.59370220136</v>
      </c>
      <c r="FU406" s="420">
        <f t="shared" ca="1" si="816"/>
        <v>0</v>
      </c>
      <c r="FV406" s="416">
        <f t="shared" ca="1" si="863"/>
        <v>1150</v>
      </c>
      <c r="FW406" s="372">
        <f t="shared" ca="1" si="753"/>
        <v>-1150</v>
      </c>
      <c r="FX406" s="242">
        <v>265</v>
      </c>
      <c r="FY406" s="29">
        <f t="shared" si="864"/>
        <v>0</v>
      </c>
      <c r="FZ406" s="445">
        <f ca="1">(IF(FX406&gt;$FY$140,0,FZ405+FY406))+GB405</f>
        <v>103740.52983417032</v>
      </c>
      <c r="GA406" s="29">
        <f t="shared" ca="1" si="817"/>
        <v>108.06305191059408</v>
      </c>
      <c r="GB406" s="29"/>
      <c r="GC406" s="433">
        <v>264</v>
      </c>
      <c r="GD406" s="428">
        <f t="shared" ca="1" si="740"/>
        <v>1150</v>
      </c>
      <c r="GE406" s="428">
        <f t="shared" ca="1" si="789"/>
        <v>359444.15563833754</v>
      </c>
      <c r="GF406" s="428">
        <f t="shared" ca="1" si="865"/>
        <v>374.42099545660159</v>
      </c>
      <c r="GG406" s="446">
        <f ca="1">IF(GC406&gt;$FU$140,0,SUM(GF395:GF406))</f>
        <v>4413.9894454792193</v>
      </c>
      <c r="GQ406" s="242">
        <v>264</v>
      </c>
      <c r="GR406" s="331">
        <f t="shared" ca="1" si="818"/>
        <v>1150</v>
      </c>
      <c r="GS406" s="600">
        <f t="shared" ca="1" si="755"/>
        <v>106.9885</v>
      </c>
      <c r="GT406" s="331">
        <f t="shared" ca="1" si="819"/>
        <v>1043.0115000000001</v>
      </c>
      <c r="GU406" s="591">
        <f t="shared" ca="1" si="866"/>
        <v>148.4735128890575</v>
      </c>
      <c r="GV406" s="488">
        <f t="shared" ca="1" si="741"/>
        <v>894.53798711094259</v>
      </c>
      <c r="GW406" s="331">
        <f t="shared" si="742"/>
        <v>0</v>
      </c>
      <c r="GX406" s="331">
        <f t="shared" si="743"/>
        <v>0</v>
      </c>
      <c r="GY406" s="593">
        <f t="shared" ca="1" si="744"/>
        <v>50010.66643199449</v>
      </c>
      <c r="GZ406" s="420">
        <f t="shared" ca="1" si="820"/>
        <v>0</v>
      </c>
      <c r="HA406" s="416">
        <f t="shared" ca="1" si="867"/>
        <v>1150</v>
      </c>
      <c r="HB406" s="372">
        <f t="shared" ca="1" si="756"/>
        <v>-1150</v>
      </c>
      <c r="HC406" s="242">
        <v>265</v>
      </c>
      <c r="HD406" s="29">
        <f t="shared" si="868"/>
        <v>0</v>
      </c>
      <c r="HE406" s="445">
        <f ca="1">(IF(HC406&gt;$HD$140,0,HE405+HD406))+HG405</f>
        <v>96220.876968516968</v>
      </c>
      <c r="HF406" s="29">
        <f t="shared" ca="1" si="821"/>
        <v>100.2300801755385</v>
      </c>
      <c r="HG406" s="29"/>
      <c r="HH406" s="433">
        <v>264</v>
      </c>
      <c r="HI406" s="428">
        <f t="shared" ca="1" si="758"/>
        <v>1150</v>
      </c>
      <c r="HJ406" s="428">
        <f t="shared" ca="1" si="790"/>
        <v>358102.15254535625</v>
      </c>
      <c r="HK406" s="428">
        <f t="shared" ca="1" si="869"/>
        <v>373.02307556807949</v>
      </c>
      <c r="HL406" s="446">
        <f ca="1">IF(HH406&gt;$GZ$140,0,SUM(HK395:HK406))</f>
        <v>4397.2144068169537</v>
      </c>
    </row>
    <row r="407" spans="3:220" ht="15" customHeight="1" x14ac:dyDescent="0.25">
      <c r="C407" s="242">
        <v>265</v>
      </c>
      <c r="D407" s="243">
        <f t="shared" si="793"/>
        <v>1155.6736805955547</v>
      </c>
      <c r="E407" s="865">
        <f t="shared" si="870"/>
        <v>100</v>
      </c>
      <c r="F407" s="866"/>
      <c r="G407" s="243">
        <f t="shared" si="794"/>
        <v>1055.6736805955547</v>
      </c>
      <c r="H407" s="859">
        <f t="shared" si="795"/>
        <v>119.18825550941699</v>
      </c>
      <c r="I407" s="860"/>
      <c r="J407" s="243">
        <f t="shared" si="796"/>
        <v>936.48542508613775</v>
      </c>
      <c r="K407" s="859">
        <f t="shared" si="822"/>
        <v>34819.991227738959</v>
      </c>
      <c r="L407" s="860"/>
      <c r="M407" s="860"/>
      <c r="N407" s="861"/>
      <c r="O407" s="248">
        <f t="shared" si="823"/>
        <v>34819.991227738959</v>
      </c>
      <c r="P407" s="248">
        <f t="shared" si="791"/>
        <v>0</v>
      </c>
      <c r="Q407" s="248">
        <f t="shared" si="797"/>
        <v>0</v>
      </c>
      <c r="R407" s="1015" t="str">
        <f t="shared" si="792"/>
        <v/>
      </c>
      <c r="S407" s="1015"/>
      <c r="U407">
        <v>265</v>
      </c>
      <c r="W407" s="278"/>
      <c r="X407" s="278"/>
      <c r="Y407" s="854"/>
      <c r="Z407" s="855"/>
      <c r="AA407" s="279"/>
      <c r="AR407" s="242">
        <v>265</v>
      </c>
      <c r="AS407" s="331">
        <f t="shared" ca="1" si="798"/>
        <v>182.27641591136248</v>
      </c>
      <c r="AT407" s="566">
        <f t="shared" ca="1" si="824"/>
        <v>103.62049999999999</v>
      </c>
      <c r="AU407" s="331">
        <f t="shared" ca="1" si="799"/>
        <v>78.655915911362484</v>
      </c>
      <c r="AV407" s="329">
        <f t="shared" ca="1" si="800"/>
        <v>0.22874591249669193</v>
      </c>
      <c r="AW407" s="331">
        <f t="shared" ca="1" si="801"/>
        <v>78.427169998865793</v>
      </c>
      <c r="AX407" s="331">
        <f t="shared" si="825"/>
        <v>0</v>
      </c>
      <c r="AY407" s="331">
        <f t="shared" si="873"/>
        <v>0</v>
      </c>
      <c r="AZ407" s="350">
        <f t="shared" ca="1" si="802"/>
        <v>0</v>
      </c>
      <c r="BA407" s="420">
        <f t="shared" ca="1" si="803"/>
        <v>265</v>
      </c>
      <c r="BB407" s="416">
        <f t="shared" ca="1" si="826"/>
        <v>182.27641591136248</v>
      </c>
      <c r="BC407" s="372">
        <f t="shared" ca="1" si="745"/>
        <v>-182.27641591136248</v>
      </c>
      <c r="BD407" s="242">
        <v>266</v>
      </c>
      <c r="BE407" s="29">
        <f t="shared" si="804"/>
        <v>0</v>
      </c>
      <c r="BF407" s="29">
        <f t="shared" ca="1" si="827"/>
        <v>103740.52983417032</v>
      </c>
      <c r="BG407" s="29">
        <f t="shared" ca="1" si="805"/>
        <v>108.06305191059408</v>
      </c>
      <c r="BH407" s="29"/>
      <c r="BI407" s="24">
        <v>265</v>
      </c>
      <c r="BJ407" s="243">
        <f t="shared" ca="1" si="735"/>
        <v>182.27641591136248</v>
      </c>
      <c r="BK407" s="447">
        <f ca="1">IF(BI407&gt;$BA$140,0,BK406+BJ407)+BM406</f>
        <v>388982.22497176396</v>
      </c>
      <c r="BL407" s="243">
        <f t="shared" ca="1" si="828"/>
        <v>405.18981767892086</v>
      </c>
      <c r="BM407" s="33"/>
      <c r="BO407" s="278"/>
      <c r="BP407" s="278"/>
      <c r="BQ407" s="278"/>
      <c r="BR407" s="278"/>
      <c r="BS407" s="278"/>
      <c r="BT407" s="278"/>
      <c r="BU407" s="278"/>
      <c r="BV407" s="278"/>
      <c r="BW407" s="679">
        <v>265</v>
      </c>
      <c r="BX407" s="489">
        <f t="shared" ca="1" si="829"/>
        <v>0</v>
      </c>
      <c r="BY407" s="489">
        <f t="shared" ca="1" si="806"/>
        <v>0</v>
      </c>
      <c r="BZ407" s="489">
        <f t="shared" ca="1" si="807"/>
        <v>0</v>
      </c>
      <c r="CA407" s="489">
        <f t="shared" ca="1" si="830"/>
        <v>0</v>
      </c>
      <c r="CB407" s="489">
        <f t="shared" ca="1" si="831"/>
        <v>0</v>
      </c>
      <c r="CC407" s="489">
        <f t="shared" si="832"/>
        <v>0</v>
      </c>
      <c r="CD407" s="489">
        <f t="shared" si="833"/>
        <v>0</v>
      </c>
      <c r="CE407" s="647">
        <f t="shared" ca="1" si="834"/>
        <v>0</v>
      </c>
      <c r="CF407" s="700">
        <f t="shared" ca="1" si="872"/>
        <v>0</v>
      </c>
      <c r="CG407" s="701">
        <f t="shared" ca="1" si="835"/>
        <v>0</v>
      </c>
      <c r="CH407" s="710">
        <f t="shared" ca="1" si="746"/>
        <v>0</v>
      </c>
      <c r="CI407" s="679">
        <v>266</v>
      </c>
      <c r="CJ407" s="29">
        <f t="shared" si="808"/>
        <v>0</v>
      </c>
      <c r="CK407" s="29">
        <f ca="1">IF(CI407&gt;$CJ$140,0,CK406+CJ407)</f>
        <v>103740.52983417032</v>
      </c>
      <c r="CL407" s="29">
        <f t="shared" ca="1" si="809"/>
        <v>108.06305191059408</v>
      </c>
      <c r="CM407" s="29"/>
      <c r="CN407" s="29">
        <v>265</v>
      </c>
      <c r="CO407" s="29">
        <f t="shared" ca="1" si="736"/>
        <v>0</v>
      </c>
      <c r="CP407" s="704">
        <f ca="1">IF(CN407&gt;$CF$140,0,CP406+CO407)+CR406</f>
        <v>0</v>
      </c>
      <c r="CQ407" s="29">
        <f t="shared" ca="1" si="836"/>
        <v>0</v>
      </c>
      <c r="CR407" s="292"/>
      <c r="DB407" s="242">
        <v>265</v>
      </c>
      <c r="DC407" s="488">
        <f t="shared" ca="1" si="837"/>
        <v>0</v>
      </c>
      <c r="DD407" s="489">
        <f t="shared" ca="1" si="810"/>
        <v>0</v>
      </c>
      <c r="DE407" s="488">
        <f t="shared" ca="1" si="838"/>
        <v>0</v>
      </c>
      <c r="DF407" s="489">
        <f t="shared" ca="1" si="839"/>
        <v>0</v>
      </c>
      <c r="DG407" s="488">
        <f t="shared" ca="1" si="840"/>
        <v>0</v>
      </c>
      <c r="DH407" s="488">
        <f t="shared" si="841"/>
        <v>0</v>
      </c>
      <c r="DI407" s="488">
        <f t="shared" si="842"/>
        <v>0</v>
      </c>
      <c r="DJ407" s="523">
        <f t="shared" ca="1" si="843"/>
        <v>0</v>
      </c>
      <c r="DK407" s="420">
        <f t="shared" ca="1" si="811"/>
        <v>0</v>
      </c>
      <c r="DL407" s="416">
        <f t="shared" ca="1" si="844"/>
        <v>0</v>
      </c>
      <c r="DM407" s="372">
        <f t="shared" ca="1" si="748"/>
        <v>0</v>
      </c>
      <c r="DN407" s="242">
        <v>266</v>
      </c>
      <c r="DO407" s="29">
        <f t="shared" si="812"/>
        <v>0</v>
      </c>
      <c r="DP407" s="29">
        <f t="shared" ca="1" si="737"/>
        <v>96220.876968516968</v>
      </c>
      <c r="DQ407" s="29">
        <f t="shared" ca="1" si="813"/>
        <v>100.2300801755385</v>
      </c>
      <c r="DR407" s="29"/>
      <c r="DS407" s="24">
        <v>265</v>
      </c>
      <c r="DT407" s="243">
        <f t="shared" ca="1" si="738"/>
        <v>0</v>
      </c>
      <c r="DU407" s="447">
        <f ca="1">IF(DS407&gt;$DK$140,0,DU406+DT407)+DW406</f>
        <v>0</v>
      </c>
      <c r="DV407" s="243">
        <f t="shared" ca="1" si="845"/>
        <v>0</v>
      </c>
      <c r="DW407" s="33"/>
      <c r="EG407" s="242">
        <v>265</v>
      </c>
      <c r="EH407" s="331">
        <f t="shared" ca="1" si="846"/>
        <v>1150</v>
      </c>
      <c r="EI407" s="599">
        <f t="shared" ca="1" si="749"/>
        <v>103.62049999999999</v>
      </c>
      <c r="EJ407" s="331">
        <f t="shared" ca="1" si="847"/>
        <v>1046.3795</v>
      </c>
      <c r="EK407" s="594">
        <f t="shared" ca="1" si="848"/>
        <v>95.09727556055303</v>
      </c>
      <c r="EL407" s="488">
        <f t="shared" ca="1" si="849"/>
        <v>951.28222443944696</v>
      </c>
      <c r="EM407" s="331">
        <f t="shared" si="850"/>
        <v>0</v>
      </c>
      <c r="EN407" s="331">
        <f t="shared" si="851"/>
        <v>0</v>
      </c>
      <c r="EO407" s="595">
        <f t="shared" ca="1" si="852"/>
        <v>31653.497967750154</v>
      </c>
      <c r="EP407" s="420">
        <f t="shared" ca="1" si="814"/>
        <v>0</v>
      </c>
      <c r="EQ407" s="416">
        <f t="shared" ca="1" si="853"/>
        <v>1150</v>
      </c>
      <c r="ER407" s="372">
        <f t="shared" ca="1" si="750"/>
        <v>-1150</v>
      </c>
      <c r="ES407" s="242">
        <v>266</v>
      </c>
      <c r="ET407" s="29">
        <f t="shared" si="854"/>
        <v>0</v>
      </c>
      <c r="EU407" s="29">
        <f ca="1">IF(ES407&gt;$ET$140,0,EU406+ET407)</f>
        <v>103740.52983417032</v>
      </c>
      <c r="EV407" s="29">
        <f t="shared" ca="1" si="815"/>
        <v>108.06305191059408</v>
      </c>
      <c r="EW407" s="29"/>
      <c r="EX407" s="24">
        <v>265</v>
      </c>
      <c r="EY407" s="243">
        <f t="shared" ca="1" si="739"/>
        <v>1150</v>
      </c>
      <c r="EZ407" s="447">
        <f ca="1">IF(EX407&gt;$EP$140,0,EZ406+EY407)+FB406</f>
        <v>365050.54911428696</v>
      </c>
      <c r="FA407" s="243">
        <f t="shared" ca="1" si="855"/>
        <v>380.26098866071561</v>
      </c>
      <c r="FB407" s="33"/>
      <c r="FL407" s="242">
        <v>265</v>
      </c>
      <c r="FM407" s="331">
        <f t="shared" ca="1" si="856"/>
        <v>1150</v>
      </c>
      <c r="FN407" s="600">
        <f t="shared" ca="1" si="752"/>
        <v>104.1015</v>
      </c>
      <c r="FO407" s="331">
        <f t="shared" ca="1" si="857"/>
        <v>1045.8985</v>
      </c>
      <c r="FP407" s="597">
        <f t="shared" ca="1" si="858"/>
        <v>106.53589829808732</v>
      </c>
      <c r="FQ407" s="488">
        <f t="shared" ca="1" si="859"/>
        <v>939.36260170191269</v>
      </c>
      <c r="FR407" s="331">
        <f t="shared" si="860"/>
        <v>0</v>
      </c>
      <c r="FS407" s="331">
        <f t="shared" si="861"/>
        <v>0</v>
      </c>
      <c r="FT407" s="596">
        <f t="shared" ca="1" si="862"/>
        <v>35587.231100499448</v>
      </c>
      <c r="FU407" s="420">
        <f t="shared" ca="1" si="816"/>
        <v>0</v>
      </c>
      <c r="FV407" s="416">
        <f t="shared" ca="1" si="863"/>
        <v>1150</v>
      </c>
      <c r="FW407" s="372">
        <f t="shared" ca="1" si="753"/>
        <v>-1150</v>
      </c>
      <c r="FX407" s="242">
        <v>266</v>
      </c>
      <c r="FY407" s="29">
        <f t="shared" si="864"/>
        <v>0</v>
      </c>
      <c r="FZ407" s="29">
        <f ca="1">IF(FX407&gt;$FY$140,0,FZ406+FY407)</f>
        <v>103740.52983417032</v>
      </c>
      <c r="GA407" s="29">
        <f t="shared" ca="1" si="817"/>
        <v>108.06305191059408</v>
      </c>
      <c r="GB407" s="29"/>
      <c r="GC407" s="24">
        <v>265</v>
      </c>
      <c r="GD407" s="243">
        <f t="shared" ca="1" si="740"/>
        <v>1150</v>
      </c>
      <c r="GE407" s="447">
        <f ca="1">IF(GC407&gt;$FU$140,0,GE406+GD407)+GG406</f>
        <v>365008.14508381678</v>
      </c>
      <c r="GF407" s="243">
        <f t="shared" ca="1" si="865"/>
        <v>380.2168177956425</v>
      </c>
      <c r="GG407" s="33"/>
      <c r="GQ407" s="242">
        <v>265</v>
      </c>
      <c r="GR407" s="331">
        <f t="shared" ca="1" si="818"/>
        <v>1150</v>
      </c>
      <c r="GS407" s="600">
        <f t="shared" ca="1" si="755"/>
        <v>106.9885</v>
      </c>
      <c r="GT407" s="331">
        <f t="shared" ca="1" si="819"/>
        <v>1043.0115000000001</v>
      </c>
      <c r="GU407" s="591">
        <f t="shared" ca="1" si="866"/>
        <v>145.86444375998394</v>
      </c>
      <c r="GV407" s="488">
        <f t="shared" ca="1" si="741"/>
        <v>897.14705624001613</v>
      </c>
      <c r="GW407" s="331">
        <f t="shared" si="742"/>
        <v>0</v>
      </c>
      <c r="GX407" s="331">
        <f t="shared" si="743"/>
        <v>0</v>
      </c>
      <c r="GY407" s="593">
        <f t="shared" ca="1" si="744"/>
        <v>49113.519375754477</v>
      </c>
      <c r="GZ407" s="420">
        <f t="shared" ca="1" si="820"/>
        <v>0</v>
      </c>
      <c r="HA407" s="416">
        <f t="shared" ca="1" si="867"/>
        <v>1150</v>
      </c>
      <c r="HB407" s="372">
        <f t="shared" ca="1" si="756"/>
        <v>-1150</v>
      </c>
      <c r="HC407" s="242">
        <v>266</v>
      </c>
      <c r="HD407" s="29">
        <f t="shared" si="868"/>
        <v>0</v>
      </c>
      <c r="HE407" s="29">
        <f ca="1">IF(HC407&gt;$HD$140,0,HE406+HD407)</f>
        <v>96220.876968516968</v>
      </c>
      <c r="HF407" s="29">
        <f t="shared" ca="1" si="821"/>
        <v>100.2300801755385</v>
      </c>
      <c r="HG407" s="29"/>
      <c r="HH407" s="24">
        <v>265</v>
      </c>
      <c r="HI407" s="243">
        <f t="shared" ca="1" si="758"/>
        <v>1150</v>
      </c>
      <c r="HJ407" s="447">
        <f ca="1">IF(HH407&gt;$GZ$140,0,HJ406+HI407)+HL406</f>
        <v>363649.36695217318</v>
      </c>
      <c r="HK407" s="243">
        <f t="shared" ca="1" si="869"/>
        <v>378.80142390851375</v>
      </c>
      <c r="HL407" s="33"/>
    </row>
    <row r="408" spans="3:220" ht="15" customHeight="1" x14ac:dyDescent="0.25">
      <c r="C408" s="242">
        <v>266</v>
      </c>
      <c r="D408" s="243">
        <f t="shared" si="793"/>
        <v>1155.6736805955547</v>
      </c>
      <c r="E408" s="865">
        <f t="shared" si="870"/>
        <v>100</v>
      </c>
      <c r="F408" s="866"/>
      <c r="G408" s="243">
        <f t="shared" si="794"/>
        <v>1055.6736805955547</v>
      </c>
      <c r="H408" s="859">
        <f t="shared" si="795"/>
        <v>116.06663742579654</v>
      </c>
      <c r="I408" s="860"/>
      <c r="J408" s="243">
        <f t="shared" si="796"/>
        <v>939.60704316975819</v>
      </c>
      <c r="K408" s="859">
        <f t="shared" si="822"/>
        <v>33880.3841845692</v>
      </c>
      <c r="L408" s="860"/>
      <c r="M408" s="860"/>
      <c r="N408" s="861"/>
      <c r="O408" s="248">
        <f t="shared" si="823"/>
        <v>33880.3841845692</v>
      </c>
      <c r="P408" s="248">
        <f t="shared" si="791"/>
        <v>0</v>
      </c>
      <c r="Q408" s="248">
        <f t="shared" si="797"/>
        <v>0</v>
      </c>
      <c r="R408" s="1015" t="str">
        <f t="shared" si="792"/>
        <v/>
      </c>
      <c r="S408" s="1015"/>
      <c r="U408">
        <v>266</v>
      </c>
      <c r="W408" s="278"/>
      <c r="X408" s="278"/>
      <c r="Y408" s="854"/>
      <c r="Z408" s="855"/>
      <c r="AA408" s="279"/>
      <c r="AR408" s="242">
        <v>266</v>
      </c>
      <c r="AS408" s="331">
        <f t="shared" ca="1" si="798"/>
        <v>0</v>
      </c>
      <c r="AT408" s="566">
        <f t="shared" ca="1" si="824"/>
        <v>0</v>
      </c>
      <c r="AU408" s="331">
        <f t="shared" ca="1" si="799"/>
        <v>0</v>
      </c>
      <c r="AV408" s="329">
        <f t="shared" ca="1" si="800"/>
        <v>0</v>
      </c>
      <c r="AW408" s="331">
        <f t="shared" ca="1" si="801"/>
        <v>0</v>
      </c>
      <c r="AX408" s="331">
        <f t="shared" si="825"/>
        <v>0</v>
      </c>
      <c r="AY408" s="331">
        <f t="shared" si="873"/>
        <v>0</v>
      </c>
      <c r="AZ408" s="350">
        <f t="shared" ca="1" si="802"/>
        <v>0</v>
      </c>
      <c r="BA408" s="420">
        <f t="shared" ca="1" si="803"/>
        <v>0</v>
      </c>
      <c r="BB408" s="416">
        <f t="shared" ca="1" si="826"/>
        <v>0</v>
      </c>
      <c r="BC408" s="372">
        <f t="shared" ca="1" si="745"/>
        <v>0</v>
      </c>
      <c r="BD408" s="242">
        <v>267</v>
      </c>
      <c r="BE408" s="29">
        <f t="shared" si="804"/>
        <v>0</v>
      </c>
      <c r="BF408" s="29">
        <f t="shared" ca="1" si="827"/>
        <v>103740.52983417032</v>
      </c>
      <c r="BG408" s="29">
        <f t="shared" ca="1" si="805"/>
        <v>108.06305191059408</v>
      </c>
      <c r="BH408" s="29"/>
      <c r="BI408" s="24">
        <v>266</v>
      </c>
      <c r="BJ408" s="243">
        <f t="shared" ca="1" si="735"/>
        <v>0</v>
      </c>
      <c r="BK408" s="243">
        <f t="shared" ca="1" si="871"/>
        <v>0</v>
      </c>
      <c r="BL408" s="243">
        <f t="shared" ca="1" si="828"/>
        <v>0</v>
      </c>
      <c r="BM408" s="33"/>
      <c r="BO408" s="278"/>
      <c r="BP408" s="278"/>
      <c r="BQ408" s="278"/>
      <c r="BR408" s="278"/>
      <c r="BS408" s="278"/>
      <c r="BT408" s="278"/>
      <c r="BU408" s="278"/>
      <c r="BV408" s="278"/>
      <c r="BW408" s="679">
        <v>266</v>
      </c>
      <c r="BX408" s="489">
        <f t="shared" ca="1" si="829"/>
        <v>0</v>
      </c>
      <c r="BY408" s="489">
        <f t="shared" ca="1" si="806"/>
        <v>0</v>
      </c>
      <c r="BZ408" s="489">
        <f t="shared" ca="1" si="807"/>
        <v>0</v>
      </c>
      <c r="CA408" s="489">
        <f t="shared" ca="1" si="830"/>
        <v>0</v>
      </c>
      <c r="CB408" s="489">
        <f t="shared" ca="1" si="831"/>
        <v>0</v>
      </c>
      <c r="CC408" s="489">
        <f t="shared" si="832"/>
        <v>0</v>
      </c>
      <c r="CD408" s="489">
        <f t="shared" si="833"/>
        <v>0</v>
      </c>
      <c r="CE408" s="647">
        <f t="shared" ca="1" si="834"/>
        <v>0</v>
      </c>
      <c r="CF408" s="700">
        <f t="shared" ca="1" si="872"/>
        <v>0</v>
      </c>
      <c r="CG408" s="701">
        <f t="shared" ca="1" si="835"/>
        <v>0</v>
      </c>
      <c r="CH408" s="710">
        <f t="shared" ca="1" si="746"/>
        <v>0</v>
      </c>
      <c r="CI408" s="679">
        <v>267</v>
      </c>
      <c r="CJ408" s="29">
        <f t="shared" si="808"/>
        <v>0</v>
      </c>
      <c r="CK408" s="29">
        <f t="shared" ref="CK408:CK417" ca="1" si="874">IF(CI408&gt;$CJ$140,0,CK407+CJ408)</f>
        <v>103740.52983417032</v>
      </c>
      <c r="CL408" s="29">
        <f t="shared" ca="1" si="809"/>
        <v>108.06305191059408</v>
      </c>
      <c r="CM408" s="29"/>
      <c r="CN408" s="29">
        <v>266</v>
      </c>
      <c r="CO408" s="29">
        <f t="shared" ca="1" si="736"/>
        <v>0</v>
      </c>
      <c r="CP408" s="29">
        <f ca="1">IF(CN408&gt;$CF$140,0,CP407+CO408)</f>
        <v>0</v>
      </c>
      <c r="CQ408" s="29">
        <f t="shared" ca="1" si="836"/>
        <v>0</v>
      </c>
      <c r="CR408" s="292"/>
      <c r="DB408" s="242">
        <v>266</v>
      </c>
      <c r="DC408" s="488">
        <f t="shared" ca="1" si="837"/>
        <v>0</v>
      </c>
      <c r="DD408" s="489">
        <f t="shared" ca="1" si="810"/>
        <v>0</v>
      </c>
      <c r="DE408" s="488">
        <f t="shared" ca="1" si="838"/>
        <v>0</v>
      </c>
      <c r="DF408" s="489">
        <f t="shared" ca="1" si="839"/>
        <v>0</v>
      </c>
      <c r="DG408" s="488">
        <f t="shared" ca="1" si="840"/>
        <v>0</v>
      </c>
      <c r="DH408" s="488">
        <f t="shared" si="841"/>
        <v>0</v>
      </c>
      <c r="DI408" s="488">
        <f t="shared" si="842"/>
        <v>0</v>
      </c>
      <c r="DJ408" s="523">
        <f t="shared" ca="1" si="843"/>
        <v>0</v>
      </c>
      <c r="DK408" s="420">
        <f t="shared" ca="1" si="811"/>
        <v>0</v>
      </c>
      <c r="DL408" s="416">
        <f t="shared" ca="1" si="844"/>
        <v>0</v>
      </c>
      <c r="DM408" s="372">
        <f t="shared" ca="1" si="748"/>
        <v>0</v>
      </c>
      <c r="DN408" s="242">
        <v>267</v>
      </c>
      <c r="DO408" s="29">
        <f t="shared" si="812"/>
        <v>0</v>
      </c>
      <c r="DP408" s="29">
        <f t="shared" ca="1" si="737"/>
        <v>96220.876968516968</v>
      </c>
      <c r="DQ408" s="29">
        <f t="shared" ca="1" si="813"/>
        <v>100.2300801755385</v>
      </c>
      <c r="DR408" s="29"/>
      <c r="DS408" s="24">
        <v>266</v>
      </c>
      <c r="DT408" s="243">
        <f t="shared" ca="1" si="738"/>
        <v>0</v>
      </c>
      <c r="DU408" s="243">
        <f ca="1">IF(DS408&gt;$DK$140,0,DU407+DT408)</f>
        <v>0</v>
      </c>
      <c r="DV408" s="243">
        <f t="shared" ca="1" si="845"/>
        <v>0</v>
      </c>
      <c r="DW408" s="33"/>
      <c r="EG408" s="242">
        <v>266</v>
      </c>
      <c r="EH408" s="331">
        <f t="shared" ca="1" si="846"/>
        <v>1150</v>
      </c>
      <c r="EI408" s="599">
        <f t="shared" ca="1" si="749"/>
        <v>103.62049999999999</v>
      </c>
      <c r="EJ408" s="331">
        <f t="shared" ca="1" si="847"/>
        <v>1046.3795</v>
      </c>
      <c r="EK408" s="594">
        <f t="shared" ca="1" si="848"/>
        <v>92.32270240593796</v>
      </c>
      <c r="EL408" s="488">
        <f t="shared" ca="1" si="849"/>
        <v>954.056797594062</v>
      </c>
      <c r="EM408" s="331">
        <f t="shared" si="850"/>
        <v>0</v>
      </c>
      <c r="EN408" s="331">
        <f t="shared" si="851"/>
        <v>0</v>
      </c>
      <c r="EO408" s="595">
        <f t="shared" ca="1" si="852"/>
        <v>30699.441170156093</v>
      </c>
      <c r="EP408" s="420">
        <f t="shared" ca="1" si="814"/>
        <v>0</v>
      </c>
      <c r="EQ408" s="416">
        <f t="shared" ca="1" si="853"/>
        <v>1150</v>
      </c>
      <c r="ER408" s="372">
        <f t="shared" ca="1" si="750"/>
        <v>-1150</v>
      </c>
      <c r="ES408" s="242">
        <v>267</v>
      </c>
      <c r="ET408" s="29">
        <f t="shared" si="854"/>
        <v>0</v>
      </c>
      <c r="EU408" s="29">
        <f t="shared" ref="EU408:EU417" ca="1" si="875">IF(ES408&gt;$ET$140,0,EU407+ET408)</f>
        <v>103740.52983417032</v>
      </c>
      <c r="EV408" s="29">
        <f t="shared" ca="1" si="815"/>
        <v>108.06305191059408</v>
      </c>
      <c r="EW408" s="29"/>
      <c r="EX408" s="24">
        <v>266</v>
      </c>
      <c r="EY408" s="243">
        <f t="shared" ca="1" si="739"/>
        <v>1150</v>
      </c>
      <c r="EZ408" s="243">
        <f ca="1">IF(EX408&gt;$EP$140,0,EZ407+EY408)</f>
        <v>366200.54911428696</v>
      </c>
      <c r="FA408" s="243">
        <f t="shared" ca="1" si="855"/>
        <v>381.4589053273823</v>
      </c>
      <c r="FB408" s="33"/>
      <c r="FL408" s="242">
        <v>266</v>
      </c>
      <c r="FM408" s="331">
        <f t="shared" ca="1" si="856"/>
        <v>1150</v>
      </c>
      <c r="FN408" s="600">
        <f t="shared" ca="1" si="752"/>
        <v>104.1015</v>
      </c>
      <c r="FO408" s="331">
        <f t="shared" ca="1" si="857"/>
        <v>1045.8985</v>
      </c>
      <c r="FP408" s="597">
        <f t="shared" ca="1" si="858"/>
        <v>103.79609070979006</v>
      </c>
      <c r="FQ408" s="488">
        <f t="shared" ca="1" si="859"/>
        <v>942.10240929020995</v>
      </c>
      <c r="FR408" s="331">
        <f t="shared" si="860"/>
        <v>0</v>
      </c>
      <c r="FS408" s="331">
        <f t="shared" si="861"/>
        <v>0</v>
      </c>
      <c r="FT408" s="596">
        <f t="shared" ca="1" si="862"/>
        <v>34645.12869120924</v>
      </c>
      <c r="FU408" s="420">
        <f t="shared" ca="1" si="816"/>
        <v>0</v>
      </c>
      <c r="FV408" s="416">
        <f t="shared" ca="1" si="863"/>
        <v>1150</v>
      </c>
      <c r="FW408" s="372">
        <f t="shared" ca="1" si="753"/>
        <v>-1150</v>
      </c>
      <c r="FX408" s="242">
        <v>267</v>
      </c>
      <c r="FY408" s="29">
        <f t="shared" si="864"/>
        <v>0</v>
      </c>
      <c r="FZ408" s="29">
        <f t="shared" ref="FZ408:FZ417" ca="1" si="876">IF(FX408&gt;$FY$140,0,FZ407+FY408)</f>
        <v>103740.52983417032</v>
      </c>
      <c r="GA408" s="29">
        <f t="shared" ca="1" si="817"/>
        <v>108.06305191059408</v>
      </c>
      <c r="GB408" s="29"/>
      <c r="GC408" s="24">
        <v>266</v>
      </c>
      <c r="GD408" s="243">
        <f t="shared" ca="1" si="740"/>
        <v>1150</v>
      </c>
      <c r="GE408" s="243">
        <f ca="1">IF(GC408&gt;$FU$140,0,GE407+GD408)</f>
        <v>366158.14508381678</v>
      </c>
      <c r="GF408" s="243">
        <f t="shared" ca="1" si="865"/>
        <v>381.41473446230913</v>
      </c>
      <c r="GG408" s="33"/>
      <c r="GQ408" s="242">
        <v>266</v>
      </c>
      <c r="GR408" s="331">
        <f t="shared" ca="1" si="818"/>
        <v>1150</v>
      </c>
      <c r="GS408" s="600">
        <f t="shared" ca="1" si="755"/>
        <v>106.9885</v>
      </c>
      <c r="GT408" s="331">
        <f t="shared" ca="1" si="819"/>
        <v>1043.0115000000001</v>
      </c>
      <c r="GU408" s="591">
        <f t="shared" ca="1" si="866"/>
        <v>143.24776484595057</v>
      </c>
      <c r="GV408" s="488">
        <f t="shared" ca="1" si="741"/>
        <v>899.76373515404953</v>
      </c>
      <c r="GW408" s="331">
        <f t="shared" si="742"/>
        <v>0</v>
      </c>
      <c r="GX408" s="331">
        <f t="shared" si="743"/>
        <v>0</v>
      </c>
      <c r="GY408" s="593">
        <f t="shared" ca="1" si="744"/>
        <v>48213.75564060043</v>
      </c>
      <c r="GZ408" s="420">
        <f t="shared" ca="1" si="820"/>
        <v>0</v>
      </c>
      <c r="HA408" s="416">
        <f t="shared" ca="1" si="867"/>
        <v>1150</v>
      </c>
      <c r="HB408" s="372">
        <f t="shared" ca="1" si="756"/>
        <v>-1150</v>
      </c>
      <c r="HC408" s="242">
        <v>267</v>
      </c>
      <c r="HD408" s="29">
        <f t="shared" si="868"/>
        <v>0</v>
      </c>
      <c r="HE408" s="29">
        <f t="shared" ref="HE408:HE417" ca="1" si="877">IF(HC408&gt;$HD$140,0,HE407+HD408)</f>
        <v>96220.876968516968</v>
      </c>
      <c r="HF408" s="29">
        <f t="shared" ca="1" si="821"/>
        <v>100.2300801755385</v>
      </c>
      <c r="HG408" s="29"/>
      <c r="HH408" s="24">
        <v>266</v>
      </c>
      <c r="HI408" s="243">
        <f t="shared" ca="1" si="758"/>
        <v>1150</v>
      </c>
      <c r="HJ408" s="243">
        <f ca="1">IF(HH408&gt;$GZ$140,0,HJ407+HI408)</f>
        <v>364799.36695217318</v>
      </c>
      <c r="HK408" s="243">
        <f t="shared" ca="1" si="869"/>
        <v>379.99934057518044</v>
      </c>
      <c r="HL408" s="33"/>
    </row>
    <row r="409" spans="3:220" ht="15" customHeight="1" x14ac:dyDescent="0.25">
      <c r="C409" s="242">
        <v>267</v>
      </c>
      <c r="D409" s="243">
        <f t="shared" si="793"/>
        <v>1155.6736805955547</v>
      </c>
      <c r="E409" s="865">
        <f t="shared" si="870"/>
        <v>100</v>
      </c>
      <c r="F409" s="866"/>
      <c r="G409" s="243">
        <f t="shared" si="794"/>
        <v>1055.6736805955547</v>
      </c>
      <c r="H409" s="859">
        <f t="shared" si="795"/>
        <v>112.93461394856401</v>
      </c>
      <c r="I409" s="860"/>
      <c r="J409" s="243">
        <f t="shared" si="796"/>
        <v>942.73906664699075</v>
      </c>
      <c r="K409" s="859">
        <f t="shared" si="822"/>
        <v>32937.645117922213</v>
      </c>
      <c r="L409" s="860"/>
      <c r="M409" s="860"/>
      <c r="N409" s="861"/>
      <c r="O409" s="248">
        <f t="shared" si="823"/>
        <v>32937.645117922213</v>
      </c>
      <c r="P409" s="248">
        <f t="shared" si="791"/>
        <v>0</v>
      </c>
      <c r="Q409" s="248">
        <f t="shared" si="797"/>
        <v>0</v>
      </c>
      <c r="R409" s="1015" t="str">
        <f t="shared" si="792"/>
        <v/>
      </c>
      <c r="S409" s="1015"/>
      <c r="U409">
        <v>267</v>
      </c>
      <c r="W409" s="278"/>
      <c r="X409" s="278"/>
      <c r="Y409" s="854"/>
      <c r="Z409" s="855"/>
      <c r="AA409" s="279"/>
      <c r="AR409" s="242">
        <v>267</v>
      </c>
      <c r="AS409" s="331">
        <f ca="1">IF(AR409&gt;$AR$140,0,AU409+AT409+AX409+AY409)</f>
        <v>0</v>
      </c>
      <c r="AT409" s="566">
        <f t="shared" ca="1" si="824"/>
        <v>0</v>
      </c>
      <c r="AU409" s="331">
        <f t="shared" ca="1" si="799"/>
        <v>0</v>
      </c>
      <c r="AV409" s="329">
        <f ca="1">IF(AR409&gt;$AR$140,0,AZ408*$AT$140/12)</f>
        <v>0</v>
      </c>
      <c r="AW409" s="331">
        <f ca="1">IF(AZ408&lt;=(AU409-AV409),AZ408,IF(AR409&gt;$AR$140,0,IF(AR409=$AR$140,AZ408,AU409-AV409)))</f>
        <v>0</v>
      </c>
      <c r="AX409" s="331">
        <f t="shared" si="825"/>
        <v>0</v>
      </c>
      <c r="AY409" s="331">
        <f t="shared" si="873"/>
        <v>0</v>
      </c>
      <c r="AZ409" s="350">
        <f ca="1">IF(AR409&gt;$AR$140,0,AZ408-AW409-AX409)</f>
        <v>0</v>
      </c>
      <c r="BA409" s="420">
        <f ca="1">IF(AND(AZ409=0,AW409&lt;&gt;0),AR409,0)</f>
        <v>0</v>
      </c>
      <c r="BB409" s="416">
        <f t="shared" ca="1" si="826"/>
        <v>0</v>
      </c>
      <c r="BC409" s="372">
        <f t="shared" ca="1" si="745"/>
        <v>0</v>
      </c>
      <c r="BD409" s="242">
        <v>268</v>
      </c>
      <c r="BE409" s="29">
        <f t="shared" si="804"/>
        <v>0</v>
      </c>
      <c r="BF409" s="29">
        <f t="shared" ca="1" si="827"/>
        <v>103740.52983417032</v>
      </c>
      <c r="BG409" s="29">
        <f t="shared" ca="1" si="805"/>
        <v>108.06305191059408</v>
      </c>
      <c r="BH409" s="29"/>
      <c r="BI409" s="24">
        <v>267</v>
      </c>
      <c r="BJ409" s="243">
        <f t="shared" ca="1" si="735"/>
        <v>0</v>
      </c>
      <c r="BK409" s="243">
        <f t="shared" ca="1" si="871"/>
        <v>0</v>
      </c>
      <c r="BL409" s="243">
        <f t="shared" ca="1" si="828"/>
        <v>0</v>
      </c>
      <c r="BM409" s="33"/>
      <c r="BO409" s="278"/>
      <c r="BP409" s="278"/>
      <c r="BQ409" s="278"/>
      <c r="BR409" s="278"/>
      <c r="BS409" s="278"/>
      <c r="BT409" s="278"/>
      <c r="BU409" s="278"/>
      <c r="BV409" s="278"/>
      <c r="BW409" s="679">
        <v>267</v>
      </c>
      <c r="BX409" s="489">
        <f t="shared" ca="1" si="829"/>
        <v>0</v>
      </c>
      <c r="BY409" s="489">
        <f t="shared" ca="1" si="806"/>
        <v>0</v>
      </c>
      <c r="BZ409" s="489">
        <f t="shared" ca="1" si="807"/>
        <v>0</v>
      </c>
      <c r="CA409" s="489">
        <f t="shared" ca="1" si="830"/>
        <v>0</v>
      </c>
      <c r="CB409" s="489">
        <f t="shared" ca="1" si="831"/>
        <v>0</v>
      </c>
      <c r="CC409" s="489">
        <f t="shared" si="832"/>
        <v>0</v>
      </c>
      <c r="CD409" s="489">
        <f t="shared" si="833"/>
        <v>0</v>
      </c>
      <c r="CE409" s="647">
        <f t="shared" ca="1" si="834"/>
        <v>0</v>
      </c>
      <c r="CF409" s="700">
        <f t="shared" ca="1" si="872"/>
        <v>0</v>
      </c>
      <c r="CG409" s="701">
        <f t="shared" ca="1" si="835"/>
        <v>0</v>
      </c>
      <c r="CH409" s="710">
        <f t="shared" ca="1" si="746"/>
        <v>0</v>
      </c>
      <c r="CI409" s="679">
        <v>268</v>
      </c>
      <c r="CJ409" s="29">
        <f t="shared" si="808"/>
        <v>0</v>
      </c>
      <c r="CK409" s="29">
        <f t="shared" ca="1" si="874"/>
        <v>103740.52983417032</v>
      </c>
      <c r="CL409" s="29">
        <f t="shared" ca="1" si="809"/>
        <v>108.06305191059408</v>
      </c>
      <c r="CM409" s="29"/>
      <c r="CN409" s="29">
        <v>267</v>
      </c>
      <c r="CO409" s="29">
        <f t="shared" ca="1" si="736"/>
        <v>0</v>
      </c>
      <c r="CP409" s="29">
        <f t="shared" ref="CP409:CP418" ca="1" si="878">IF(CN409&gt;$CF$140,0,CP408+CO409)</f>
        <v>0</v>
      </c>
      <c r="CQ409" s="29">
        <f t="shared" ca="1" si="836"/>
        <v>0</v>
      </c>
      <c r="CR409" s="292"/>
      <c r="DB409" s="242">
        <v>267</v>
      </c>
      <c r="DC409" s="488">
        <f t="shared" ca="1" si="837"/>
        <v>0</v>
      </c>
      <c r="DD409" s="489">
        <f t="shared" ca="1" si="810"/>
        <v>0</v>
      </c>
      <c r="DE409" s="488">
        <f t="shared" ca="1" si="838"/>
        <v>0</v>
      </c>
      <c r="DF409" s="489">
        <f t="shared" ca="1" si="839"/>
        <v>0</v>
      </c>
      <c r="DG409" s="488">
        <f t="shared" ca="1" si="840"/>
        <v>0</v>
      </c>
      <c r="DH409" s="488">
        <f t="shared" si="841"/>
        <v>0</v>
      </c>
      <c r="DI409" s="488">
        <f t="shared" si="842"/>
        <v>0</v>
      </c>
      <c r="DJ409" s="523">
        <f t="shared" ca="1" si="843"/>
        <v>0</v>
      </c>
      <c r="DK409" s="420">
        <f t="shared" ca="1" si="811"/>
        <v>0</v>
      </c>
      <c r="DL409" s="416">
        <f t="shared" ca="1" si="844"/>
        <v>0</v>
      </c>
      <c r="DM409" s="372">
        <f t="shared" ca="1" si="748"/>
        <v>0</v>
      </c>
      <c r="DN409" s="242">
        <v>268</v>
      </c>
      <c r="DO409" s="29">
        <f t="shared" si="812"/>
        <v>0</v>
      </c>
      <c r="DP409" s="29">
        <f t="shared" ca="1" si="737"/>
        <v>96220.876968516968</v>
      </c>
      <c r="DQ409" s="29">
        <f t="shared" ca="1" si="813"/>
        <v>100.2300801755385</v>
      </c>
      <c r="DR409" s="29"/>
      <c r="DS409" s="24">
        <v>267</v>
      </c>
      <c r="DT409" s="243">
        <f t="shared" ca="1" si="738"/>
        <v>0</v>
      </c>
      <c r="DU409" s="243">
        <f t="shared" ref="DU409:DU418" ca="1" si="879">IF(DS409&gt;$DK$140,0,DU408+DT409)</f>
        <v>0</v>
      </c>
      <c r="DV409" s="243">
        <f t="shared" ca="1" si="845"/>
        <v>0</v>
      </c>
      <c r="DW409" s="33"/>
      <c r="EG409" s="242">
        <v>267</v>
      </c>
      <c r="EH409" s="331">
        <f t="shared" ca="1" si="846"/>
        <v>1150</v>
      </c>
      <c r="EI409" s="599">
        <f t="shared" ca="1" si="749"/>
        <v>103.62049999999999</v>
      </c>
      <c r="EJ409" s="331">
        <f t="shared" ca="1" si="847"/>
        <v>1046.3795</v>
      </c>
      <c r="EK409" s="594">
        <f t="shared" ca="1" si="848"/>
        <v>89.540036746288607</v>
      </c>
      <c r="EL409" s="488">
        <f t="shared" ca="1" si="849"/>
        <v>956.83946325371141</v>
      </c>
      <c r="EM409" s="331">
        <f t="shared" si="850"/>
        <v>0</v>
      </c>
      <c r="EN409" s="331">
        <f t="shared" si="851"/>
        <v>0</v>
      </c>
      <c r="EO409" s="595">
        <f t="shared" ca="1" si="852"/>
        <v>29742.60170690238</v>
      </c>
      <c r="EP409" s="420">
        <f ca="1">IF(AND(EO409=0,EL409&lt;&gt;0),EG409,0)</f>
        <v>0</v>
      </c>
      <c r="EQ409" s="416">
        <f t="shared" ca="1" si="853"/>
        <v>1150</v>
      </c>
      <c r="ER409" s="372">
        <f t="shared" ca="1" si="750"/>
        <v>-1150</v>
      </c>
      <c r="ES409" s="242">
        <v>268</v>
      </c>
      <c r="ET409" s="29">
        <f t="shared" si="854"/>
        <v>0</v>
      </c>
      <c r="EU409" s="29">
        <f t="shared" ca="1" si="875"/>
        <v>103740.52983417032</v>
      </c>
      <c r="EV409" s="29">
        <f t="shared" ca="1" si="815"/>
        <v>108.06305191059408</v>
      </c>
      <c r="EW409" s="29"/>
      <c r="EX409" s="24">
        <v>267</v>
      </c>
      <c r="EY409" s="243">
        <f t="shared" ca="1" si="739"/>
        <v>1150</v>
      </c>
      <c r="EZ409" s="243">
        <f t="shared" ref="EZ409:EZ418" ca="1" si="880">IF(EX409&gt;$EP$140,0,EZ408+EY409)</f>
        <v>367350.54911428696</v>
      </c>
      <c r="FA409" s="243">
        <f t="shared" ca="1" si="855"/>
        <v>382.65682199404893</v>
      </c>
      <c r="FB409" s="33"/>
      <c r="FL409" s="242">
        <v>267</v>
      </c>
      <c r="FM409" s="331">
        <f t="shared" ca="1" si="856"/>
        <v>1150</v>
      </c>
      <c r="FN409" s="600">
        <f t="shared" ca="1" si="752"/>
        <v>104.1015</v>
      </c>
      <c r="FO409" s="331">
        <f t="shared" ca="1" si="857"/>
        <v>1045.8985</v>
      </c>
      <c r="FP409" s="597">
        <f t="shared" ca="1" si="858"/>
        <v>101.04829201602696</v>
      </c>
      <c r="FQ409" s="488">
        <f t="shared" ca="1" si="859"/>
        <v>944.85020798397306</v>
      </c>
      <c r="FR409" s="331">
        <f t="shared" si="860"/>
        <v>0</v>
      </c>
      <c r="FS409" s="331">
        <f t="shared" si="861"/>
        <v>0</v>
      </c>
      <c r="FT409" s="596">
        <f t="shared" ca="1" si="862"/>
        <v>33700.278483225266</v>
      </c>
      <c r="FU409" s="420">
        <f t="shared" ca="1" si="816"/>
        <v>0</v>
      </c>
      <c r="FV409" s="416">
        <f t="shared" ca="1" si="863"/>
        <v>1150</v>
      </c>
      <c r="FW409" s="372">
        <f t="shared" ca="1" si="753"/>
        <v>-1150</v>
      </c>
      <c r="FX409" s="242">
        <v>268</v>
      </c>
      <c r="FY409" s="29">
        <f t="shared" si="864"/>
        <v>0</v>
      </c>
      <c r="FZ409" s="29">
        <f t="shared" ca="1" si="876"/>
        <v>103740.52983417032</v>
      </c>
      <c r="GA409" s="29">
        <f t="shared" ca="1" si="817"/>
        <v>108.06305191059408</v>
      </c>
      <c r="GB409" s="29"/>
      <c r="GC409" s="24">
        <v>267</v>
      </c>
      <c r="GD409" s="243">
        <f t="shared" ca="1" si="740"/>
        <v>1150</v>
      </c>
      <c r="GE409" s="243">
        <f t="shared" ref="GE409:GE418" ca="1" si="881">IF(GC409&gt;$FU$140,0,GE408+GD409)</f>
        <v>367308.14508381678</v>
      </c>
      <c r="GF409" s="243">
        <f t="shared" ca="1" si="865"/>
        <v>382.61265112897581</v>
      </c>
      <c r="GG409" s="33"/>
      <c r="GQ409" s="242">
        <v>267</v>
      </c>
      <c r="GR409" s="331">
        <f t="shared" ca="1" si="818"/>
        <v>1150</v>
      </c>
      <c r="GS409" s="600">
        <f t="shared" ca="1" si="755"/>
        <v>106.9885</v>
      </c>
      <c r="GT409" s="331">
        <f t="shared" ca="1" si="819"/>
        <v>1043.0115000000001</v>
      </c>
      <c r="GU409" s="591">
        <f t="shared" ca="1" si="866"/>
        <v>140.62345395175126</v>
      </c>
      <c r="GV409" s="488">
        <f t="shared" ca="1" si="741"/>
        <v>902.38804604824884</v>
      </c>
      <c r="GW409" s="331">
        <f t="shared" si="742"/>
        <v>0</v>
      </c>
      <c r="GX409" s="331">
        <f t="shared" si="743"/>
        <v>0</v>
      </c>
      <c r="GY409" s="593">
        <f t="shared" ca="1" si="744"/>
        <v>47311.367594552183</v>
      </c>
      <c r="GZ409" s="420">
        <f t="shared" ca="1" si="820"/>
        <v>0</v>
      </c>
      <c r="HA409" s="416">
        <f t="shared" ca="1" si="867"/>
        <v>1150</v>
      </c>
      <c r="HB409" s="372">
        <f t="shared" ca="1" si="756"/>
        <v>-1150</v>
      </c>
      <c r="HC409" s="242">
        <v>268</v>
      </c>
      <c r="HD409" s="29">
        <f t="shared" si="868"/>
        <v>0</v>
      </c>
      <c r="HE409" s="29">
        <f t="shared" ca="1" si="877"/>
        <v>96220.876968516968</v>
      </c>
      <c r="HF409" s="29">
        <f t="shared" ca="1" si="821"/>
        <v>100.2300801755385</v>
      </c>
      <c r="HG409" s="29"/>
      <c r="HH409" s="24">
        <v>267</v>
      </c>
      <c r="HI409" s="243">
        <f t="shared" ca="1" si="758"/>
        <v>1150</v>
      </c>
      <c r="HJ409" s="243">
        <f t="shared" ref="HJ409:HJ418" ca="1" si="882">IF(HH409&gt;$GZ$140,0,HJ408+HI409)</f>
        <v>365949.36695217318</v>
      </c>
      <c r="HK409" s="243">
        <f t="shared" ca="1" si="869"/>
        <v>381.19725724184713</v>
      </c>
      <c r="HL409" s="33"/>
    </row>
    <row r="410" spans="3:220" ht="15" customHeight="1" x14ac:dyDescent="0.25">
      <c r="C410" s="242">
        <v>268</v>
      </c>
      <c r="D410" s="243">
        <f t="shared" si="793"/>
        <v>1155.6736805955547</v>
      </c>
      <c r="E410" s="865">
        <f t="shared" si="870"/>
        <v>100</v>
      </c>
      <c r="F410" s="866"/>
      <c r="G410" s="243">
        <f t="shared" si="794"/>
        <v>1055.6736805955547</v>
      </c>
      <c r="H410" s="859">
        <f t="shared" si="795"/>
        <v>109.79215039307405</v>
      </c>
      <c r="I410" s="860"/>
      <c r="J410" s="243">
        <f t="shared" si="796"/>
        <v>945.88153020248069</v>
      </c>
      <c r="K410" s="859">
        <f t="shared" si="822"/>
        <v>31991.763587719732</v>
      </c>
      <c r="L410" s="860"/>
      <c r="M410" s="860"/>
      <c r="N410" s="861"/>
      <c r="O410" s="248">
        <f t="shared" si="823"/>
        <v>31991.763587719732</v>
      </c>
      <c r="P410" s="248">
        <f t="shared" si="791"/>
        <v>0</v>
      </c>
      <c r="Q410" s="248">
        <f t="shared" si="797"/>
        <v>0</v>
      </c>
      <c r="R410" s="1015" t="str">
        <f t="shared" si="792"/>
        <v/>
      </c>
      <c r="S410" s="1015"/>
      <c r="U410">
        <v>268</v>
      </c>
      <c r="W410" s="278"/>
      <c r="X410" s="278"/>
      <c r="Y410" s="854"/>
      <c r="Z410" s="855"/>
      <c r="AA410" s="279"/>
      <c r="AR410" s="242">
        <v>268</v>
      </c>
      <c r="AS410" s="331">
        <f t="shared" ref="AS410:AS473" ca="1" si="883">IF(AR410&gt;$AR$140,0,AU410+AT410+AX410+AY410)</f>
        <v>0</v>
      </c>
      <c r="AT410" s="566">
        <f t="shared" ca="1" si="824"/>
        <v>0</v>
      </c>
      <c r="AU410" s="331">
        <f t="shared" ca="1" si="799"/>
        <v>0</v>
      </c>
      <c r="AV410" s="329">
        <f t="shared" ref="AV410:AV473" ca="1" si="884">IF(AR410&gt;$AR$140,0,AZ409*$AT$140/12)</f>
        <v>0</v>
      </c>
      <c r="AW410" s="331">
        <f t="shared" ref="AW410:AW473" ca="1" si="885">IF(AZ409&lt;=(AU410-AV410),AZ409,IF(AR410&gt;$AR$140,0,IF(AR410=$AR$140,AZ409,AU410-AV410)))</f>
        <v>0</v>
      </c>
      <c r="AX410" s="331">
        <f t="shared" si="825"/>
        <v>0</v>
      </c>
      <c r="AY410" s="331">
        <f t="shared" si="873"/>
        <v>0</v>
      </c>
      <c r="AZ410" s="350">
        <f t="shared" ref="AZ410:AZ473" ca="1" si="886">IF(AR410&gt;$AR$140,0,AZ409-AW410-AX410)</f>
        <v>0</v>
      </c>
      <c r="BA410" s="420">
        <f t="shared" ref="BA410:BA473" ca="1" si="887">IF(AND(AZ410=0,AW410&lt;&gt;0),AR410,0)</f>
        <v>0</v>
      </c>
      <c r="BB410" s="416">
        <f t="shared" ca="1" si="826"/>
        <v>0</v>
      </c>
      <c r="BC410" s="372">
        <f t="shared" ca="1" si="745"/>
        <v>0</v>
      </c>
      <c r="BD410" s="242">
        <v>269</v>
      </c>
      <c r="BE410" s="29">
        <f t="shared" si="804"/>
        <v>0</v>
      </c>
      <c r="BF410" s="29">
        <f t="shared" ca="1" si="827"/>
        <v>103740.52983417032</v>
      </c>
      <c r="BG410" s="29">
        <f t="shared" ca="1" si="805"/>
        <v>108.06305191059408</v>
      </c>
      <c r="BH410" s="29"/>
      <c r="BI410" s="24">
        <v>268</v>
      </c>
      <c r="BJ410" s="243">
        <f t="shared" ca="1" si="735"/>
        <v>0</v>
      </c>
      <c r="BK410" s="243">
        <f t="shared" ca="1" si="871"/>
        <v>0</v>
      </c>
      <c r="BL410" s="243">
        <f t="shared" ca="1" si="828"/>
        <v>0</v>
      </c>
      <c r="BM410" s="33"/>
      <c r="BO410" s="278"/>
      <c r="BP410" s="278"/>
      <c r="BQ410" s="278"/>
      <c r="BR410" s="278"/>
      <c r="BS410" s="278"/>
      <c r="BT410" s="278"/>
      <c r="BU410" s="278"/>
      <c r="BV410" s="278"/>
      <c r="BW410" s="679">
        <v>268</v>
      </c>
      <c r="BX410" s="489">
        <f t="shared" ca="1" si="829"/>
        <v>0</v>
      </c>
      <c r="BY410" s="489">
        <f t="shared" ca="1" si="806"/>
        <v>0</v>
      </c>
      <c r="BZ410" s="489">
        <f t="shared" ca="1" si="807"/>
        <v>0</v>
      </c>
      <c r="CA410" s="489">
        <f t="shared" ca="1" si="830"/>
        <v>0</v>
      </c>
      <c r="CB410" s="489">
        <f t="shared" ca="1" si="831"/>
        <v>0</v>
      </c>
      <c r="CC410" s="489">
        <f t="shared" si="832"/>
        <v>0</v>
      </c>
      <c r="CD410" s="489">
        <f t="shared" si="833"/>
        <v>0</v>
      </c>
      <c r="CE410" s="647">
        <f t="shared" ca="1" si="834"/>
        <v>0</v>
      </c>
      <c r="CF410" s="700">
        <f t="shared" ca="1" si="872"/>
        <v>0</v>
      </c>
      <c r="CG410" s="701">
        <f t="shared" ca="1" si="835"/>
        <v>0</v>
      </c>
      <c r="CH410" s="710">
        <f t="shared" ca="1" si="746"/>
        <v>0</v>
      </c>
      <c r="CI410" s="679">
        <v>269</v>
      </c>
      <c r="CJ410" s="29">
        <f t="shared" si="808"/>
        <v>0</v>
      </c>
      <c r="CK410" s="29">
        <f t="shared" ca="1" si="874"/>
        <v>103740.52983417032</v>
      </c>
      <c r="CL410" s="29">
        <f t="shared" ca="1" si="809"/>
        <v>108.06305191059408</v>
      </c>
      <c r="CM410" s="29"/>
      <c r="CN410" s="29">
        <v>268</v>
      </c>
      <c r="CO410" s="29">
        <f t="shared" ca="1" si="736"/>
        <v>0</v>
      </c>
      <c r="CP410" s="29">
        <f t="shared" ca="1" si="878"/>
        <v>0</v>
      </c>
      <c r="CQ410" s="29">
        <f t="shared" ca="1" si="836"/>
        <v>0</v>
      </c>
      <c r="CR410" s="292"/>
      <c r="DB410" s="242">
        <v>268</v>
      </c>
      <c r="DC410" s="488">
        <f t="shared" ca="1" si="837"/>
        <v>0</v>
      </c>
      <c r="DD410" s="489">
        <f t="shared" ca="1" si="810"/>
        <v>0</v>
      </c>
      <c r="DE410" s="488">
        <f t="shared" ca="1" si="838"/>
        <v>0</v>
      </c>
      <c r="DF410" s="489">
        <f t="shared" ca="1" si="839"/>
        <v>0</v>
      </c>
      <c r="DG410" s="488">
        <f t="shared" ca="1" si="840"/>
        <v>0</v>
      </c>
      <c r="DH410" s="488">
        <f t="shared" si="841"/>
        <v>0</v>
      </c>
      <c r="DI410" s="488">
        <f t="shared" si="842"/>
        <v>0</v>
      </c>
      <c r="DJ410" s="523">
        <f t="shared" ca="1" si="843"/>
        <v>0</v>
      </c>
      <c r="DK410" s="420">
        <f t="shared" ca="1" si="811"/>
        <v>0</v>
      </c>
      <c r="DL410" s="416">
        <f t="shared" ca="1" si="844"/>
        <v>0</v>
      </c>
      <c r="DM410" s="372">
        <f t="shared" ca="1" si="748"/>
        <v>0</v>
      </c>
      <c r="DN410" s="242">
        <v>269</v>
      </c>
      <c r="DO410" s="29">
        <f t="shared" si="812"/>
        <v>0</v>
      </c>
      <c r="DP410" s="29">
        <f t="shared" ca="1" si="737"/>
        <v>96220.876968516968</v>
      </c>
      <c r="DQ410" s="29">
        <f t="shared" ca="1" si="813"/>
        <v>100.2300801755385</v>
      </c>
      <c r="DR410" s="29"/>
      <c r="DS410" s="24">
        <v>268</v>
      </c>
      <c r="DT410" s="243">
        <f t="shared" ca="1" si="738"/>
        <v>0</v>
      </c>
      <c r="DU410" s="243">
        <f t="shared" ca="1" si="879"/>
        <v>0</v>
      </c>
      <c r="DV410" s="243">
        <f t="shared" ca="1" si="845"/>
        <v>0</v>
      </c>
      <c r="DW410" s="33"/>
      <c r="EG410" s="242">
        <v>268</v>
      </c>
      <c r="EH410" s="331">
        <f t="shared" ca="1" si="846"/>
        <v>1150</v>
      </c>
      <c r="EI410" s="599">
        <f t="shared" ca="1" si="749"/>
        <v>103.62049999999999</v>
      </c>
      <c r="EJ410" s="331">
        <f t="shared" ca="1" si="847"/>
        <v>1046.3795</v>
      </c>
      <c r="EK410" s="594">
        <f t="shared" ca="1" si="848"/>
        <v>86.749254978465288</v>
      </c>
      <c r="EL410" s="488">
        <f t="shared" ca="1" si="849"/>
        <v>959.63024502153473</v>
      </c>
      <c r="EM410" s="331">
        <f t="shared" si="850"/>
        <v>0</v>
      </c>
      <c r="EN410" s="331">
        <f t="shared" si="851"/>
        <v>0</v>
      </c>
      <c r="EO410" s="595">
        <f t="shared" ca="1" si="852"/>
        <v>28782.971461880847</v>
      </c>
      <c r="EP410" s="420">
        <f t="shared" ref="EP410:EP473" ca="1" si="888">IF(AND(EO410=0,EL410&lt;&gt;0),EG410,0)</f>
        <v>0</v>
      </c>
      <c r="EQ410" s="416">
        <f t="shared" ca="1" si="853"/>
        <v>1150</v>
      </c>
      <c r="ER410" s="372">
        <f t="shared" ca="1" si="750"/>
        <v>-1150</v>
      </c>
      <c r="ES410" s="242">
        <v>269</v>
      </c>
      <c r="ET410" s="29">
        <f t="shared" si="854"/>
        <v>0</v>
      </c>
      <c r="EU410" s="29">
        <f t="shared" ca="1" si="875"/>
        <v>103740.52983417032</v>
      </c>
      <c r="EV410" s="29">
        <f t="shared" ca="1" si="815"/>
        <v>108.06305191059408</v>
      </c>
      <c r="EW410" s="29"/>
      <c r="EX410" s="24">
        <v>268</v>
      </c>
      <c r="EY410" s="243">
        <f t="shared" ca="1" si="739"/>
        <v>1150</v>
      </c>
      <c r="EZ410" s="243">
        <f t="shared" ca="1" si="880"/>
        <v>368500.54911428696</v>
      </c>
      <c r="FA410" s="243">
        <f t="shared" ca="1" si="855"/>
        <v>383.85473866071561</v>
      </c>
      <c r="FB410" s="33"/>
      <c r="FL410" s="242">
        <v>268</v>
      </c>
      <c r="FM410" s="331">
        <f t="shared" ca="1" si="856"/>
        <v>1150</v>
      </c>
      <c r="FN410" s="600">
        <f t="shared" ca="1" si="752"/>
        <v>104.1015</v>
      </c>
      <c r="FO410" s="331">
        <f t="shared" ca="1" si="857"/>
        <v>1045.8985</v>
      </c>
      <c r="FP410" s="597">
        <f t="shared" ca="1" si="858"/>
        <v>98.292478909407023</v>
      </c>
      <c r="FQ410" s="488">
        <f t="shared" ca="1" si="859"/>
        <v>947.606021090593</v>
      </c>
      <c r="FR410" s="331">
        <f t="shared" si="860"/>
        <v>0</v>
      </c>
      <c r="FS410" s="331">
        <f t="shared" si="861"/>
        <v>0</v>
      </c>
      <c r="FT410" s="596">
        <f t="shared" ca="1" si="862"/>
        <v>32752.672462134673</v>
      </c>
      <c r="FU410" s="420">
        <f t="shared" ca="1" si="816"/>
        <v>0</v>
      </c>
      <c r="FV410" s="416">
        <f t="shared" ca="1" si="863"/>
        <v>1150</v>
      </c>
      <c r="FW410" s="372">
        <f t="shared" ca="1" si="753"/>
        <v>-1150</v>
      </c>
      <c r="FX410" s="242">
        <v>269</v>
      </c>
      <c r="FY410" s="29">
        <f t="shared" si="864"/>
        <v>0</v>
      </c>
      <c r="FZ410" s="29">
        <f t="shared" ca="1" si="876"/>
        <v>103740.52983417032</v>
      </c>
      <c r="GA410" s="29">
        <f t="shared" ca="1" si="817"/>
        <v>108.06305191059408</v>
      </c>
      <c r="GB410" s="29"/>
      <c r="GC410" s="24">
        <v>268</v>
      </c>
      <c r="GD410" s="243">
        <f t="shared" ca="1" si="740"/>
        <v>1150</v>
      </c>
      <c r="GE410" s="243">
        <f t="shared" ca="1" si="881"/>
        <v>368458.14508381678</v>
      </c>
      <c r="GF410" s="243">
        <f t="shared" ca="1" si="865"/>
        <v>383.8105677956425</v>
      </c>
      <c r="GG410" s="33"/>
      <c r="GQ410" s="242">
        <v>268</v>
      </c>
      <c r="GR410" s="331">
        <f t="shared" ca="1" si="818"/>
        <v>1150</v>
      </c>
      <c r="GS410" s="600">
        <f t="shared" ca="1" si="755"/>
        <v>106.9885</v>
      </c>
      <c r="GT410" s="331">
        <f t="shared" ca="1" si="819"/>
        <v>1043.0115000000001</v>
      </c>
      <c r="GU410" s="591">
        <f t="shared" ca="1" si="866"/>
        <v>137.99148881744387</v>
      </c>
      <c r="GV410" s="488">
        <f t="shared" ca="1" si="741"/>
        <v>905.02001118255623</v>
      </c>
      <c r="GW410" s="331">
        <f t="shared" si="742"/>
        <v>0</v>
      </c>
      <c r="GX410" s="331">
        <f t="shared" si="743"/>
        <v>0</v>
      </c>
      <c r="GY410" s="593">
        <f t="shared" ca="1" si="744"/>
        <v>46406.347583369628</v>
      </c>
      <c r="GZ410" s="420">
        <f t="shared" ca="1" si="820"/>
        <v>0</v>
      </c>
      <c r="HA410" s="416">
        <f t="shared" ca="1" si="867"/>
        <v>1150</v>
      </c>
      <c r="HB410" s="372">
        <f t="shared" ca="1" si="756"/>
        <v>-1150</v>
      </c>
      <c r="HC410" s="242">
        <v>269</v>
      </c>
      <c r="HD410" s="29">
        <f t="shared" si="868"/>
        <v>0</v>
      </c>
      <c r="HE410" s="29">
        <f t="shared" ca="1" si="877"/>
        <v>96220.876968516968</v>
      </c>
      <c r="HF410" s="29">
        <f t="shared" ca="1" si="821"/>
        <v>100.2300801755385</v>
      </c>
      <c r="HG410" s="29"/>
      <c r="HH410" s="24">
        <v>268</v>
      </c>
      <c r="HI410" s="243">
        <f t="shared" ca="1" si="758"/>
        <v>1150</v>
      </c>
      <c r="HJ410" s="243">
        <f t="shared" ca="1" si="882"/>
        <v>367099.36695217318</v>
      </c>
      <c r="HK410" s="243">
        <f t="shared" ca="1" si="869"/>
        <v>382.39517390851375</v>
      </c>
      <c r="HL410" s="33"/>
    </row>
    <row r="411" spans="3:220" ht="15" customHeight="1" x14ac:dyDescent="0.25">
      <c r="C411" s="242">
        <v>269</v>
      </c>
      <c r="D411" s="243">
        <f t="shared" si="793"/>
        <v>1155.6736805955547</v>
      </c>
      <c r="E411" s="865">
        <f t="shared" si="870"/>
        <v>100</v>
      </c>
      <c r="F411" s="866"/>
      <c r="G411" s="243">
        <f t="shared" si="794"/>
        <v>1055.6736805955547</v>
      </c>
      <c r="H411" s="859">
        <f t="shared" si="795"/>
        <v>106.63921195906578</v>
      </c>
      <c r="I411" s="860"/>
      <c r="J411" s="243">
        <f t="shared" si="796"/>
        <v>949.03446863648901</v>
      </c>
      <c r="K411" s="859">
        <f t="shared" si="822"/>
        <v>31042.729119083244</v>
      </c>
      <c r="L411" s="860"/>
      <c r="M411" s="860"/>
      <c r="N411" s="861"/>
      <c r="O411" s="248">
        <f t="shared" si="823"/>
        <v>31042.729119083244</v>
      </c>
      <c r="P411" s="248">
        <f t="shared" si="791"/>
        <v>0</v>
      </c>
      <c r="Q411" s="248">
        <f t="shared" si="797"/>
        <v>0</v>
      </c>
      <c r="R411" s="1015" t="str">
        <f t="shared" si="792"/>
        <v/>
      </c>
      <c r="S411" s="1015"/>
      <c r="U411">
        <v>269</v>
      </c>
      <c r="W411" s="278"/>
      <c r="X411" s="278"/>
      <c r="Y411" s="854"/>
      <c r="Z411" s="855"/>
      <c r="AA411" s="279"/>
      <c r="AR411" s="242">
        <v>269</v>
      </c>
      <c r="AS411" s="331">
        <f t="shared" ca="1" si="883"/>
        <v>0</v>
      </c>
      <c r="AT411" s="566">
        <f t="shared" ca="1" si="824"/>
        <v>0</v>
      </c>
      <c r="AU411" s="331">
        <f t="shared" ca="1" si="799"/>
        <v>0</v>
      </c>
      <c r="AV411" s="329">
        <f t="shared" ca="1" si="884"/>
        <v>0</v>
      </c>
      <c r="AW411" s="331">
        <f t="shared" ca="1" si="885"/>
        <v>0</v>
      </c>
      <c r="AX411" s="331">
        <f t="shared" si="825"/>
        <v>0</v>
      </c>
      <c r="AY411" s="331">
        <f t="shared" si="873"/>
        <v>0</v>
      </c>
      <c r="AZ411" s="350">
        <f t="shared" ca="1" si="886"/>
        <v>0</v>
      </c>
      <c r="BA411" s="420">
        <f t="shared" ca="1" si="887"/>
        <v>0</v>
      </c>
      <c r="BB411" s="416">
        <f t="shared" ca="1" si="826"/>
        <v>0</v>
      </c>
      <c r="BC411" s="372">
        <f t="shared" ca="1" si="745"/>
        <v>0</v>
      </c>
      <c r="BD411" s="242">
        <v>270</v>
      </c>
      <c r="BE411" s="29">
        <f t="shared" si="804"/>
        <v>0</v>
      </c>
      <c r="BF411" s="29">
        <f t="shared" ca="1" si="827"/>
        <v>103740.52983417032</v>
      </c>
      <c r="BG411" s="29">
        <f t="shared" ca="1" si="805"/>
        <v>108.06305191059408</v>
      </c>
      <c r="BH411" s="29"/>
      <c r="BI411" s="24">
        <v>269</v>
      </c>
      <c r="BJ411" s="243">
        <f t="shared" ca="1" si="735"/>
        <v>0</v>
      </c>
      <c r="BK411" s="243">
        <f t="shared" ca="1" si="871"/>
        <v>0</v>
      </c>
      <c r="BL411" s="243">
        <f t="shared" ca="1" si="828"/>
        <v>0</v>
      </c>
      <c r="BM411" s="33"/>
      <c r="BO411" s="278"/>
      <c r="BP411" s="278"/>
      <c r="BQ411" s="278"/>
      <c r="BR411" s="278"/>
      <c r="BS411" s="278"/>
      <c r="BT411" s="278"/>
      <c r="BU411" s="278"/>
      <c r="BV411" s="278"/>
      <c r="BW411" s="679">
        <v>269</v>
      </c>
      <c r="BX411" s="489">
        <f t="shared" ca="1" si="829"/>
        <v>0</v>
      </c>
      <c r="BY411" s="489">
        <f t="shared" ca="1" si="806"/>
        <v>0</v>
      </c>
      <c r="BZ411" s="489">
        <f t="shared" ca="1" si="807"/>
        <v>0</v>
      </c>
      <c r="CA411" s="489">
        <f t="shared" ca="1" si="830"/>
        <v>0</v>
      </c>
      <c r="CB411" s="489">
        <f t="shared" ca="1" si="831"/>
        <v>0</v>
      </c>
      <c r="CC411" s="489">
        <f t="shared" si="832"/>
        <v>0</v>
      </c>
      <c r="CD411" s="489">
        <f t="shared" si="833"/>
        <v>0</v>
      </c>
      <c r="CE411" s="647">
        <f t="shared" ca="1" si="834"/>
        <v>0</v>
      </c>
      <c r="CF411" s="700">
        <f t="shared" ca="1" si="872"/>
        <v>0</v>
      </c>
      <c r="CG411" s="701">
        <f t="shared" ca="1" si="835"/>
        <v>0</v>
      </c>
      <c r="CH411" s="710">
        <f t="shared" ca="1" si="746"/>
        <v>0</v>
      </c>
      <c r="CI411" s="679">
        <v>270</v>
      </c>
      <c r="CJ411" s="29">
        <f t="shared" si="808"/>
        <v>0</v>
      </c>
      <c r="CK411" s="29">
        <f t="shared" ca="1" si="874"/>
        <v>103740.52983417032</v>
      </c>
      <c r="CL411" s="29">
        <f t="shared" ca="1" si="809"/>
        <v>108.06305191059408</v>
      </c>
      <c r="CM411" s="29"/>
      <c r="CN411" s="29">
        <v>269</v>
      </c>
      <c r="CO411" s="29">
        <f t="shared" ca="1" si="736"/>
        <v>0</v>
      </c>
      <c r="CP411" s="29">
        <f t="shared" ca="1" si="878"/>
        <v>0</v>
      </c>
      <c r="CQ411" s="29">
        <f t="shared" ca="1" si="836"/>
        <v>0</v>
      </c>
      <c r="CR411" s="292"/>
      <c r="DB411" s="242">
        <v>269</v>
      </c>
      <c r="DC411" s="488">
        <f t="shared" ca="1" si="837"/>
        <v>0</v>
      </c>
      <c r="DD411" s="489">
        <f t="shared" ca="1" si="810"/>
        <v>0</v>
      </c>
      <c r="DE411" s="488">
        <f t="shared" ca="1" si="838"/>
        <v>0</v>
      </c>
      <c r="DF411" s="489">
        <f t="shared" ca="1" si="839"/>
        <v>0</v>
      </c>
      <c r="DG411" s="488">
        <f t="shared" ca="1" si="840"/>
        <v>0</v>
      </c>
      <c r="DH411" s="488">
        <f t="shared" si="841"/>
        <v>0</v>
      </c>
      <c r="DI411" s="488">
        <f t="shared" si="842"/>
        <v>0</v>
      </c>
      <c r="DJ411" s="523">
        <f t="shared" ca="1" si="843"/>
        <v>0</v>
      </c>
      <c r="DK411" s="420">
        <f t="shared" ca="1" si="811"/>
        <v>0</v>
      </c>
      <c r="DL411" s="416">
        <f t="shared" ca="1" si="844"/>
        <v>0</v>
      </c>
      <c r="DM411" s="372">
        <f t="shared" ca="1" si="748"/>
        <v>0</v>
      </c>
      <c r="DN411" s="242">
        <v>270</v>
      </c>
      <c r="DO411" s="29">
        <f t="shared" si="812"/>
        <v>0</v>
      </c>
      <c r="DP411" s="29">
        <f t="shared" ca="1" si="737"/>
        <v>96220.876968516968</v>
      </c>
      <c r="DQ411" s="29">
        <f t="shared" ca="1" si="813"/>
        <v>100.2300801755385</v>
      </c>
      <c r="DR411" s="29"/>
      <c r="DS411" s="24">
        <v>269</v>
      </c>
      <c r="DT411" s="243">
        <f t="shared" ca="1" si="738"/>
        <v>0</v>
      </c>
      <c r="DU411" s="243">
        <f t="shared" ca="1" si="879"/>
        <v>0</v>
      </c>
      <c r="DV411" s="243">
        <f t="shared" ca="1" si="845"/>
        <v>0</v>
      </c>
      <c r="DW411" s="33"/>
      <c r="EG411" s="242">
        <v>269</v>
      </c>
      <c r="EH411" s="331">
        <f t="shared" ca="1" si="846"/>
        <v>1150</v>
      </c>
      <c r="EI411" s="599">
        <f t="shared" ca="1" si="749"/>
        <v>103.62049999999999</v>
      </c>
      <c r="EJ411" s="331">
        <f t="shared" ca="1" si="847"/>
        <v>1046.3795</v>
      </c>
      <c r="EK411" s="594">
        <f t="shared" ca="1" si="848"/>
        <v>83.950333430485813</v>
      </c>
      <c r="EL411" s="488">
        <f t="shared" ca="1" si="849"/>
        <v>962.42916656951422</v>
      </c>
      <c r="EM411" s="331">
        <f t="shared" si="850"/>
        <v>0</v>
      </c>
      <c r="EN411" s="331">
        <f t="shared" si="851"/>
        <v>0</v>
      </c>
      <c r="EO411" s="595">
        <f t="shared" ca="1" si="852"/>
        <v>27820.542295311334</v>
      </c>
      <c r="EP411" s="420">
        <f t="shared" ca="1" si="888"/>
        <v>0</v>
      </c>
      <c r="EQ411" s="416">
        <f t="shared" ca="1" si="853"/>
        <v>1150</v>
      </c>
      <c r="ER411" s="372">
        <f t="shared" ca="1" si="750"/>
        <v>-1150</v>
      </c>
      <c r="ES411" s="242">
        <v>270</v>
      </c>
      <c r="ET411" s="29">
        <f t="shared" si="854"/>
        <v>0</v>
      </c>
      <c r="EU411" s="29">
        <f t="shared" ca="1" si="875"/>
        <v>103740.52983417032</v>
      </c>
      <c r="EV411" s="29">
        <f t="shared" ca="1" si="815"/>
        <v>108.06305191059408</v>
      </c>
      <c r="EW411" s="29"/>
      <c r="EX411" s="24">
        <v>269</v>
      </c>
      <c r="EY411" s="243">
        <f t="shared" ca="1" si="739"/>
        <v>1150</v>
      </c>
      <c r="EZ411" s="243">
        <f t="shared" ca="1" si="880"/>
        <v>369650.54911428696</v>
      </c>
      <c r="FA411" s="243">
        <f t="shared" ca="1" si="855"/>
        <v>385.0526553273823</v>
      </c>
      <c r="FB411" s="33"/>
      <c r="FL411" s="242">
        <v>269</v>
      </c>
      <c r="FM411" s="331">
        <f t="shared" ca="1" si="856"/>
        <v>1150</v>
      </c>
      <c r="FN411" s="600">
        <f t="shared" ca="1" si="752"/>
        <v>104.1015</v>
      </c>
      <c r="FO411" s="331">
        <f t="shared" ca="1" si="857"/>
        <v>1045.8985</v>
      </c>
      <c r="FP411" s="597">
        <f t="shared" ca="1" si="858"/>
        <v>95.528628014559459</v>
      </c>
      <c r="FQ411" s="488">
        <f t="shared" ca="1" si="859"/>
        <v>950.36987198544057</v>
      </c>
      <c r="FR411" s="331">
        <f t="shared" si="860"/>
        <v>0</v>
      </c>
      <c r="FS411" s="331">
        <f t="shared" si="861"/>
        <v>0</v>
      </c>
      <c r="FT411" s="596">
        <f t="shared" ca="1" si="862"/>
        <v>31802.302590149233</v>
      </c>
      <c r="FU411" s="420">
        <f t="shared" ca="1" si="816"/>
        <v>0</v>
      </c>
      <c r="FV411" s="416">
        <f t="shared" ca="1" si="863"/>
        <v>1150</v>
      </c>
      <c r="FW411" s="372">
        <f t="shared" ca="1" si="753"/>
        <v>-1150</v>
      </c>
      <c r="FX411" s="242">
        <v>270</v>
      </c>
      <c r="FY411" s="29">
        <f t="shared" si="864"/>
        <v>0</v>
      </c>
      <c r="FZ411" s="29">
        <f t="shared" ca="1" si="876"/>
        <v>103740.52983417032</v>
      </c>
      <c r="GA411" s="29">
        <f t="shared" ca="1" si="817"/>
        <v>108.06305191059408</v>
      </c>
      <c r="GB411" s="29"/>
      <c r="GC411" s="24">
        <v>269</v>
      </c>
      <c r="GD411" s="243">
        <f t="shared" ca="1" si="740"/>
        <v>1150</v>
      </c>
      <c r="GE411" s="243">
        <f t="shared" ca="1" si="881"/>
        <v>369608.14508381678</v>
      </c>
      <c r="GF411" s="243">
        <f t="shared" ca="1" si="865"/>
        <v>385.00848446230913</v>
      </c>
      <c r="GG411" s="33"/>
      <c r="GQ411" s="242">
        <v>269</v>
      </c>
      <c r="GR411" s="331">
        <f t="shared" ca="1" si="818"/>
        <v>1150</v>
      </c>
      <c r="GS411" s="600">
        <f t="shared" ca="1" si="755"/>
        <v>106.9885</v>
      </c>
      <c r="GT411" s="331">
        <f t="shared" ca="1" si="819"/>
        <v>1043.0115000000001</v>
      </c>
      <c r="GU411" s="591">
        <f t="shared" ca="1" si="866"/>
        <v>135.35184711816143</v>
      </c>
      <c r="GV411" s="488">
        <f t="shared" ca="1" si="741"/>
        <v>907.65965288183861</v>
      </c>
      <c r="GW411" s="331">
        <f t="shared" si="742"/>
        <v>0</v>
      </c>
      <c r="GX411" s="331">
        <f t="shared" si="743"/>
        <v>0</v>
      </c>
      <c r="GY411" s="593">
        <f t="shared" ca="1" si="744"/>
        <v>45498.687930487788</v>
      </c>
      <c r="GZ411" s="420">
        <f t="shared" ca="1" si="820"/>
        <v>0</v>
      </c>
      <c r="HA411" s="416">
        <f t="shared" ca="1" si="867"/>
        <v>1150</v>
      </c>
      <c r="HB411" s="372">
        <f t="shared" ca="1" si="756"/>
        <v>-1150</v>
      </c>
      <c r="HC411" s="242">
        <v>270</v>
      </c>
      <c r="HD411" s="29">
        <f t="shared" si="868"/>
        <v>0</v>
      </c>
      <c r="HE411" s="29">
        <f t="shared" ca="1" si="877"/>
        <v>96220.876968516968</v>
      </c>
      <c r="HF411" s="29">
        <f t="shared" ca="1" si="821"/>
        <v>100.2300801755385</v>
      </c>
      <c r="HG411" s="29"/>
      <c r="HH411" s="24">
        <v>269</v>
      </c>
      <c r="HI411" s="243">
        <f t="shared" ca="1" si="758"/>
        <v>1150</v>
      </c>
      <c r="HJ411" s="243">
        <f t="shared" ca="1" si="882"/>
        <v>368249.36695217318</v>
      </c>
      <c r="HK411" s="243">
        <f t="shared" ca="1" si="869"/>
        <v>383.59309057518044</v>
      </c>
      <c r="HL411" s="33"/>
    </row>
    <row r="412" spans="3:220" ht="15" customHeight="1" x14ac:dyDescent="0.25">
      <c r="C412" s="242">
        <v>270</v>
      </c>
      <c r="D412" s="243">
        <f t="shared" si="793"/>
        <v>1155.6736805955547</v>
      </c>
      <c r="E412" s="865">
        <f t="shared" si="870"/>
        <v>100</v>
      </c>
      <c r="F412" s="866"/>
      <c r="G412" s="243">
        <f t="shared" si="794"/>
        <v>1055.6736805955547</v>
      </c>
      <c r="H412" s="859">
        <f t="shared" si="795"/>
        <v>103.47576373027748</v>
      </c>
      <c r="I412" s="860"/>
      <c r="J412" s="243">
        <f t="shared" si="796"/>
        <v>952.19791686527731</v>
      </c>
      <c r="K412" s="859">
        <f t="shared" si="822"/>
        <v>30090.531202217968</v>
      </c>
      <c r="L412" s="860"/>
      <c r="M412" s="860"/>
      <c r="N412" s="861"/>
      <c r="O412" s="248">
        <f t="shared" si="823"/>
        <v>30090.531202217968</v>
      </c>
      <c r="P412" s="248">
        <f t="shared" si="791"/>
        <v>0</v>
      </c>
      <c r="Q412" s="248">
        <f t="shared" si="797"/>
        <v>0</v>
      </c>
      <c r="R412" s="1015" t="str">
        <f t="shared" si="792"/>
        <v/>
      </c>
      <c r="S412" s="1015"/>
      <c r="U412">
        <v>270</v>
      </c>
      <c r="W412" s="278"/>
      <c r="X412" s="278"/>
      <c r="Y412" s="854"/>
      <c r="Z412" s="855"/>
      <c r="AA412" s="279"/>
      <c r="AR412" s="242">
        <v>270</v>
      </c>
      <c r="AS412" s="331">
        <f t="shared" ca="1" si="883"/>
        <v>0</v>
      </c>
      <c r="AT412" s="566">
        <f t="shared" ca="1" si="824"/>
        <v>0</v>
      </c>
      <c r="AU412" s="331">
        <f t="shared" ca="1" si="799"/>
        <v>0</v>
      </c>
      <c r="AV412" s="329">
        <f t="shared" ca="1" si="884"/>
        <v>0</v>
      </c>
      <c r="AW412" s="331">
        <f t="shared" ca="1" si="885"/>
        <v>0</v>
      </c>
      <c r="AX412" s="331">
        <f t="shared" si="825"/>
        <v>0</v>
      </c>
      <c r="AY412" s="331">
        <f t="shared" si="873"/>
        <v>0</v>
      </c>
      <c r="AZ412" s="350">
        <f t="shared" ca="1" si="886"/>
        <v>0</v>
      </c>
      <c r="BA412" s="420">
        <f t="shared" ca="1" si="887"/>
        <v>0</v>
      </c>
      <c r="BB412" s="416">
        <f t="shared" ca="1" si="826"/>
        <v>0</v>
      </c>
      <c r="BC412" s="372">
        <f t="shared" ca="1" si="745"/>
        <v>0</v>
      </c>
      <c r="BD412" s="242">
        <v>271</v>
      </c>
      <c r="BE412" s="29">
        <f t="shared" si="804"/>
        <v>0</v>
      </c>
      <c r="BF412" s="29">
        <f t="shared" ca="1" si="827"/>
        <v>103740.52983417032</v>
      </c>
      <c r="BG412" s="29">
        <f t="shared" ca="1" si="805"/>
        <v>108.06305191059408</v>
      </c>
      <c r="BH412" s="29"/>
      <c r="BI412" s="24">
        <v>270</v>
      </c>
      <c r="BJ412" s="243">
        <f t="shared" ca="1" si="735"/>
        <v>0</v>
      </c>
      <c r="BK412" s="243">
        <f t="shared" ca="1" si="871"/>
        <v>0</v>
      </c>
      <c r="BL412" s="243">
        <f t="shared" ca="1" si="828"/>
        <v>0</v>
      </c>
      <c r="BM412" s="33"/>
      <c r="BO412" s="278"/>
      <c r="BP412" s="278"/>
      <c r="BQ412" s="278"/>
      <c r="BR412" s="278"/>
      <c r="BS412" s="278"/>
      <c r="BT412" s="278"/>
      <c r="BU412" s="278"/>
      <c r="BV412" s="278"/>
      <c r="BW412" s="679">
        <v>270</v>
      </c>
      <c r="BX412" s="489">
        <f t="shared" ca="1" si="829"/>
        <v>0</v>
      </c>
      <c r="BY412" s="489">
        <f t="shared" ca="1" si="806"/>
        <v>0</v>
      </c>
      <c r="BZ412" s="489">
        <f t="shared" ca="1" si="807"/>
        <v>0</v>
      </c>
      <c r="CA412" s="489">
        <f t="shared" ca="1" si="830"/>
        <v>0</v>
      </c>
      <c r="CB412" s="489">
        <f t="shared" ca="1" si="831"/>
        <v>0</v>
      </c>
      <c r="CC412" s="489">
        <f t="shared" si="832"/>
        <v>0</v>
      </c>
      <c r="CD412" s="489">
        <f t="shared" si="833"/>
        <v>0</v>
      </c>
      <c r="CE412" s="647">
        <f t="shared" ca="1" si="834"/>
        <v>0</v>
      </c>
      <c r="CF412" s="700">
        <f t="shared" ca="1" si="872"/>
        <v>0</v>
      </c>
      <c r="CG412" s="701">
        <f t="shared" ca="1" si="835"/>
        <v>0</v>
      </c>
      <c r="CH412" s="710">
        <f t="shared" ca="1" si="746"/>
        <v>0</v>
      </c>
      <c r="CI412" s="679">
        <v>271</v>
      </c>
      <c r="CJ412" s="29">
        <f t="shared" si="808"/>
        <v>0</v>
      </c>
      <c r="CK412" s="29">
        <f t="shared" ca="1" si="874"/>
        <v>103740.52983417032</v>
      </c>
      <c r="CL412" s="29">
        <f t="shared" ca="1" si="809"/>
        <v>108.06305191059408</v>
      </c>
      <c r="CM412" s="29"/>
      <c r="CN412" s="29">
        <v>270</v>
      </c>
      <c r="CO412" s="29">
        <f t="shared" ca="1" si="736"/>
        <v>0</v>
      </c>
      <c r="CP412" s="29">
        <f t="shared" ca="1" si="878"/>
        <v>0</v>
      </c>
      <c r="CQ412" s="29">
        <f t="shared" ca="1" si="836"/>
        <v>0</v>
      </c>
      <c r="CR412" s="292"/>
      <c r="DB412" s="242">
        <v>270</v>
      </c>
      <c r="DC412" s="488">
        <f t="shared" ca="1" si="837"/>
        <v>0</v>
      </c>
      <c r="DD412" s="489">
        <f t="shared" ca="1" si="810"/>
        <v>0</v>
      </c>
      <c r="DE412" s="488">
        <f t="shared" ca="1" si="838"/>
        <v>0</v>
      </c>
      <c r="DF412" s="489">
        <f t="shared" ca="1" si="839"/>
        <v>0</v>
      </c>
      <c r="DG412" s="488">
        <f t="shared" ca="1" si="840"/>
        <v>0</v>
      </c>
      <c r="DH412" s="488">
        <f t="shared" si="841"/>
        <v>0</v>
      </c>
      <c r="DI412" s="488">
        <f t="shared" si="842"/>
        <v>0</v>
      </c>
      <c r="DJ412" s="523">
        <f t="shared" ca="1" si="843"/>
        <v>0</v>
      </c>
      <c r="DK412" s="420">
        <f t="shared" ca="1" si="811"/>
        <v>0</v>
      </c>
      <c r="DL412" s="416">
        <f t="shared" ca="1" si="844"/>
        <v>0</v>
      </c>
      <c r="DM412" s="372">
        <f t="shared" ca="1" si="748"/>
        <v>0</v>
      </c>
      <c r="DN412" s="242">
        <v>271</v>
      </c>
      <c r="DO412" s="29">
        <f t="shared" si="812"/>
        <v>0</v>
      </c>
      <c r="DP412" s="29">
        <f t="shared" ca="1" si="737"/>
        <v>96220.876968516968</v>
      </c>
      <c r="DQ412" s="29">
        <f t="shared" ca="1" si="813"/>
        <v>100.2300801755385</v>
      </c>
      <c r="DR412" s="29"/>
      <c r="DS412" s="24">
        <v>270</v>
      </c>
      <c r="DT412" s="243">
        <f t="shared" ca="1" si="738"/>
        <v>0</v>
      </c>
      <c r="DU412" s="243">
        <f t="shared" ca="1" si="879"/>
        <v>0</v>
      </c>
      <c r="DV412" s="243">
        <f t="shared" ca="1" si="845"/>
        <v>0</v>
      </c>
      <c r="DW412" s="33"/>
      <c r="EG412" s="242">
        <v>270</v>
      </c>
      <c r="EH412" s="331">
        <f t="shared" ca="1" si="846"/>
        <v>1150</v>
      </c>
      <c r="EI412" s="599">
        <f t="shared" ca="1" si="749"/>
        <v>103.62049999999999</v>
      </c>
      <c r="EJ412" s="331">
        <f t="shared" ca="1" si="847"/>
        <v>1046.3795</v>
      </c>
      <c r="EK412" s="594">
        <f t="shared" ca="1" si="848"/>
        <v>81.143248361324723</v>
      </c>
      <c r="EL412" s="488">
        <f t="shared" ca="1" si="849"/>
        <v>965.2362516386753</v>
      </c>
      <c r="EM412" s="331">
        <f t="shared" si="850"/>
        <v>0</v>
      </c>
      <c r="EN412" s="331">
        <f t="shared" si="851"/>
        <v>0</v>
      </c>
      <c r="EO412" s="595">
        <f t="shared" ca="1" si="852"/>
        <v>26855.306043672659</v>
      </c>
      <c r="EP412" s="420">
        <f t="shared" ca="1" si="888"/>
        <v>0</v>
      </c>
      <c r="EQ412" s="416">
        <f t="shared" ca="1" si="853"/>
        <v>1150</v>
      </c>
      <c r="ER412" s="372">
        <f t="shared" ca="1" si="750"/>
        <v>-1150</v>
      </c>
      <c r="ES412" s="242">
        <v>271</v>
      </c>
      <c r="ET412" s="29">
        <f t="shared" si="854"/>
        <v>0</v>
      </c>
      <c r="EU412" s="29">
        <f t="shared" ca="1" si="875"/>
        <v>103740.52983417032</v>
      </c>
      <c r="EV412" s="29">
        <f t="shared" ca="1" si="815"/>
        <v>108.06305191059408</v>
      </c>
      <c r="EW412" s="29"/>
      <c r="EX412" s="24">
        <v>270</v>
      </c>
      <c r="EY412" s="243">
        <f t="shared" ca="1" si="739"/>
        <v>1150</v>
      </c>
      <c r="EZ412" s="243">
        <f t="shared" ca="1" si="880"/>
        <v>370800.54911428696</v>
      </c>
      <c r="FA412" s="243">
        <f t="shared" ca="1" si="855"/>
        <v>386.25057199404893</v>
      </c>
      <c r="FB412" s="33"/>
      <c r="FL412" s="242">
        <v>270</v>
      </c>
      <c r="FM412" s="331">
        <f t="shared" ca="1" si="856"/>
        <v>1150</v>
      </c>
      <c r="FN412" s="600">
        <f t="shared" ca="1" si="752"/>
        <v>104.1015</v>
      </c>
      <c r="FO412" s="331">
        <f t="shared" ca="1" si="857"/>
        <v>1045.8985</v>
      </c>
      <c r="FP412" s="597">
        <f t="shared" ca="1" si="858"/>
        <v>92.756715887935272</v>
      </c>
      <c r="FQ412" s="488">
        <f t="shared" ca="1" si="859"/>
        <v>953.14178411206478</v>
      </c>
      <c r="FR412" s="331">
        <f t="shared" si="860"/>
        <v>0</v>
      </c>
      <c r="FS412" s="331">
        <f t="shared" si="861"/>
        <v>0</v>
      </c>
      <c r="FT412" s="596">
        <f t="shared" ca="1" si="862"/>
        <v>30849.160806037169</v>
      </c>
      <c r="FU412" s="420">
        <f t="shared" ca="1" si="816"/>
        <v>0</v>
      </c>
      <c r="FV412" s="416">
        <f t="shared" ca="1" si="863"/>
        <v>1150</v>
      </c>
      <c r="FW412" s="372">
        <f t="shared" ca="1" si="753"/>
        <v>-1150</v>
      </c>
      <c r="FX412" s="242">
        <v>271</v>
      </c>
      <c r="FY412" s="29">
        <f t="shared" si="864"/>
        <v>0</v>
      </c>
      <c r="FZ412" s="29">
        <f t="shared" ca="1" si="876"/>
        <v>103740.52983417032</v>
      </c>
      <c r="GA412" s="29">
        <f t="shared" ca="1" si="817"/>
        <v>108.06305191059408</v>
      </c>
      <c r="GB412" s="29"/>
      <c r="GC412" s="24">
        <v>270</v>
      </c>
      <c r="GD412" s="243">
        <f t="shared" ca="1" si="740"/>
        <v>1150</v>
      </c>
      <c r="GE412" s="243">
        <f t="shared" ca="1" si="881"/>
        <v>370758.14508381678</v>
      </c>
      <c r="GF412" s="243">
        <f t="shared" ca="1" si="865"/>
        <v>386.20640112897581</v>
      </c>
      <c r="GG412" s="33"/>
      <c r="GQ412" s="242">
        <v>270</v>
      </c>
      <c r="GR412" s="331">
        <f t="shared" ca="1" si="818"/>
        <v>1150</v>
      </c>
      <c r="GS412" s="600">
        <f t="shared" ca="1" si="755"/>
        <v>106.9885</v>
      </c>
      <c r="GT412" s="331">
        <f t="shared" ca="1" si="819"/>
        <v>1043.0115000000001</v>
      </c>
      <c r="GU412" s="591">
        <f t="shared" ca="1" si="866"/>
        <v>132.70450646392274</v>
      </c>
      <c r="GV412" s="488">
        <f t="shared" ca="1" si="741"/>
        <v>910.30699353607736</v>
      </c>
      <c r="GW412" s="331">
        <f t="shared" si="742"/>
        <v>0</v>
      </c>
      <c r="GX412" s="331">
        <f t="shared" si="743"/>
        <v>0</v>
      </c>
      <c r="GY412" s="593">
        <f t="shared" ca="1" si="744"/>
        <v>44588.380936951711</v>
      </c>
      <c r="GZ412" s="420">
        <f t="shared" ca="1" si="820"/>
        <v>0</v>
      </c>
      <c r="HA412" s="416">
        <f t="shared" ca="1" si="867"/>
        <v>1150</v>
      </c>
      <c r="HB412" s="372">
        <f t="shared" ca="1" si="756"/>
        <v>-1150</v>
      </c>
      <c r="HC412" s="242">
        <v>271</v>
      </c>
      <c r="HD412" s="29">
        <f t="shared" si="868"/>
        <v>0</v>
      </c>
      <c r="HE412" s="29">
        <f t="shared" ca="1" si="877"/>
        <v>96220.876968516968</v>
      </c>
      <c r="HF412" s="29">
        <f t="shared" ca="1" si="821"/>
        <v>100.2300801755385</v>
      </c>
      <c r="HG412" s="29"/>
      <c r="HH412" s="24">
        <v>270</v>
      </c>
      <c r="HI412" s="243">
        <f t="shared" ca="1" si="758"/>
        <v>1150</v>
      </c>
      <c r="HJ412" s="243">
        <f t="shared" ca="1" si="882"/>
        <v>369399.36695217318</v>
      </c>
      <c r="HK412" s="243">
        <f t="shared" ca="1" si="869"/>
        <v>384.79100724184713</v>
      </c>
      <c r="HL412" s="33"/>
    </row>
    <row r="413" spans="3:220" ht="15" customHeight="1" x14ac:dyDescent="0.25">
      <c r="C413" s="242">
        <v>271</v>
      </c>
      <c r="D413" s="243">
        <f t="shared" si="793"/>
        <v>1155.6736805955547</v>
      </c>
      <c r="E413" s="865">
        <f t="shared" si="870"/>
        <v>100</v>
      </c>
      <c r="F413" s="866"/>
      <c r="G413" s="243">
        <f t="shared" si="794"/>
        <v>1055.6736805955547</v>
      </c>
      <c r="H413" s="859">
        <f t="shared" si="795"/>
        <v>100.30177067405988</v>
      </c>
      <c r="I413" s="860"/>
      <c r="J413" s="243">
        <f t="shared" si="796"/>
        <v>955.37190992149488</v>
      </c>
      <c r="K413" s="859">
        <f t="shared" si="822"/>
        <v>29135.159292296474</v>
      </c>
      <c r="L413" s="860"/>
      <c r="M413" s="860"/>
      <c r="N413" s="861"/>
      <c r="O413" s="248">
        <f t="shared" si="823"/>
        <v>29135.159292296474</v>
      </c>
      <c r="P413" s="248">
        <f t="shared" si="791"/>
        <v>0</v>
      </c>
      <c r="Q413" s="248">
        <f t="shared" si="797"/>
        <v>0</v>
      </c>
      <c r="R413" s="1015" t="str">
        <f t="shared" si="792"/>
        <v/>
      </c>
      <c r="S413" s="1015"/>
      <c r="U413">
        <v>271</v>
      </c>
      <c r="W413" s="278"/>
      <c r="X413" s="278"/>
      <c r="Y413" s="854"/>
      <c r="Z413" s="855"/>
      <c r="AA413" s="279"/>
      <c r="AR413" s="242">
        <v>271</v>
      </c>
      <c r="AS413" s="331">
        <f t="shared" ca="1" si="883"/>
        <v>0</v>
      </c>
      <c r="AT413" s="566">
        <f t="shared" ca="1" si="824"/>
        <v>0</v>
      </c>
      <c r="AU413" s="331">
        <f t="shared" ca="1" si="799"/>
        <v>0</v>
      </c>
      <c r="AV413" s="329">
        <f t="shared" ca="1" si="884"/>
        <v>0</v>
      </c>
      <c r="AW413" s="331">
        <f t="shared" ca="1" si="885"/>
        <v>0</v>
      </c>
      <c r="AX413" s="331">
        <f t="shared" si="825"/>
        <v>0</v>
      </c>
      <c r="AY413" s="331">
        <f t="shared" si="873"/>
        <v>0</v>
      </c>
      <c r="AZ413" s="350">
        <f t="shared" ca="1" si="886"/>
        <v>0</v>
      </c>
      <c r="BA413" s="420">
        <f t="shared" ca="1" si="887"/>
        <v>0</v>
      </c>
      <c r="BB413" s="416">
        <f t="shared" ca="1" si="826"/>
        <v>0</v>
      </c>
      <c r="BC413" s="372">
        <f t="shared" ca="1" si="745"/>
        <v>0</v>
      </c>
      <c r="BD413" s="242">
        <v>272</v>
      </c>
      <c r="BE413" s="29">
        <f t="shared" si="804"/>
        <v>0</v>
      </c>
      <c r="BF413" s="29">
        <f t="shared" ca="1" si="827"/>
        <v>103740.52983417032</v>
      </c>
      <c r="BG413" s="29">
        <f t="shared" ca="1" si="805"/>
        <v>108.06305191059408</v>
      </c>
      <c r="BH413" s="29"/>
      <c r="BI413" s="24">
        <v>271</v>
      </c>
      <c r="BJ413" s="243">
        <f t="shared" ca="1" si="735"/>
        <v>0</v>
      </c>
      <c r="BK413" s="243">
        <f t="shared" ca="1" si="871"/>
        <v>0</v>
      </c>
      <c r="BL413" s="243">
        <f t="shared" ca="1" si="828"/>
        <v>0</v>
      </c>
      <c r="BM413" s="33"/>
      <c r="BO413" s="278"/>
      <c r="BP413" s="278"/>
      <c r="BQ413" s="278"/>
      <c r="BR413" s="278"/>
      <c r="BS413" s="278"/>
      <c r="BT413" s="278"/>
      <c r="BU413" s="278"/>
      <c r="BV413" s="278"/>
      <c r="BW413" s="679">
        <v>271</v>
      </c>
      <c r="BX413" s="489">
        <f t="shared" ca="1" si="829"/>
        <v>0</v>
      </c>
      <c r="BY413" s="489">
        <f t="shared" ca="1" si="806"/>
        <v>0</v>
      </c>
      <c r="BZ413" s="489">
        <f t="shared" ca="1" si="807"/>
        <v>0</v>
      </c>
      <c r="CA413" s="489">
        <f t="shared" ca="1" si="830"/>
        <v>0</v>
      </c>
      <c r="CB413" s="489">
        <f t="shared" ca="1" si="831"/>
        <v>0</v>
      </c>
      <c r="CC413" s="489">
        <f t="shared" si="832"/>
        <v>0</v>
      </c>
      <c r="CD413" s="489">
        <f t="shared" si="833"/>
        <v>0</v>
      </c>
      <c r="CE413" s="647">
        <f t="shared" ca="1" si="834"/>
        <v>0</v>
      </c>
      <c r="CF413" s="700">
        <f t="shared" ca="1" si="872"/>
        <v>0</v>
      </c>
      <c r="CG413" s="701">
        <f t="shared" ca="1" si="835"/>
        <v>0</v>
      </c>
      <c r="CH413" s="710">
        <f t="shared" ca="1" si="746"/>
        <v>0</v>
      </c>
      <c r="CI413" s="679">
        <v>272</v>
      </c>
      <c r="CJ413" s="29">
        <f t="shared" si="808"/>
        <v>0</v>
      </c>
      <c r="CK413" s="29">
        <f t="shared" ca="1" si="874"/>
        <v>103740.52983417032</v>
      </c>
      <c r="CL413" s="29">
        <f t="shared" ca="1" si="809"/>
        <v>108.06305191059408</v>
      </c>
      <c r="CM413" s="29"/>
      <c r="CN413" s="29">
        <v>271</v>
      </c>
      <c r="CO413" s="29">
        <f t="shared" ca="1" si="736"/>
        <v>0</v>
      </c>
      <c r="CP413" s="649">
        <f t="shared" ca="1" si="878"/>
        <v>0</v>
      </c>
      <c r="CQ413" s="29">
        <f t="shared" ca="1" si="836"/>
        <v>0</v>
      </c>
      <c r="CR413" s="292"/>
      <c r="DB413" s="242">
        <v>271</v>
      </c>
      <c r="DC413" s="488">
        <f t="shared" ca="1" si="837"/>
        <v>0</v>
      </c>
      <c r="DD413" s="489">
        <f t="shared" ca="1" si="810"/>
        <v>0</v>
      </c>
      <c r="DE413" s="488">
        <f t="shared" ca="1" si="838"/>
        <v>0</v>
      </c>
      <c r="DF413" s="489">
        <f t="shared" ca="1" si="839"/>
        <v>0</v>
      </c>
      <c r="DG413" s="488">
        <f t="shared" ca="1" si="840"/>
        <v>0</v>
      </c>
      <c r="DH413" s="488">
        <f t="shared" si="841"/>
        <v>0</v>
      </c>
      <c r="DI413" s="488">
        <f t="shared" si="842"/>
        <v>0</v>
      </c>
      <c r="DJ413" s="523">
        <f t="shared" ca="1" si="843"/>
        <v>0</v>
      </c>
      <c r="DK413" s="420">
        <f t="shared" ca="1" si="811"/>
        <v>0</v>
      </c>
      <c r="DL413" s="416">
        <f t="shared" ca="1" si="844"/>
        <v>0</v>
      </c>
      <c r="DM413" s="372">
        <f t="shared" ca="1" si="748"/>
        <v>0</v>
      </c>
      <c r="DN413" s="242">
        <v>272</v>
      </c>
      <c r="DO413" s="29">
        <f t="shared" si="812"/>
        <v>0</v>
      </c>
      <c r="DP413" s="29">
        <f t="shared" ca="1" si="737"/>
        <v>96220.876968516968</v>
      </c>
      <c r="DQ413" s="29">
        <f t="shared" ca="1" si="813"/>
        <v>100.2300801755385</v>
      </c>
      <c r="DR413" s="29"/>
      <c r="DS413" s="24">
        <v>271</v>
      </c>
      <c r="DT413" s="243">
        <f t="shared" ca="1" si="738"/>
        <v>0</v>
      </c>
      <c r="DU413" s="243">
        <f t="shared" ca="1" si="879"/>
        <v>0</v>
      </c>
      <c r="DV413" s="243">
        <f t="shared" ca="1" si="845"/>
        <v>0</v>
      </c>
      <c r="DW413" s="33"/>
      <c r="EG413" s="242">
        <v>271</v>
      </c>
      <c r="EH413" s="331">
        <f t="shared" ca="1" si="846"/>
        <v>1150</v>
      </c>
      <c r="EI413" s="599">
        <f t="shared" ca="1" si="749"/>
        <v>103.62049999999999</v>
      </c>
      <c r="EJ413" s="331">
        <f t="shared" ca="1" si="847"/>
        <v>1046.3795</v>
      </c>
      <c r="EK413" s="594">
        <f t="shared" ca="1" si="848"/>
        <v>78.327975960711925</v>
      </c>
      <c r="EL413" s="488">
        <f t="shared" ca="1" si="849"/>
        <v>968.0515240392881</v>
      </c>
      <c r="EM413" s="331">
        <f t="shared" si="850"/>
        <v>0</v>
      </c>
      <c r="EN413" s="331">
        <f t="shared" si="851"/>
        <v>0</v>
      </c>
      <c r="EO413" s="595">
        <f t="shared" ca="1" si="852"/>
        <v>25887.25451963337</v>
      </c>
      <c r="EP413" s="420">
        <f t="shared" ca="1" si="888"/>
        <v>0</v>
      </c>
      <c r="EQ413" s="416">
        <f t="shared" ca="1" si="853"/>
        <v>1150</v>
      </c>
      <c r="ER413" s="372">
        <f t="shared" ca="1" si="750"/>
        <v>-1150</v>
      </c>
      <c r="ES413" s="242">
        <v>272</v>
      </c>
      <c r="ET413" s="29">
        <f t="shared" si="854"/>
        <v>0</v>
      </c>
      <c r="EU413" s="584">
        <f t="shared" ca="1" si="875"/>
        <v>103740.52983417032</v>
      </c>
      <c r="EV413" s="29">
        <f t="shared" ca="1" si="815"/>
        <v>108.06305191059408</v>
      </c>
      <c r="EW413" s="29"/>
      <c r="EX413" s="24">
        <v>271</v>
      </c>
      <c r="EY413" s="243">
        <f t="shared" ca="1" si="739"/>
        <v>1150</v>
      </c>
      <c r="EZ413" s="243">
        <f t="shared" ca="1" si="880"/>
        <v>371950.54911428696</v>
      </c>
      <c r="FA413" s="243">
        <f t="shared" ca="1" si="855"/>
        <v>387.44848866071561</v>
      </c>
      <c r="FB413" s="33"/>
      <c r="FL413" s="242">
        <v>271</v>
      </c>
      <c r="FM413" s="331">
        <f t="shared" ca="1" si="856"/>
        <v>1150</v>
      </c>
      <c r="FN413" s="600">
        <f t="shared" ca="1" si="752"/>
        <v>104.1015</v>
      </c>
      <c r="FO413" s="331">
        <f t="shared" ca="1" si="857"/>
        <v>1045.8985</v>
      </c>
      <c r="FP413" s="597">
        <f t="shared" ca="1" si="858"/>
        <v>89.976719017608431</v>
      </c>
      <c r="FQ413" s="488">
        <f t="shared" ca="1" si="859"/>
        <v>955.92178098239162</v>
      </c>
      <c r="FR413" s="331">
        <f t="shared" si="860"/>
        <v>0</v>
      </c>
      <c r="FS413" s="331">
        <f t="shared" si="861"/>
        <v>0</v>
      </c>
      <c r="FT413" s="596">
        <f t="shared" ca="1" si="862"/>
        <v>29893.239025054776</v>
      </c>
      <c r="FU413" s="420">
        <f t="shared" ca="1" si="816"/>
        <v>0</v>
      </c>
      <c r="FV413" s="416">
        <f t="shared" ca="1" si="863"/>
        <v>1150</v>
      </c>
      <c r="FW413" s="372">
        <f t="shared" ca="1" si="753"/>
        <v>-1150</v>
      </c>
      <c r="FX413" s="242">
        <v>272</v>
      </c>
      <c r="FY413" s="29">
        <f t="shared" si="864"/>
        <v>0</v>
      </c>
      <c r="FZ413" s="586">
        <f t="shared" ca="1" si="876"/>
        <v>103740.52983417032</v>
      </c>
      <c r="GA413" s="29">
        <f t="shared" ca="1" si="817"/>
        <v>108.06305191059408</v>
      </c>
      <c r="GB413" s="29"/>
      <c r="GC413" s="24">
        <v>271</v>
      </c>
      <c r="GD413" s="243">
        <f t="shared" ca="1" si="740"/>
        <v>1150</v>
      </c>
      <c r="GE413" s="243">
        <f t="shared" ca="1" si="881"/>
        <v>371908.14508381678</v>
      </c>
      <c r="GF413" s="243">
        <f t="shared" ca="1" si="865"/>
        <v>387.4043177956425</v>
      </c>
      <c r="GG413" s="33"/>
      <c r="GQ413" s="242">
        <v>271</v>
      </c>
      <c r="GR413" s="331">
        <f t="shared" ca="1" si="818"/>
        <v>1150</v>
      </c>
      <c r="GS413" s="600">
        <f t="shared" ca="1" si="755"/>
        <v>106.9885</v>
      </c>
      <c r="GT413" s="331">
        <f t="shared" ca="1" si="819"/>
        <v>1043.0115000000001</v>
      </c>
      <c r="GU413" s="591">
        <f t="shared" ca="1" si="866"/>
        <v>130.04944439944251</v>
      </c>
      <c r="GV413" s="488">
        <f t="shared" ca="1" si="741"/>
        <v>912.96205560055751</v>
      </c>
      <c r="GW413" s="331">
        <f t="shared" si="742"/>
        <v>0</v>
      </c>
      <c r="GX413" s="331">
        <f t="shared" si="743"/>
        <v>0</v>
      </c>
      <c r="GY413" s="593">
        <f t="shared" ca="1" si="744"/>
        <v>43675.418881351157</v>
      </c>
      <c r="GZ413" s="420">
        <f t="shared" ca="1" si="820"/>
        <v>0</v>
      </c>
      <c r="HA413" s="416">
        <f t="shared" ca="1" si="867"/>
        <v>1150</v>
      </c>
      <c r="HB413" s="372">
        <f t="shared" ca="1" si="756"/>
        <v>-1150</v>
      </c>
      <c r="HC413" s="242">
        <v>272</v>
      </c>
      <c r="HD413" s="29">
        <f t="shared" si="868"/>
        <v>0</v>
      </c>
      <c r="HE413" s="29">
        <f t="shared" ca="1" si="877"/>
        <v>96220.876968516968</v>
      </c>
      <c r="HF413" s="29">
        <f t="shared" ca="1" si="821"/>
        <v>100.2300801755385</v>
      </c>
      <c r="HG413" s="29"/>
      <c r="HH413" s="24">
        <v>271</v>
      </c>
      <c r="HI413" s="243">
        <f t="shared" ca="1" si="758"/>
        <v>1150</v>
      </c>
      <c r="HJ413" s="243">
        <f t="shared" ca="1" si="882"/>
        <v>370549.36695217318</v>
      </c>
      <c r="HK413" s="243">
        <f t="shared" ca="1" si="869"/>
        <v>385.98892390851375</v>
      </c>
      <c r="HL413" s="33"/>
    </row>
    <row r="414" spans="3:220" ht="15" customHeight="1" x14ac:dyDescent="0.25">
      <c r="C414" s="242">
        <v>272</v>
      </c>
      <c r="D414" s="243">
        <f t="shared" si="793"/>
        <v>1155.6736805955547</v>
      </c>
      <c r="E414" s="865">
        <f t="shared" si="870"/>
        <v>100</v>
      </c>
      <c r="F414" s="866"/>
      <c r="G414" s="243">
        <f t="shared" si="794"/>
        <v>1055.6736805955547</v>
      </c>
      <c r="H414" s="859">
        <f t="shared" si="795"/>
        <v>97.117197640988252</v>
      </c>
      <c r="I414" s="860"/>
      <c r="J414" s="243">
        <f t="shared" si="796"/>
        <v>958.55648295456649</v>
      </c>
      <c r="K414" s="859">
        <f t="shared" si="822"/>
        <v>28176.602809341908</v>
      </c>
      <c r="L414" s="860"/>
      <c r="M414" s="860"/>
      <c r="N414" s="861"/>
      <c r="O414" s="248">
        <f t="shared" si="823"/>
        <v>28176.602809341908</v>
      </c>
      <c r="P414" s="248">
        <f t="shared" si="791"/>
        <v>0</v>
      </c>
      <c r="Q414" s="248">
        <f t="shared" si="797"/>
        <v>0</v>
      </c>
      <c r="R414" s="1015" t="str">
        <f t="shared" si="792"/>
        <v/>
      </c>
      <c r="S414" s="1015"/>
      <c r="U414">
        <v>272</v>
      </c>
      <c r="W414" s="278"/>
      <c r="X414" s="278"/>
      <c r="Y414" s="854"/>
      <c r="Z414" s="855"/>
      <c r="AA414" s="279"/>
      <c r="AR414" s="242">
        <v>272</v>
      </c>
      <c r="AS414" s="331">
        <f t="shared" ca="1" si="883"/>
        <v>0</v>
      </c>
      <c r="AT414" s="566">
        <f t="shared" ca="1" si="824"/>
        <v>0</v>
      </c>
      <c r="AU414" s="331">
        <f t="shared" ca="1" si="799"/>
        <v>0</v>
      </c>
      <c r="AV414" s="329">
        <f t="shared" ca="1" si="884"/>
        <v>0</v>
      </c>
      <c r="AW414" s="331">
        <f t="shared" ca="1" si="885"/>
        <v>0</v>
      </c>
      <c r="AX414" s="331">
        <f t="shared" si="825"/>
        <v>0</v>
      </c>
      <c r="AY414" s="331">
        <f t="shared" si="873"/>
        <v>0</v>
      </c>
      <c r="AZ414" s="350">
        <f t="shared" ca="1" si="886"/>
        <v>0</v>
      </c>
      <c r="BA414" s="420">
        <f t="shared" ca="1" si="887"/>
        <v>0</v>
      </c>
      <c r="BB414" s="416">
        <f t="shared" ca="1" si="826"/>
        <v>0</v>
      </c>
      <c r="BC414" s="372">
        <f t="shared" ca="1" si="745"/>
        <v>0</v>
      </c>
      <c r="BD414" s="242">
        <v>273</v>
      </c>
      <c r="BE414" s="29">
        <f t="shared" si="804"/>
        <v>0</v>
      </c>
      <c r="BF414" s="29">
        <f t="shared" ca="1" si="827"/>
        <v>103740.52983417032</v>
      </c>
      <c r="BG414" s="29">
        <f t="shared" ca="1" si="805"/>
        <v>108.06305191059408</v>
      </c>
      <c r="BH414" s="29"/>
      <c r="BI414" s="24">
        <v>272</v>
      </c>
      <c r="BJ414" s="243">
        <f t="shared" ca="1" si="735"/>
        <v>0</v>
      </c>
      <c r="BK414" s="243">
        <f t="shared" ca="1" si="871"/>
        <v>0</v>
      </c>
      <c r="BL414" s="243">
        <f t="shared" ca="1" si="828"/>
        <v>0</v>
      </c>
      <c r="BM414" s="33"/>
      <c r="BO414" s="278"/>
      <c r="BP414" s="278"/>
      <c r="BQ414" s="278"/>
      <c r="BR414" s="278"/>
      <c r="BS414" s="278"/>
      <c r="BT414" s="278"/>
      <c r="BU414" s="278"/>
      <c r="BV414" s="278"/>
      <c r="BW414" s="679">
        <v>272</v>
      </c>
      <c r="BX414" s="489">
        <f t="shared" ca="1" si="829"/>
        <v>0</v>
      </c>
      <c r="BY414" s="489">
        <f t="shared" ca="1" si="806"/>
        <v>0</v>
      </c>
      <c r="BZ414" s="489">
        <f t="shared" ca="1" si="807"/>
        <v>0</v>
      </c>
      <c r="CA414" s="489">
        <f t="shared" ca="1" si="830"/>
        <v>0</v>
      </c>
      <c r="CB414" s="489">
        <f t="shared" ca="1" si="831"/>
        <v>0</v>
      </c>
      <c r="CC414" s="489">
        <f t="shared" si="832"/>
        <v>0</v>
      </c>
      <c r="CD414" s="489">
        <f t="shared" si="833"/>
        <v>0</v>
      </c>
      <c r="CE414" s="647">
        <f t="shared" ca="1" si="834"/>
        <v>0</v>
      </c>
      <c r="CF414" s="700">
        <f t="shared" ca="1" si="872"/>
        <v>0</v>
      </c>
      <c r="CG414" s="701">
        <f t="shared" ca="1" si="835"/>
        <v>0</v>
      </c>
      <c r="CH414" s="710">
        <f t="shared" ca="1" si="746"/>
        <v>0</v>
      </c>
      <c r="CI414" s="679">
        <v>273</v>
      </c>
      <c r="CJ414" s="29">
        <f t="shared" si="808"/>
        <v>0</v>
      </c>
      <c r="CK414" s="29">
        <f t="shared" ca="1" si="874"/>
        <v>103740.52983417032</v>
      </c>
      <c r="CL414" s="29">
        <f t="shared" ca="1" si="809"/>
        <v>108.06305191059408</v>
      </c>
      <c r="CM414" s="29"/>
      <c r="CN414" s="29">
        <v>272</v>
      </c>
      <c r="CO414" s="29">
        <f t="shared" ca="1" si="736"/>
        <v>0</v>
      </c>
      <c r="CP414" s="29">
        <f t="shared" ca="1" si="878"/>
        <v>0</v>
      </c>
      <c r="CQ414" s="29">
        <f t="shared" ca="1" si="836"/>
        <v>0</v>
      </c>
      <c r="CR414" s="292"/>
      <c r="DB414" s="242">
        <v>272</v>
      </c>
      <c r="DC414" s="488">
        <f t="shared" ca="1" si="837"/>
        <v>0</v>
      </c>
      <c r="DD414" s="489">
        <f t="shared" ca="1" si="810"/>
        <v>0</v>
      </c>
      <c r="DE414" s="488">
        <f t="shared" ca="1" si="838"/>
        <v>0</v>
      </c>
      <c r="DF414" s="489">
        <f t="shared" ca="1" si="839"/>
        <v>0</v>
      </c>
      <c r="DG414" s="488">
        <f t="shared" ca="1" si="840"/>
        <v>0</v>
      </c>
      <c r="DH414" s="488">
        <f t="shared" si="841"/>
        <v>0</v>
      </c>
      <c r="DI414" s="488">
        <f t="shared" si="842"/>
        <v>0</v>
      </c>
      <c r="DJ414" s="523">
        <f t="shared" ca="1" si="843"/>
        <v>0</v>
      </c>
      <c r="DK414" s="420">
        <f t="shared" ca="1" si="811"/>
        <v>0</v>
      </c>
      <c r="DL414" s="416">
        <f t="shared" ca="1" si="844"/>
        <v>0</v>
      </c>
      <c r="DM414" s="372">
        <f t="shared" ca="1" si="748"/>
        <v>0</v>
      </c>
      <c r="DN414" s="242">
        <v>273</v>
      </c>
      <c r="DO414" s="29">
        <f t="shared" si="812"/>
        <v>0</v>
      </c>
      <c r="DP414" s="29">
        <f t="shared" ca="1" si="737"/>
        <v>96220.876968516968</v>
      </c>
      <c r="DQ414" s="29">
        <f t="shared" ca="1" si="813"/>
        <v>100.2300801755385</v>
      </c>
      <c r="DR414" s="29"/>
      <c r="DS414" s="24">
        <v>272</v>
      </c>
      <c r="DT414" s="243">
        <f t="shared" ca="1" si="738"/>
        <v>0</v>
      </c>
      <c r="DU414" s="243">
        <f t="shared" ca="1" si="879"/>
        <v>0</v>
      </c>
      <c r="DV414" s="243">
        <f t="shared" ca="1" si="845"/>
        <v>0</v>
      </c>
      <c r="DW414" s="33"/>
      <c r="EG414" s="242">
        <v>272</v>
      </c>
      <c r="EH414" s="331">
        <f t="shared" ca="1" si="846"/>
        <v>1150</v>
      </c>
      <c r="EI414" s="599">
        <f t="shared" ca="1" si="749"/>
        <v>103.62049999999999</v>
      </c>
      <c r="EJ414" s="331">
        <f t="shared" ca="1" si="847"/>
        <v>1046.3795</v>
      </c>
      <c r="EK414" s="594">
        <f t="shared" ca="1" si="848"/>
        <v>75.504492348930668</v>
      </c>
      <c r="EL414" s="488">
        <f t="shared" ca="1" si="849"/>
        <v>970.87500765106938</v>
      </c>
      <c r="EM414" s="331">
        <f t="shared" si="850"/>
        <v>0</v>
      </c>
      <c r="EN414" s="331">
        <f t="shared" si="851"/>
        <v>0</v>
      </c>
      <c r="EO414" s="595">
        <f t="shared" ca="1" si="852"/>
        <v>24916.379511982301</v>
      </c>
      <c r="EP414" s="420">
        <f t="shared" ca="1" si="888"/>
        <v>0</v>
      </c>
      <c r="EQ414" s="416">
        <f t="shared" ca="1" si="853"/>
        <v>1150</v>
      </c>
      <c r="ER414" s="372">
        <f t="shared" ca="1" si="750"/>
        <v>-1150</v>
      </c>
      <c r="ES414" s="242">
        <v>273</v>
      </c>
      <c r="ET414" s="29">
        <f t="shared" si="854"/>
        <v>0</v>
      </c>
      <c r="EU414" s="29">
        <f t="shared" ca="1" si="875"/>
        <v>103740.52983417032</v>
      </c>
      <c r="EV414" s="29">
        <f t="shared" ca="1" si="815"/>
        <v>108.06305191059408</v>
      </c>
      <c r="EW414" s="29"/>
      <c r="EX414" s="24">
        <v>272</v>
      </c>
      <c r="EY414" s="243">
        <f t="shared" ca="1" si="739"/>
        <v>1150</v>
      </c>
      <c r="EZ414" s="243">
        <f t="shared" ca="1" si="880"/>
        <v>373100.54911428696</v>
      </c>
      <c r="FA414" s="243">
        <f t="shared" ca="1" si="855"/>
        <v>388.6464053273823</v>
      </c>
      <c r="FB414" s="33"/>
      <c r="FL414" s="242">
        <v>272</v>
      </c>
      <c r="FM414" s="331">
        <f t="shared" ca="1" si="856"/>
        <v>1150</v>
      </c>
      <c r="FN414" s="600">
        <f t="shared" ca="1" si="752"/>
        <v>104.1015</v>
      </c>
      <c r="FO414" s="331">
        <f t="shared" ca="1" si="857"/>
        <v>1045.8985</v>
      </c>
      <c r="FP414" s="597">
        <f t="shared" ca="1" si="858"/>
        <v>87.188613823076437</v>
      </c>
      <c r="FQ414" s="488">
        <f t="shared" ca="1" si="859"/>
        <v>958.70988617692353</v>
      </c>
      <c r="FR414" s="331">
        <f t="shared" si="860"/>
        <v>0</v>
      </c>
      <c r="FS414" s="331">
        <f t="shared" si="861"/>
        <v>0</v>
      </c>
      <c r="FT414" s="596">
        <f t="shared" ca="1" si="862"/>
        <v>28934.529138877853</v>
      </c>
      <c r="FU414" s="420">
        <f t="shared" ca="1" si="816"/>
        <v>0</v>
      </c>
      <c r="FV414" s="416">
        <f t="shared" ca="1" si="863"/>
        <v>1150</v>
      </c>
      <c r="FW414" s="372">
        <f t="shared" ca="1" si="753"/>
        <v>-1150</v>
      </c>
      <c r="FX414" s="242">
        <v>273</v>
      </c>
      <c r="FY414" s="29">
        <f t="shared" si="864"/>
        <v>0</v>
      </c>
      <c r="FZ414" s="29">
        <f t="shared" ca="1" si="876"/>
        <v>103740.52983417032</v>
      </c>
      <c r="GA414" s="29">
        <f t="shared" ca="1" si="817"/>
        <v>108.06305191059408</v>
      </c>
      <c r="GB414" s="29"/>
      <c r="GC414" s="24">
        <v>272</v>
      </c>
      <c r="GD414" s="243">
        <f t="shared" ca="1" si="740"/>
        <v>1150</v>
      </c>
      <c r="GE414" s="243">
        <f t="shared" ca="1" si="881"/>
        <v>373058.14508381678</v>
      </c>
      <c r="GF414" s="243">
        <f t="shared" ca="1" si="865"/>
        <v>388.60223446230913</v>
      </c>
      <c r="GG414" s="33"/>
      <c r="GQ414" s="242">
        <v>272</v>
      </c>
      <c r="GR414" s="331">
        <f t="shared" ca="1" si="818"/>
        <v>1150</v>
      </c>
      <c r="GS414" s="600">
        <f t="shared" ca="1" si="755"/>
        <v>106.9885</v>
      </c>
      <c r="GT414" s="331">
        <f t="shared" ca="1" si="819"/>
        <v>1043.0115000000001</v>
      </c>
      <c r="GU414" s="591">
        <f t="shared" ca="1" si="866"/>
        <v>127.38663840394088</v>
      </c>
      <c r="GV414" s="488">
        <f t="shared" ca="1" si="741"/>
        <v>915.62486159605919</v>
      </c>
      <c r="GW414" s="331">
        <f t="shared" si="742"/>
        <v>0</v>
      </c>
      <c r="GX414" s="331">
        <f t="shared" si="743"/>
        <v>0</v>
      </c>
      <c r="GY414" s="593">
        <f t="shared" ca="1" si="744"/>
        <v>42759.7940197551</v>
      </c>
      <c r="GZ414" s="420">
        <f t="shared" ca="1" si="820"/>
        <v>0</v>
      </c>
      <c r="HA414" s="416">
        <f t="shared" ca="1" si="867"/>
        <v>1150</v>
      </c>
      <c r="HB414" s="372">
        <f t="shared" ca="1" si="756"/>
        <v>-1150</v>
      </c>
      <c r="HC414" s="242">
        <v>273</v>
      </c>
      <c r="HD414" s="29">
        <f t="shared" si="868"/>
        <v>0</v>
      </c>
      <c r="HE414" s="29">
        <f t="shared" ca="1" si="877"/>
        <v>96220.876968516968</v>
      </c>
      <c r="HF414" s="29">
        <f t="shared" ca="1" si="821"/>
        <v>100.2300801755385</v>
      </c>
      <c r="HG414" s="29"/>
      <c r="HH414" s="24">
        <v>272</v>
      </c>
      <c r="HI414" s="243">
        <f t="shared" ca="1" si="758"/>
        <v>1150</v>
      </c>
      <c r="HJ414" s="243">
        <f t="shared" ca="1" si="882"/>
        <v>371699.36695217318</v>
      </c>
      <c r="HK414" s="243">
        <f t="shared" ca="1" si="869"/>
        <v>387.18684057518044</v>
      </c>
      <c r="HL414" s="33"/>
    </row>
    <row r="415" spans="3:220" ht="15" customHeight="1" x14ac:dyDescent="0.25">
      <c r="C415" s="242">
        <v>273</v>
      </c>
      <c r="D415" s="243">
        <f t="shared" si="793"/>
        <v>1155.6736805955547</v>
      </c>
      <c r="E415" s="865">
        <f t="shared" si="870"/>
        <v>100</v>
      </c>
      <c r="F415" s="866"/>
      <c r="G415" s="243">
        <f t="shared" si="794"/>
        <v>1055.6736805955547</v>
      </c>
      <c r="H415" s="859">
        <f t="shared" si="795"/>
        <v>93.922009364473027</v>
      </c>
      <c r="I415" s="860"/>
      <c r="J415" s="243">
        <f t="shared" si="796"/>
        <v>961.75167123108167</v>
      </c>
      <c r="K415" s="859">
        <f t="shared" si="822"/>
        <v>27214.851138110826</v>
      </c>
      <c r="L415" s="860"/>
      <c r="M415" s="860"/>
      <c r="N415" s="861"/>
      <c r="O415" s="248">
        <f t="shared" si="823"/>
        <v>27214.851138110826</v>
      </c>
      <c r="P415" s="248">
        <f t="shared" si="791"/>
        <v>0</v>
      </c>
      <c r="Q415" s="248">
        <f t="shared" si="797"/>
        <v>0</v>
      </c>
      <c r="R415" s="1015" t="str">
        <f t="shared" si="792"/>
        <v/>
      </c>
      <c r="S415" s="1015"/>
      <c r="U415">
        <v>273</v>
      </c>
      <c r="W415" s="278"/>
      <c r="X415" s="278"/>
      <c r="Y415" s="854"/>
      <c r="Z415" s="855"/>
      <c r="AA415" s="279"/>
      <c r="AR415" s="242">
        <v>273</v>
      </c>
      <c r="AS415" s="331">
        <f t="shared" ca="1" si="883"/>
        <v>0</v>
      </c>
      <c r="AT415" s="566">
        <f t="shared" ca="1" si="824"/>
        <v>0</v>
      </c>
      <c r="AU415" s="331">
        <f t="shared" ca="1" si="799"/>
        <v>0</v>
      </c>
      <c r="AV415" s="329">
        <f t="shared" ca="1" si="884"/>
        <v>0</v>
      </c>
      <c r="AW415" s="331">
        <f t="shared" ca="1" si="885"/>
        <v>0</v>
      </c>
      <c r="AX415" s="331">
        <f t="shared" si="825"/>
        <v>0</v>
      </c>
      <c r="AY415" s="331">
        <f t="shared" si="873"/>
        <v>0</v>
      </c>
      <c r="AZ415" s="350">
        <f t="shared" ca="1" si="886"/>
        <v>0</v>
      </c>
      <c r="BA415" s="420">
        <f t="shared" ca="1" si="887"/>
        <v>0</v>
      </c>
      <c r="BB415" s="416">
        <f t="shared" ca="1" si="826"/>
        <v>0</v>
      </c>
      <c r="BC415" s="372">
        <f t="shared" ca="1" si="745"/>
        <v>0</v>
      </c>
      <c r="BD415" s="242">
        <v>274</v>
      </c>
      <c r="BE415" s="29">
        <f t="shared" si="804"/>
        <v>0</v>
      </c>
      <c r="BF415" s="29">
        <f t="shared" ca="1" si="827"/>
        <v>103740.52983417032</v>
      </c>
      <c r="BG415" s="29">
        <f t="shared" ca="1" si="805"/>
        <v>108.06305191059408</v>
      </c>
      <c r="BH415" s="29"/>
      <c r="BI415" s="24">
        <v>273</v>
      </c>
      <c r="BJ415" s="243">
        <f t="shared" ca="1" si="735"/>
        <v>0</v>
      </c>
      <c r="BK415" s="243">
        <f t="shared" ca="1" si="871"/>
        <v>0</v>
      </c>
      <c r="BL415" s="243">
        <f t="shared" ca="1" si="828"/>
        <v>0</v>
      </c>
      <c r="BM415" s="33"/>
      <c r="BO415" s="278"/>
      <c r="BP415" s="278"/>
      <c r="BQ415" s="278"/>
      <c r="BR415" s="278"/>
      <c r="BS415" s="278"/>
      <c r="BT415" s="278"/>
      <c r="BU415" s="278"/>
      <c r="BV415" s="278"/>
      <c r="BW415" s="679">
        <v>273</v>
      </c>
      <c r="BX415" s="489">
        <f t="shared" ca="1" si="829"/>
        <v>0</v>
      </c>
      <c r="BY415" s="489">
        <f t="shared" ca="1" si="806"/>
        <v>0</v>
      </c>
      <c r="BZ415" s="489">
        <f t="shared" ca="1" si="807"/>
        <v>0</v>
      </c>
      <c r="CA415" s="489">
        <f t="shared" ca="1" si="830"/>
        <v>0</v>
      </c>
      <c r="CB415" s="489">
        <f t="shared" ca="1" si="831"/>
        <v>0</v>
      </c>
      <c r="CC415" s="489">
        <f t="shared" si="832"/>
        <v>0</v>
      </c>
      <c r="CD415" s="489">
        <f t="shared" si="833"/>
        <v>0</v>
      </c>
      <c r="CE415" s="647">
        <f t="shared" ca="1" si="834"/>
        <v>0</v>
      </c>
      <c r="CF415" s="700">
        <f t="shared" ca="1" si="872"/>
        <v>0</v>
      </c>
      <c r="CG415" s="701">
        <f t="shared" ca="1" si="835"/>
        <v>0</v>
      </c>
      <c r="CH415" s="710">
        <f t="shared" ca="1" si="746"/>
        <v>0</v>
      </c>
      <c r="CI415" s="679">
        <v>274</v>
      </c>
      <c r="CJ415" s="29">
        <f t="shared" si="808"/>
        <v>0</v>
      </c>
      <c r="CK415" s="29">
        <f t="shared" ca="1" si="874"/>
        <v>103740.52983417032</v>
      </c>
      <c r="CL415" s="29">
        <f t="shared" ca="1" si="809"/>
        <v>108.06305191059408</v>
      </c>
      <c r="CM415" s="29"/>
      <c r="CN415" s="29">
        <v>273</v>
      </c>
      <c r="CO415" s="29">
        <f t="shared" ca="1" si="736"/>
        <v>0</v>
      </c>
      <c r="CP415" s="29">
        <f t="shared" ca="1" si="878"/>
        <v>0</v>
      </c>
      <c r="CQ415" s="29">
        <f t="shared" ca="1" si="836"/>
        <v>0</v>
      </c>
      <c r="CR415" s="292"/>
      <c r="DB415" s="242">
        <v>273</v>
      </c>
      <c r="DC415" s="488">
        <f t="shared" ca="1" si="837"/>
        <v>0</v>
      </c>
      <c r="DD415" s="489">
        <f t="shared" ca="1" si="810"/>
        <v>0</v>
      </c>
      <c r="DE415" s="488">
        <f t="shared" ca="1" si="838"/>
        <v>0</v>
      </c>
      <c r="DF415" s="489">
        <f t="shared" ca="1" si="839"/>
        <v>0</v>
      </c>
      <c r="DG415" s="488">
        <f t="shared" ca="1" si="840"/>
        <v>0</v>
      </c>
      <c r="DH415" s="488">
        <f t="shared" si="841"/>
        <v>0</v>
      </c>
      <c r="DI415" s="488">
        <f t="shared" si="842"/>
        <v>0</v>
      </c>
      <c r="DJ415" s="523">
        <f t="shared" ca="1" si="843"/>
        <v>0</v>
      </c>
      <c r="DK415" s="420">
        <f t="shared" ca="1" si="811"/>
        <v>0</v>
      </c>
      <c r="DL415" s="416">
        <f t="shared" ca="1" si="844"/>
        <v>0</v>
      </c>
      <c r="DM415" s="372">
        <f t="shared" ca="1" si="748"/>
        <v>0</v>
      </c>
      <c r="DN415" s="242">
        <v>274</v>
      </c>
      <c r="DO415" s="29">
        <f t="shared" si="812"/>
        <v>0</v>
      </c>
      <c r="DP415" s="29">
        <f t="shared" ca="1" si="737"/>
        <v>96220.876968516968</v>
      </c>
      <c r="DQ415" s="29">
        <f t="shared" ca="1" si="813"/>
        <v>100.2300801755385</v>
      </c>
      <c r="DR415" s="29"/>
      <c r="DS415" s="24">
        <v>273</v>
      </c>
      <c r="DT415" s="243">
        <f t="shared" ca="1" si="738"/>
        <v>0</v>
      </c>
      <c r="DU415" s="243">
        <f t="shared" ca="1" si="879"/>
        <v>0</v>
      </c>
      <c r="DV415" s="243">
        <f t="shared" ca="1" si="845"/>
        <v>0</v>
      </c>
      <c r="DW415" s="33"/>
      <c r="EG415" s="242">
        <v>273</v>
      </c>
      <c r="EH415" s="331">
        <f t="shared" ca="1" si="846"/>
        <v>1150</v>
      </c>
      <c r="EI415" s="599">
        <f t="shared" ca="1" si="749"/>
        <v>103.62049999999999</v>
      </c>
      <c r="EJ415" s="331">
        <f t="shared" ca="1" si="847"/>
        <v>1046.3795</v>
      </c>
      <c r="EK415" s="594">
        <f t="shared" ca="1" si="848"/>
        <v>72.672773576615057</v>
      </c>
      <c r="EL415" s="488">
        <f t="shared" ca="1" si="849"/>
        <v>973.70672642338491</v>
      </c>
      <c r="EM415" s="331">
        <f t="shared" si="850"/>
        <v>0</v>
      </c>
      <c r="EN415" s="331">
        <f t="shared" si="851"/>
        <v>0</v>
      </c>
      <c r="EO415" s="595">
        <f t="shared" ca="1" si="852"/>
        <v>23942.672785558916</v>
      </c>
      <c r="EP415" s="420">
        <f t="shared" ca="1" si="888"/>
        <v>0</v>
      </c>
      <c r="EQ415" s="416">
        <f t="shared" ca="1" si="853"/>
        <v>1150</v>
      </c>
      <c r="ER415" s="372">
        <f t="shared" ca="1" si="750"/>
        <v>-1150</v>
      </c>
      <c r="ES415" s="242">
        <v>274</v>
      </c>
      <c r="ET415" s="29">
        <f t="shared" si="854"/>
        <v>0</v>
      </c>
      <c r="EU415" s="29">
        <f t="shared" ca="1" si="875"/>
        <v>103740.52983417032</v>
      </c>
      <c r="EV415" s="29">
        <f t="shared" ca="1" si="815"/>
        <v>108.06305191059408</v>
      </c>
      <c r="EW415" s="29"/>
      <c r="EX415" s="24">
        <v>273</v>
      </c>
      <c r="EY415" s="243">
        <f t="shared" ca="1" si="739"/>
        <v>1150</v>
      </c>
      <c r="EZ415" s="243">
        <f t="shared" ca="1" si="880"/>
        <v>374250.54911428696</v>
      </c>
      <c r="FA415" s="243">
        <f t="shared" ca="1" si="855"/>
        <v>389.84432199404893</v>
      </c>
      <c r="FB415" s="33"/>
      <c r="FL415" s="242">
        <v>273</v>
      </c>
      <c r="FM415" s="331">
        <f t="shared" ca="1" si="856"/>
        <v>1150</v>
      </c>
      <c r="FN415" s="600">
        <f t="shared" ca="1" si="752"/>
        <v>104.1015</v>
      </c>
      <c r="FO415" s="331">
        <f t="shared" ca="1" si="857"/>
        <v>1045.8985</v>
      </c>
      <c r="FP415" s="597">
        <f t="shared" ca="1" si="858"/>
        <v>84.392376655060417</v>
      </c>
      <c r="FQ415" s="488">
        <f t="shared" ca="1" si="859"/>
        <v>961.50612334493962</v>
      </c>
      <c r="FR415" s="331">
        <f t="shared" si="860"/>
        <v>0</v>
      </c>
      <c r="FS415" s="331">
        <f t="shared" si="861"/>
        <v>0</v>
      </c>
      <c r="FT415" s="596">
        <f t="shared" ca="1" si="862"/>
        <v>27973.023015532912</v>
      </c>
      <c r="FU415" s="420">
        <f t="shared" ca="1" si="816"/>
        <v>0</v>
      </c>
      <c r="FV415" s="416">
        <f t="shared" ca="1" si="863"/>
        <v>1150</v>
      </c>
      <c r="FW415" s="372">
        <f t="shared" ca="1" si="753"/>
        <v>-1150</v>
      </c>
      <c r="FX415" s="242">
        <v>274</v>
      </c>
      <c r="FY415" s="29">
        <f t="shared" si="864"/>
        <v>0</v>
      </c>
      <c r="FZ415" s="29">
        <f t="shared" ca="1" si="876"/>
        <v>103740.52983417032</v>
      </c>
      <c r="GA415" s="29">
        <f t="shared" ca="1" si="817"/>
        <v>108.06305191059408</v>
      </c>
      <c r="GB415" s="29"/>
      <c r="GC415" s="24">
        <v>273</v>
      </c>
      <c r="GD415" s="243">
        <f t="shared" ca="1" si="740"/>
        <v>1150</v>
      </c>
      <c r="GE415" s="243">
        <f t="shared" ca="1" si="881"/>
        <v>374208.14508381678</v>
      </c>
      <c r="GF415" s="243">
        <f t="shared" ca="1" si="865"/>
        <v>389.80015112897581</v>
      </c>
      <c r="GG415" s="33"/>
      <c r="GQ415" s="242">
        <v>273</v>
      </c>
      <c r="GR415" s="331">
        <f t="shared" ca="1" si="818"/>
        <v>1150</v>
      </c>
      <c r="GS415" s="600">
        <f t="shared" ca="1" si="755"/>
        <v>106.9885</v>
      </c>
      <c r="GT415" s="331">
        <f t="shared" ca="1" si="819"/>
        <v>1043.0115000000001</v>
      </c>
      <c r="GU415" s="591">
        <f t="shared" ca="1" si="866"/>
        <v>124.71606589095239</v>
      </c>
      <c r="GV415" s="488">
        <f t="shared" ca="1" si="741"/>
        <v>918.29543410904762</v>
      </c>
      <c r="GW415" s="331">
        <f t="shared" si="742"/>
        <v>0</v>
      </c>
      <c r="GX415" s="331">
        <f t="shared" si="743"/>
        <v>0</v>
      </c>
      <c r="GY415" s="593">
        <f t="shared" ca="1" si="744"/>
        <v>41841.498585646055</v>
      </c>
      <c r="GZ415" s="420">
        <f t="shared" ca="1" si="820"/>
        <v>0</v>
      </c>
      <c r="HA415" s="416">
        <f t="shared" ca="1" si="867"/>
        <v>1150</v>
      </c>
      <c r="HB415" s="372">
        <f t="shared" ca="1" si="756"/>
        <v>-1150</v>
      </c>
      <c r="HC415" s="242">
        <v>274</v>
      </c>
      <c r="HD415" s="29">
        <f t="shared" si="868"/>
        <v>0</v>
      </c>
      <c r="HE415" s="29">
        <f t="shared" ca="1" si="877"/>
        <v>96220.876968516968</v>
      </c>
      <c r="HF415" s="29">
        <f t="shared" ca="1" si="821"/>
        <v>100.2300801755385</v>
      </c>
      <c r="HG415" s="29"/>
      <c r="HH415" s="24">
        <v>273</v>
      </c>
      <c r="HI415" s="243">
        <f t="shared" ca="1" si="758"/>
        <v>1150</v>
      </c>
      <c r="HJ415" s="243">
        <f t="shared" ca="1" si="882"/>
        <v>372849.36695217318</v>
      </c>
      <c r="HK415" s="243">
        <f t="shared" ca="1" si="869"/>
        <v>388.38475724184713</v>
      </c>
      <c r="HL415" s="33"/>
    </row>
    <row r="416" spans="3:220" ht="15" customHeight="1" x14ac:dyDescent="0.25">
      <c r="C416" s="242">
        <v>274</v>
      </c>
      <c r="D416" s="243">
        <f t="shared" si="793"/>
        <v>1155.6736805955547</v>
      </c>
      <c r="E416" s="865">
        <f t="shared" si="870"/>
        <v>100</v>
      </c>
      <c r="F416" s="866"/>
      <c r="G416" s="243">
        <f t="shared" si="794"/>
        <v>1055.6736805955547</v>
      </c>
      <c r="H416" s="859">
        <f t="shared" si="795"/>
        <v>90.716170460369426</v>
      </c>
      <c r="I416" s="860"/>
      <c r="J416" s="243">
        <f t="shared" si="796"/>
        <v>964.95751013518532</v>
      </c>
      <c r="K416" s="859">
        <f t="shared" si="822"/>
        <v>26249.893627975642</v>
      </c>
      <c r="L416" s="860"/>
      <c r="M416" s="860"/>
      <c r="N416" s="861"/>
      <c r="O416" s="248">
        <f t="shared" si="823"/>
        <v>26249.893627975642</v>
      </c>
      <c r="P416" s="248">
        <f t="shared" si="791"/>
        <v>0</v>
      </c>
      <c r="Q416" s="248">
        <f t="shared" si="797"/>
        <v>0</v>
      </c>
      <c r="R416" s="1015" t="str">
        <f t="shared" si="792"/>
        <v/>
      </c>
      <c r="S416" s="1015"/>
      <c r="U416">
        <v>274</v>
      </c>
      <c r="W416" s="278"/>
      <c r="X416" s="278"/>
      <c r="Y416" s="854"/>
      <c r="Z416" s="855"/>
      <c r="AA416" s="279"/>
      <c r="AR416" s="242">
        <v>274</v>
      </c>
      <c r="AS416" s="331">
        <f t="shared" ca="1" si="883"/>
        <v>0</v>
      </c>
      <c r="AT416" s="566">
        <f t="shared" ca="1" si="824"/>
        <v>0</v>
      </c>
      <c r="AU416" s="331">
        <f t="shared" ca="1" si="799"/>
        <v>0</v>
      </c>
      <c r="AV416" s="329">
        <f t="shared" ca="1" si="884"/>
        <v>0</v>
      </c>
      <c r="AW416" s="331">
        <f t="shared" ca="1" si="885"/>
        <v>0</v>
      </c>
      <c r="AX416" s="331">
        <f t="shared" si="825"/>
        <v>0</v>
      </c>
      <c r="AY416" s="331">
        <f t="shared" si="873"/>
        <v>0</v>
      </c>
      <c r="AZ416" s="350">
        <f t="shared" ca="1" si="886"/>
        <v>0</v>
      </c>
      <c r="BA416" s="420">
        <f t="shared" ca="1" si="887"/>
        <v>0</v>
      </c>
      <c r="BB416" s="416">
        <f t="shared" ca="1" si="826"/>
        <v>0</v>
      </c>
      <c r="BC416" s="372">
        <f t="shared" ca="1" si="745"/>
        <v>0</v>
      </c>
      <c r="BD416" s="242">
        <v>275</v>
      </c>
      <c r="BE416" s="29">
        <f t="shared" si="804"/>
        <v>0</v>
      </c>
      <c r="BF416" s="29">
        <f t="shared" ca="1" si="827"/>
        <v>103740.52983417032</v>
      </c>
      <c r="BG416" s="29">
        <f t="shared" ca="1" si="805"/>
        <v>108.06305191059408</v>
      </c>
      <c r="BH416" s="29"/>
      <c r="BI416" s="24">
        <v>274</v>
      </c>
      <c r="BJ416" s="243">
        <f t="shared" ca="1" si="735"/>
        <v>0</v>
      </c>
      <c r="BK416" s="243">
        <f t="shared" ca="1" si="871"/>
        <v>0</v>
      </c>
      <c r="BL416" s="243">
        <f t="shared" ca="1" si="828"/>
        <v>0</v>
      </c>
      <c r="BM416" s="33"/>
      <c r="BO416" s="278"/>
      <c r="BP416" s="278"/>
      <c r="BQ416" s="278"/>
      <c r="BR416" s="278"/>
      <c r="BS416" s="278"/>
      <c r="BT416" s="278"/>
      <c r="BU416" s="278"/>
      <c r="BV416" s="278"/>
      <c r="BW416" s="679">
        <v>274</v>
      </c>
      <c r="BX416" s="489">
        <f t="shared" ca="1" si="829"/>
        <v>0</v>
      </c>
      <c r="BY416" s="489">
        <f t="shared" ca="1" si="806"/>
        <v>0</v>
      </c>
      <c r="BZ416" s="489">
        <f t="shared" ca="1" si="807"/>
        <v>0</v>
      </c>
      <c r="CA416" s="489">
        <f t="shared" ca="1" si="830"/>
        <v>0</v>
      </c>
      <c r="CB416" s="489">
        <f t="shared" ca="1" si="831"/>
        <v>0</v>
      </c>
      <c r="CC416" s="489">
        <f t="shared" si="832"/>
        <v>0</v>
      </c>
      <c r="CD416" s="489">
        <f t="shared" si="833"/>
        <v>0</v>
      </c>
      <c r="CE416" s="647">
        <f t="shared" ca="1" si="834"/>
        <v>0</v>
      </c>
      <c r="CF416" s="700">
        <f t="shared" ca="1" si="872"/>
        <v>0</v>
      </c>
      <c r="CG416" s="701">
        <f t="shared" ca="1" si="835"/>
        <v>0</v>
      </c>
      <c r="CH416" s="710">
        <f t="shared" ca="1" si="746"/>
        <v>0</v>
      </c>
      <c r="CI416" s="679">
        <v>275</v>
      </c>
      <c r="CJ416" s="29">
        <f t="shared" si="808"/>
        <v>0</v>
      </c>
      <c r="CK416" s="29">
        <f t="shared" ca="1" si="874"/>
        <v>103740.52983417032</v>
      </c>
      <c r="CL416" s="29">
        <f t="shared" ca="1" si="809"/>
        <v>108.06305191059408</v>
      </c>
      <c r="CM416" s="29"/>
      <c r="CN416" s="29">
        <v>274</v>
      </c>
      <c r="CO416" s="29">
        <f t="shared" ca="1" si="736"/>
        <v>0</v>
      </c>
      <c r="CP416" s="29">
        <f t="shared" ca="1" si="878"/>
        <v>0</v>
      </c>
      <c r="CQ416" s="29">
        <f t="shared" ca="1" si="836"/>
        <v>0</v>
      </c>
      <c r="CR416" s="292"/>
      <c r="DB416" s="242">
        <v>274</v>
      </c>
      <c r="DC416" s="488">
        <f t="shared" ca="1" si="837"/>
        <v>0</v>
      </c>
      <c r="DD416" s="489">
        <f t="shared" ca="1" si="810"/>
        <v>0</v>
      </c>
      <c r="DE416" s="488">
        <f t="shared" ca="1" si="838"/>
        <v>0</v>
      </c>
      <c r="DF416" s="489">
        <f t="shared" ca="1" si="839"/>
        <v>0</v>
      </c>
      <c r="DG416" s="488">
        <f t="shared" ca="1" si="840"/>
        <v>0</v>
      </c>
      <c r="DH416" s="488">
        <f t="shared" si="841"/>
        <v>0</v>
      </c>
      <c r="DI416" s="488">
        <f t="shared" si="842"/>
        <v>0</v>
      </c>
      <c r="DJ416" s="523">
        <f t="shared" ca="1" si="843"/>
        <v>0</v>
      </c>
      <c r="DK416" s="420">
        <f t="shared" ca="1" si="811"/>
        <v>0</v>
      </c>
      <c r="DL416" s="416">
        <f t="shared" ca="1" si="844"/>
        <v>0</v>
      </c>
      <c r="DM416" s="372">
        <f t="shared" ca="1" si="748"/>
        <v>0</v>
      </c>
      <c r="DN416" s="242">
        <v>275</v>
      </c>
      <c r="DO416" s="29">
        <f t="shared" si="812"/>
        <v>0</v>
      </c>
      <c r="DP416" s="29">
        <f t="shared" ca="1" si="737"/>
        <v>96220.876968516968</v>
      </c>
      <c r="DQ416" s="29">
        <f t="shared" ca="1" si="813"/>
        <v>100.2300801755385</v>
      </c>
      <c r="DR416" s="29"/>
      <c r="DS416" s="24">
        <v>274</v>
      </c>
      <c r="DT416" s="243">
        <f t="shared" ca="1" si="738"/>
        <v>0</v>
      </c>
      <c r="DU416" s="243">
        <f t="shared" ca="1" si="879"/>
        <v>0</v>
      </c>
      <c r="DV416" s="243">
        <f t="shared" ca="1" si="845"/>
        <v>0</v>
      </c>
      <c r="DW416" s="33"/>
      <c r="EG416" s="242">
        <v>274</v>
      </c>
      <c r="EH416" s="331">
        <f t="shared" ca="1" si="846"/>
        <v>1150</v>
      </c>
      <c r="EI416" s="599">
        <f t="shared" ca="1" si="749"/>
        <v>103.62049999999999</v>
      </c>
      <c r="EJ416" s="331">
        <f t="shared" ca="1" si="847"/>
        <v>1046.3795</v>
      </c>
      <c r="EK416" s="594">
        <f t="shared" ca="1" si="848"/>
        <v>69.832795624546847</v>
      </c>
      <c r="EL416" s="488">
        <f t="shared" ca="1" si="849"/>
        <v>976.54670437545315</v>
      </c>
      <c r="EM416" s="331">
        <f t="shared" si="850"/>
        <v>0</v>
      </c>
      <c r="EN416" s="331">
        <f t="shared" si="851"/>
        <v>0</v>
      </c>
      <c r="EO416" s="595">
        <f t="shared" ca="1" si="852"/>
        <v>22966.126081183462</v>
      </c>
      <c r="EP416" s="420">
        <f t="shared" ca="1" si="888"/>
        <v>0</v>
      </c>
      <c r="EQ416" s="416">
        <f t="shared" ca="1" si="853"/>
        <v>1150</v>
      </c>
      <c r="ER416" s="372">
        <f t="shared" ca="1" si="750"/>
        <v>-1150</v>
      </c>
      <c r="ES416" s="242">
        <v>275</v>
      </c>
      <c r="ET416" s="29">
        <f t="shared" si="854"/>
        <v>0</v>
      </c>
      <c r="EU416" s="29">
        <f t="shared" ca="1" si="875"/>
        <v>103740.52983417032</v>
      </c>
      <c r="EV416" s="29">
        <f t="shared" ca="1" si="815"/>
        <v>108.06305191059408</v>
      </c>
      <c r="EW416" s="29"/>
      <c r="EX416" s="24">
        <v>274</v>
      </c>
      <c r="EY416" s="243">
        <f t="shared" ca="1" si="739"/>
        <v>1150</v>
      </c>
      <c r="EZ416" s="243">
        <f t="shared" ca="1" si="880"/>
        <v>375400.54911428696</v>
      </c>
      <c r="FA416" s="243">
        <f t="shared" ca="1" si="855"/>
        <v>391.04223866071561</v>
      </c>
      <c r="FB416" s="33"/>
      <c r="FL416" s="242">
        <v>274</v>
      </c>
      <c r="FM416" s="331">
        <f t="shared" ca="1" si="856"/>
        <v>1150</v>
      </c>
      <c r="FN416" s="600">
        <f t="shared" ca="1" si="752"/>
        <v>104.1015</v>
      </c>
      <c r="FO416" s="331">
        <f t="shared" ca="1" si="857"/>
        <v>1045.8985</v>
      </c>
      <c r="FP416" s="597">
        <f t="shared" ca="1" si="858"/>
        <v>81.587983795304339</v>
      </c>
      <c r="FQ416" s="488">
        <f t="shared" ca="1" si="859"/>
        <v>964.31051620469566</v>
      </c>
      <c r="FR416" s="331">
        <f t="shared" si="860"/>
        <v>0</v>
      </c>
      <c r="FS416" s="331">
        <f t="shared" si="861"/>
        <v>0</v>
      </c>
      <c r="FT416" s="596">
        <f t="shared" ca="1" si="862"/>
        <v>27008.712499328216</v>
      </c>
      <c r="FU416" s="420">
        <f t="shared" ca="1" si="816"/>
        <v>0</v>
      </c>
      <c r="FV416" s="416">
        <f t="shared" ca="1" si="863"/>
        <v>1150</v>
      </c>
      <c r="FW416" s="372">
        <f t="shared" ca="1" si="753"/>
        <v>-1150</v>
      </c>
      <c r="FX416" s="242">
        <v>275</v>
      </c>
      <c r="FY416" s="29">
        <f t="shared" si="864"/>
        <v>0</v>
      </c>
      <c r="FZ416" s="29">
        <f t="shared" ca="1" si="876"/>
        <v>103740.52983417032</v>
      </c>
      <c r="GA416" s="29">
        <f t="shared" ca="1" si="817"/>
        <v>108.06305191059408</v>
      </c>
      <c r="GB416" s="29"/>
      <c r="GC416" s="24">
        <v>274</v>
      </c>
      <c r="GD416" s="243">
        <f t="shared" ca="1" si="740"/>
        <v>1150</v>
      </c>
      <c r="GE416" s="243">
        <f t="shared" ca="1" si="881"/>
        <v>375358.14508381678</v>
      </c>
      <c r="GF416" s="243">
        <f t="shared" ca="1" si="865"/>
        <v>390.9980677956425</v>
      </c>
      <c r="GG416" s="33"/>
      <c r="GQ416" s="242">
        <v>274</v>
      </c>
      <c r="GR416" s="331">
        <f t="shared" ca="1" si="818"/>
        <v>1150</v>
      </c>
      <c r="GS416" s="600">
        <f t="shared" ca="1" si="755"/>
        <v>106.9885</v>
      </c>
      <c r="GT416" s="331">
        <f t="shared" ca="1" si="819"/>
        <v>1043.0115000000001</v>
      </c>
      <c r="GU416" s="591">
        <f t="shared" ca="1" si="866"/>
        <v>122.03770420813434</v>
      </c>
      <c r="GV416" s="488">
        <f t="shared" ca="1" si="741"/>
        <v>920.97379579186577</v>
      </c>
      <c r="GW416" s="331">
        <f t="shared" si="742"/>
        <v>0</v>
      </c>
      <c r="GX416" s="331">
        <f t="shared" si="743"/>
        <v>0</v>
      </c>
      <c r="GY416" s="593">
        <f t="shared" ca="1" si="744"/>
        <v>40920.524789854193</v>
      </c>
      <c r="GZ416" s="420">
        <f t="shared" ca="1" si="820"/>
        <v>0</v>
      </c>
      <c r="HA416" s="416">
        <f t="shared" ca="1" si="867"/>
        <v>1150</v>
      </c>
      <c r="HB416" s="372">
        <f t="shared" ca="1" si="756"/>
        <v>-1150</v>
      </c>
      <c r="HC416" s="242">
        <v>275</v>
      </c>
      <c r="HD416" s="29">
        <f t="shared" si="868"/>
        <v>0</v>
      </c>
      <c r="HE416" s="29">
        <f t="shared" ca="1" si="877"/>
        <v>96220.876968516968</v>
      </c>
      <c r="HF416" s="29">
        <f t="shared" ca="1" si="821"/>
        <v>100.2300801755385</v>
      </c>
      <c r="HG416" s="29"/>
      <c r="HH416" s="24">
        <v>274</v>
      </c>
      <c r="HI416" s="243">
        <f t="shared" ca="1" si="758"/>
        <v>1150</v>
      </c>
      <c r="HJ416" s="243">
        <f t="shared" ca="1" si="882"/>
        <v>373999.36695217318</v>
      </c>
      <c r="HK416" s="243">
        <f t="shared" ca="1" si="869"/>
        <v>389.58267390851375</v>
      </c>
      <c r="HL416" s="33"/>
    </row>
    <row r="417" spans="3:220" ht="15" customHeight="1" x14ac:dyDescent="0.25">
      <c r="C417" s="242">
        <v>275</v>
      </c>
      <c r="D417" s="243">
        <f t="shared" si="793"/>
        <v>1155.6736805955547</v>
      </c>
      <c r="E417" s="865">
        <f t="shared" si="870"/>
        <v>100</v>
      </c>
      <c r="F417" s="866"/>
      <c r="G417" s="243">
        <f t="shared" si="794"/>
        <v>1055.6736805955547</v>
      </c>
      <c r="H417" s="859">
        <f t="shared" si="795"/>
        <v>87.499645426585474</v>
      </c>
      <c r="I417" s="860"/>
      <c r="J417" s="243">
        <f t="shared" si="796"/>
        <v>968.17403516896923</v>
      </c>
      <c r="K417" s="859">
        <f t="shared" si="822"/>
        <v>25281.719592806672</v>
      </c>
      <c r="L417" s="860"/>
      <c r="M417" s="860"/>
      <c r="N417" s="861"/>
      <c r="O417" s="248">
        <f t="shared" si="823"/>
        <v>25281.719592806672</v>
      </c>
      <c r="P417" s="248">
        <f t="shared" si="791"/>
        <v>0</v>
      </c>
      <c r="Q417" s="248">
        <f t="shared" si="797"/>
        <v>0</v>
      </c>
      <c r="R417" s="1015" t="str">
        <f t="shared" si="792"/>
        <v/>
      </c>
      <c r="S417" s="1015"/>
      <c r="U417">
        <v>275</v>
      </c>
      <c r="W417" s="278"/>
      <c r="X417" s="278"/>
      <c r="Y417" s="854"/>
      <c r="Z417" s="855"/>
      <c r="AA417" s="279"/>
      <c r="AR417" s="242">
        <v>275</v>
      </c>
      <c r="AS417" s="331">
        <f t="shared" ca="1" si="883"/>
        <v>0</v>
      </c>
      <c r="AT417" s="566">
        <f t="shared" ca="1" si="824"/>
        <v>0</v>
      </c>
      <c r="AU417" s="331">
        <f t="shared" ca="1" si="799"/>
        <v>0</v>
      </c>
      <c r="AV417" s="329">
        <f t="shared" ca="1" si="884"/>
        <v>0</v>
      </c>
      <c r="AW417" s="331">
        <f t="shared" ca="1" si="885"/>
        <v>0</v>
      </c>
      <c r="AX417" s="331">
        <f t="shared" si="825"/>
        <v>0</v>
      </c>
      <c r="AY417" s="331">
        <f t="shared" si="873"/>
        <v>0</v>
      </c>
      <c r="AZ417" s="350">
        <f t="shared" ca="1" si="886"/>
        <v>0</v>
      </c>
      <c r="BA417" s="420">
        <f t="shared" ca="1" si="887"/>
        <v>0</v>
      </c>
      <c r="BB417" s="416">
        <f t="shared" ca="1" si="826"/>
        <v>0</v>
      </c>
      <c r="BC417" s="372">
        <f t="shared" ca="1" si="745"/>
        <v>0</v>
      </c>
      <c r="BD417" s="443">
        <v>276</v>
      </c>
      <c r="BE417" s="444">
        <f t="shared" si="804"/>
        <v>0</v>
      </c>
      <c r="BF417" s="444">
        <f t="shared" ca="1" si="827"/>
        <v>103740.52983417032</v>
      </c>
      <c r="BG417" s="444">
        <f t="shared" ca="1" si="805"/>
        <v>108.06305191059408</v>
      </c>
      <c r="BH417" s="444">
        <f ca="1">IF(BD417&gt;$BE$140,0,SUM(BG406:BG417))</f>
        <v>1296.7566229271295</v>
      </c>
      <c r="BI417" s="24">
        <v>275</v>
      </c>
      <c r="BJ417" s="243">
        <f t="shared" ca="1" si="735"/>
        <v>0</v>
      </c>
      <c r="BK417" s="243">
        <f t="shared" ca="1" si="871"/>
        <v>0</v>
      </c>
      <c r="BL417" s="243">
        <f t="shared" ca="1" si="828"/>
        <v>0</v>
      </c>
      <c r="BM417" s="33"/>
      <c r="BO417" s="278"/>
      <c r="BP417" s="278"/>
      <c r="BQ417" s="278"/>
      <c r="BR417" s="278"/>
      <c r="BS417" s="278"/>
      <c r="BT417" s="278"/>
      <c r="BU417" s="278"/>
      <c r="BV417" s="278"/>
      <c r="BW417" s="679">
        <v>275</v>
      </c>
      <c r="BX417" s="489">
        <f t="shared" ca="1" si="829"/>
        <v>0</v>
      </c>
      <c r="BY417" s="489">
        <f t="shared" ca="1" si="806"/>
        <v>0</v>
      </c>
      <c r="BZ417" s="489">
        <f t="shared" ca="1" si="807"/>
        <v>0</v>
      </c>
      <c r="CA417" s="489">
        <f t="shared" ca="1" si="830"/>
        <v>0</v>
      </c>
      <c r="CB417" s="489">
        <f t="shared" ca="1" si="831"/>
        <v>0</v>
      </c>
      <c r="CC417" s="489">
        <f t="shared" si="832"/>
        <v>0</v>
      </c>
      <c r="CD417" s="489">
        <f t="shared" si="833"/>
        <v>0</v>
      </c>
      <c r="CE417" s="647">
        <f t="shared" ca="1" si="834"/>
        <v>0</v>
      </c>
      <c r="CF417" s="700">
        <f t="shared" ca="1" si="872"/>
        <v>0</v>
      </c>
      <c r="CG417" s="701">
        <f t="shared" ca="1" si="835"/>
        <v>0</v>
      </c>
      <c r="CH417" s="710">
        <f t="shared" ca="1" si="746"/>
        <v>0</v>
      </c>
      <c r="CI417" s="703">
        <v>276</v>
      </c>
      <c r="CJ417" s="444">
        <f t="shared" si="808"/>
        <v>0</v>
      </c>
      <c r="CK417" s="444">
        <f t="shared" ca="1" si="874"/>
        <v>103740.52983417032</v>
      </c>
      <c r="CL417" s="444">
        <f t="shared" ca="1" si="809"/>
        <v>108.06305191059408</v>
      </c>
      <c r="CM417" s="444">
        <f ca="1">IF(CI417&gt;$CJ$140,0,SUM(CL406:CL417))</f>
        <v>1296.7566229271295</v>
      </c>
      <c r="CN417" s="29">
        <v>275</v>
      </c>
      <c r="CO417" s="29">
        <f t="shared" ca="1" si="736"/>
        <v>0</v>
      </c>
      <c r="CP417" s="29">
        <f t="shared" ca="1" si="878"/>
        <v>0</v>
      </c>
      <c r="CQ417" s="29">
        <f t="shared" ca="1" si="836"/>
        <v>0</v>
      </c>
      <c r="CR417" s="292"/>
      <c r="DB417" s="242">
        <v>275</v>
      </c>
      <c r="DC417" s="488">
        <f t="shared" ca="1" si="837"/>
        <v>0</v>
      </c>
      <c r="DD417" s="489">
        <f t="shared" ca="1" si="810"/>
        <v>0</v>
      </c>
      <c r="DE417" s="488">
        <f t="shared" ca="1" si="838"/>
        <v>0</v>
      </c>
      <c r="DF417" s="489">
        <f t="shared" ca="1" si="839"/>
        <v>0</v>
      </c>
      <c r="DG417" s="488">
        <f t="shared" ca="1" si="840"/>
        <v>0</v>
      </c>
      <c r="DH417" s="488">
        <f t="shared" si="841"/>
        <v>0</v>
      </c>
      <c r="DI417" s="488">
        <f t="shared" si="842"/>
        <v>0</v>
      </c>
      <c r="DJ417" s="523">
        <f t="shared" ca="1" si="843"/>
        <v>0</v>
      </c>
      <c r="DK417" s="420">
        <f t="shared" ca="1" si="811"/>
        <v>0</v>
      </c>
      <c r="DL417" s="416">
        <f t="shared" ca="1" si="844"/>
        <v>0</v>
      </c>
      <c r="DM417" s="372">
        <f t="shared" ca="1" si="748"/>
        <v>0</v>
      </c>
      <c r="DN417" s="443">
        <v>276</v>
      </c>
      <c r="DO417" s="444">
        <f t="shared" si="812"/>
        <v>0</v>
      </c>
      <c r="DP417" s="444">
        <f t="shared" ca="1" si="737"/>
        <v>96220.876968516968</v>
      </c>
      <c r="DQ417" s="444">
        <f t="shared" ca="1" si="813"/>
        <v>100.2300801755385</v>
      </c>
      <c r="DR417" s="444">
        <f ca="1">IF(DN417&gt;$DO$140,0,SUM(DQ406:DQ417))</f>
        <v>1202.7609621064621</v>
      </c>
      <c r="DS417" s="24">
        <v>275</v>
      </c>
      <c r="DT417" s="243">
        <f t="shared" ca="1" si="738"/>
        <v>0</v>
      </c>
      <c r="DU417" s="243">
        <f t="shared" ca="1" si="879"/>
        <v>0</v>
      </c>
      <c r="DV417" s="243">
        <f t="shared" ca="1" si="845"/>
        <v>0</v>
      </c>
      <c r="DW417" s="33"/>
      <c r="EG417" s="242">
        <v>275</v>
      </c>
      <c r="EH417" s="331">
        <f t="shared" ca="1" si="846"/>
        <v>1150</v>
      </c>
      <c r="EI417" s="599">
        <f t="shared" ca="1" si="749"/>
        <v>103.62049999999999</v>
      </c>
      <c r="EJ417" s="331">
        <f t="shared" ca="1" si="847"/>
        <v>1046.3795</v>
      </c>
      <c r="EK417" s="594">
        <f t="shared" ca="1" si="848"/>
        <v>66.984534403451775</v>
      </c>
      <c r="EL417" s="488">
        <f t="shared" ca="1" si="849"/>
        <v>979.39496559654822</v>
      </c>
      <c r="EM417" s="331">
        <f t="shared" si="850"/>
        <v>0</v>
      </c>
      <c r="EN417" s="331">
        <f t="shared" si="851"/>
        <v>0</v>
      </c>
      <c r="EO417" s="595">
        <f t="shared" ca="1" si="852"/>
        <v>21986.731115586914</v>
      </c>
      <c r="EP417" s="420">
        <f t="shared" ca="1" si="888"/>
        <v>0</v>
      </c>
      <c r="EQ417" s="416">
        <f t="shared" ca="1" si="853"/>
        <v>1150</v>
      </c>
      <c r="ER417" s="372">
        <f t="shared" ca="1" si="750"/>
        <v>-1150</v>
      </c>
      <c r="ES417" s="443">
        <v>276</v>
      </c>
      <c r="ET417" s="444">
        <f t="shared" si="854"/>
        <v>0</v>
      </c>
      <c r="EU417" s="444">
        <f t="shared" ca="1" si="875"/>
        <v>103740.52983417032</v>
      </c>
      <c r="EV417" s="444">
        <f t="shared" ca="1" si="815"/>
        <v>108.06305191059408</v>
      </c>
      <c r="EW417" s="444">
        <f ca="1">IF(ES417&gt;$ET$140,0,SUM(EV406:EV417))</f>
        <v>1296.7566229271295</v>
      </c>
      <c r="EX417" s="24">
        <v>275</v>
      </c>
      <c r="EY417" s="243">
        <f t="shared" ca="1" si="739"/>
        <v>1150</v>
      </c>
      <c r="EZ417" s="243">
        <f t="shared" ca="1" si="880"/>
        <v>376550.54911428696</v>
      </c>
      <c r="FA417" s="243">
        <f t="shared" ca="1" si="855"/>
        <v>392.2401553273823</v>
      </c>
      <c r="FB417" s="33"/>
      <c r="FL417" s="242">
        <v>275</v>
      </c>
      <c r="FM417" s="331">
        <f t="shared" ca="1" si="856"/>
        <v>1150</v>
      </c>
      <c r="FN417" s="600">
        <f t="shared" ca="1" si="752"/>
        <v>104.1015</v>
      </c>
      <c r="FO417" s="331">
        <f t="shared" ca="1" si="857"/>
        <v>1045.8985</v>
      </c>
      <c r="FP417" s="597">
        <f t="shared" ca="1" si="858"/>
        <v>78.775411456373973</v>
      </c>
      <c r="FQ417" s="488">
        <f t="shared" ca="1" si="859"/>
        <v>967.12308854362607</v>
      </c>
      <c r="FR417" s="331">
        <f t="shared" si="860"/>
        <v>0</v>
      </c>
      <c r="FS417" s="331">
        <f t="shared" si="861"/>
        <v>0</v>
      </c>
      <c r="FT417" s="596">
        <f t="shared" ca="1" si="862"/>
        <v>26041.589410784589</v>
      </c>
      <c r="FU417" s="420">
        <f t="shared" ca="1" si="816"/>
        <v>0</v>
      </c>
      <c r="FV417" s="416">
        <f t="shared" ca="1" si="863"/>
        <v>1150</v>
      </c>
      <c r="FW417" s="372">
        <f t="shared" ca="1" si="753"/>
        <v>-1150</v>
      </c>
      <c r="FX417" s="443">
        <v>276</v>
      </c>
      <c r="FY417" s="444">
        <f t="shared" si="864"/>
        <v>0</v>
      </c>
      <c r="FZ417" s="444">
        <f t="shared" ca="1" si="876"/>
        <v>103740.52983417032</v>
      </c>
      <c r="GA417" s="444">
        <f t="shared" ca="1" si="817"/>
        <v>108.06305191059408</v>
      </c>
      <c r="GB417" s="444">
        <f ca="1">IF(FX417&gt;$FY$140,0,SUM(GA406:GA417))</f>
        <v>1296.7566229271295</v>
      </c>
      <c r="GC417" s="24">
        <v>275</v>
      </c>
      <c r="GD417" s="243">
        <f t="shared" ca="1" si="740"/>
        <v>1150</v>
      </c>
      <c r="GE417" s="243">
        <f t="shared" ca="1" si="881"/>
        <v>376508.14508381678</v>
      </c>
      <c r="GF417" s="243">
        <f t="shared" ca="1" si="865"/>
        <v>392.19598446230913</v>
      </c>
      <c r="GG417" s="33"/>
      <c r="GQ417" s="242">
        <v>275</v>
      </c>
      <c r="GR417" s="331">
        <f t="shared" ca="1" si="818"/>
        <v>1150</v>
      </c>
      <c r="GS417" s="600">
        <f t="shared" ca="1" si="755"/>
        <v>106.9885</v>
      </c>
      <c r="GT417" s="331">
        <f t="shared" ca="1" si="819"/>
        <v>1043.0115000000001</v>
      </c>
      <c r="GU417" s="591">
        <f t="shared" ca="1" si="866"/>
        <v>119.35153063707475</v>
      </c>
      <c r="GV417" s="488">
        <f t="shared" ca="1" si="741"/>
        <v>923.65996936292527</v>
      </c>
      <c r="GW417" s="331">
        <f t="shared" si="742"/>
        <v>0</v>
      </c>
      <c r="GX417" s="331">
        <f t="shared" si="743"/>
        <v>0</v>
      </c>
      <c r="GY417" s="593">
        <f t="shared" ca="1" si="744"/>
        <v>39996.864820491268</v>
      </c>
      <c r="GZ417" s="420">
        <f t="shared" ca="1" si="820"/>
        <v>0</v>
      </c>
      <c r="HA417" s="416">
        <f t="shared" ca="1" si="867"/>
        <v>1150</v>
      </c>
      <c r="HB417" s="372">
        <f t="shared" ca="1" si="756"/>
        <v>-1150</v>
      </c>
      <c r="HC417" s="443">
        <v>276</v>
      </c>
      <c r="HD417" s="444">
        <f t="shared" si="868"/>
        <v>0</v>
      </c>
      <c r="HE417" s="444">
        <f t="shared" ca="1" si="877"/>
        <v>96220.876968516968</v>
      </c>
      <c r="HF417" s="444">
        <f t="shared" ca="1" si="821"/>
        <v>100.2300801755385</v>
      </c>
      <c r="HG417" s="444">
        <f ca="1">IF(HC417&gt;$HD$140,0,SUM(HF406:HF417))</f>
        <v>1202.7609621064621</v>
      </c>
      <c r="HH417" s="24">
        <v>275</v>
      </c>
      <c r="HI417" s="243">
        <f t="shared" ca="1" si="758"/>
        <v>1150</v>
      </c>
      <c r="HJ417" s="243">
        <f t="shared" ca="1" si="882"/>
        <v>375149.36695217318</v>
      </c>
      <c r="HK417" s="243">
        <f t="shared" ca="1" si="869"/>
        <v>390.78059057518044</v>
      </c>
      <c r="HL417" s="33"/>
    </row>
    <row r="418" spans="3:220" ht="15" customHeight="1" x14ac:dyDescent="0.25">
      <c r="C418" s="242">
        <v>276</v>
      </c>
      <c r="D418" s="243">
        <f t="shared" si="793"/>
        <v>1155.6736805955547</v>
      </c>
      <c r="E418" s="865">
        <f t="shared" si="870"/>
        <v>100</v>
      </c>
      <c r="F418" s="866"/>
      <c r="G418" s="243">
        <f t="shared" si="794"/>
        <v>1055.6736805955547</v>
      </c>
      <c r="H418" s="859">
        <f t="shared" si="795"/>
        <v>84.272398642688913</v>
      </c>
      <c r="I418" s="860"/>
      <c r="J418" s="243">
        <f t="shared" si="796"/>
        <v>971.40128195286582</v>
      </c>
      <c r="K418" s="859">
        <f t="shared" si="822"/>
        <v>24310.318310853807</v>
      </c>
      <c r="L418" s="860"/>
      <c r="M418" s="860"/>
      <c r="N418" s="861"/>
      <c r="O418" s="248">
        <f t="shared" si="823"/>
        <v>24310.318310853807</v>
      </c>
      <c r="P418" s="248">
        <f t="shared" si="791"/>
        <v>0</v>
      </c>
      <c r="Q418" s="248">
        <f t="shared" si="797"/>
        <v>0</v>
      </c>
      <c r="R418" s="1015" t="str">
        <f t="shared" si="792"/>
        <v/>
      </c>
      <c r="S418" s="1015"/>
      <c r="U418">
        <v>276</v>
      </c>
      <c r="W418" s="278"/>
      <c r="X418" s="278"/>
      <c r="Y418" s="854"/>
      <c r="Z418" s="855"/>
      <c r="AA418" s="279"/>
      <c r="AR418" s="242">
        <v>276</v>
      </c>
      <c r="AS418" s="331">
        <f t="shared" ca="1" si="883"/>
        <v>0</v>
      </c>
      <c r="AT418" s="566">
        <f t="shared" ca="1" si="824"/>
        <v>0</v>
      </c>
      <c r="AU418" s="331">
        <f t="shared" ca="1" si="799"/>
        <v>0</v>
      </c>
      <c r="AV418" s="329">
        <f t="shared" ca="1" si="884"/>
        <v>0</v>
      </c>
      <c r="AW418" s="331">
        <f t="shared" ca="1" si="885"/>
        <v>0</v>
      </c>
      <c r="AX418" s="331">
        <f t="shared" si="825"/>
        <v>0</v>
      </c>
      <c r="AY418" s="331">
        <f t="shared" si="873"/>
        <v>0</v>
      </c>
      <c r="AZ418" s="350">
        <f t="shared" ca="1" si="886"/>
        <v>0</v>
      </c>
      <c r="BA418" s="420">
        <f t="shared" ca="1" si="887"/>
        <v>0</v>
      </c>
      <c r="BB418" s="416">
        <f t="shared" ca="1" si="826"/>
        <v>0</v>
      </c>
      <c r="BC418" s="372">
        <f t="shared" ca="1" si="745"/>
        <v>0</v>
      </c>
      <c r="BD418" s="242">
        <v>277</v>
      </c>
      <c r="BE418" s="29">
        <f t="shared" si="804"/>
        <v>0</v>
      </c>
      <c r="BF418" s="445">
        <f ca="1">(IF(BD418&gt;$BE$140,0,BF417+BE418))+BH417</f>
        <v>105037.28645709745</v>
      </c>
      <c r="BG418" s="29">
        <f t="shared" ca="1" si="805"/>
        <v>109.41384005947651</v>
      </c>
      <c r="BH418" s="29"/>
      <c r="BI418" s="433">
        <v>276</v>
      </c>
      <c r="BJ418" s="428">
        <f t="shared" ca="1" si="735"/>
        <v>0</v>
      </c>
      <c r="BK418" s="428">
        <f t="shared" ca="1" si="871"/>
        <v>0</v>
      </c>
      <c r="BL418" s="428">
        <f t="shared" ca="1" si="828"/>
        <v>0</v>
      </c>
      <c r="BM418" s="446">
        <f ca="1">IF(BI418&gt;$BA$140,0,SUM(BL407:BL418))</f>
        <v>0</v>
      </c>
      <c r="BO418" s="278"/>
      <c r="BP418" s="278"/>
      <c r="BQ418" s="278"/>
      <c r="BR418" s="278"/>
      <c r="BS418" s="278"/>
      <c r="BT418" s="278"/>
      <c r="BU418" s="278"/>
      <c r="BV418" s="278"/>
      <c r="BW418" s="679">
        <v>276</v>
      </c>
      <c r="BX418" s="489">
        <f t="shared" ca="1" si="829"/>
        <v>0</v>
      </c>
      <c r="BY418" s="489">
        <f t="shared" ca="1" si="806"/>
        <v>0</v>
      </c>
      <c r="BZ418" s="489">
        <f t="shared" ca="1" si="807"/>
        <v>0</v>
      </c>
      <c r="CA418" s="489">
        <f t="shared" ca="1" si="830"/>
        <v>0</v>
      </c>
      <c r="CB418" s="489">
        <f t="shared" ca="1" si="831"/>
        <v>0</v>
      </c>
      <c r="CC418" s="489">
        <f t="shared" si="832"/>
        <v>0</v>
      </c>
      <c r="CD418" s="489">
        <f t="shared" si="833"/>
        <v>0</v>
      </c>
      <c r="CE418" s="647">
        <f t="shared" ca="1" si="834"/>
        <v>0</v>
      </c>
      <c r="CF418" s="700">
        <f t="shared" ca="1" si="872"/>
        <v>0</v>
      </c>
      <c r="CG418" s="701">
        <f t="shared" ca="1" si="835"/>
        <v>0</v>
      </c>
      <c r="CH418" s="710">
        <f t="shared" ca="1" si="746"/>
        <v>0</v>
      </c>
      <c r="CI418" s="679">
        <v>277</v>
      </c>
      <c r="CJ418" s="29">
        <f t="shared" si="808"/>
        <v>0</v>
      </c>
      <c r="CK418" s="445">
        <f ca="1">(IF(CI418&gt;$CJ$140,0,CK417+CJ418))+CM417</f>
        <v>105037.28645709745</v>
      </c>
      <c r="CL418" s="29">
        <f t="shared" ca="1" si="809"/>
        <v>109.41384005947651</v>
      </c>
      <c r="CM418" s="29"/>
      <c r="CN418" s="432">
        <v>276</v>
      </c>
      <c r="CO418" s="432">
        <f t="shared" ca="1" si="736"/>
        <v>0</v>
      </c>
      <c r="CP418" s="432">
        <f t="shared" ca="1" si="878"/>
        <v>0</v>
      </c>
      <c r="CQ418" s="432">
        <f t="shared" ca="1" si="836"/>
        <v>0</v>
      </c>
      <c r="CR418" s="296">
        <f ca="1">IF(CN418&gt;$CF$140,0,SUM(CQ407:CQ418))</f>
        <v>0</v>
      </c>
      <c r="DB418" s="242">
        <v>276</v>
      </c>
      <c r="DC418" s="488">
        <f t="shared" ca="1" si="837"/>
        <v>0</v>
      </c>
      <c r="DD418" s="489">
        <f t="shared" ca="1" si="810"/>
        <v>0</v>
      </c>
      <c r="DE418" s="488">
        <f t="shared" ca="1" si="838"/>
        <v>0</v>
      </c>
      <c r="DF418" s="489">
        <f t="shared" ca="1" si="839"/>
        <v>0</v>
      </c>
      <c r="DG418" s="488">
        <f t="shared" ca="1" si="840"/>
        <v>0</v>
      </c>
      <c r="DH418" s="488">
        <f t="shared" si="841"/>
        <v>0</v>
      </c>
      <c r="DI418" s="488">
        <f t="shared" si="842"/>
        <v>0</v>
      </c>
      <c r="DJ418" s="523">
        <f t="shared" ca="1" si="843"/>
        <v>0</v>
      </c>
      <c r="DK418" s="420">
        <f t="shared" ca="1" si="811"/>
        <v>0</v>
      </c>
      <c r="DL418" s="416">
        <f t="shared" ca="1" si="844"/>
        <v>0</v>
      </c>
      <c r="DM418" s="372">
        <f t="shared" ca="1" si="748"/>
        <v>0</v>
      </c>
      <c r="DN418" s="242">
        <v>277</v>
      </c>
      <c r="DO418" s="29">
        <f t="shared" si="812"/>
        <v>0</v>
      </c>
      <c r="DP418" s="445">
        <f ca="1">(IF(DN418&gt;$DO$140,0,DP417+DO418))+DR417</f>
        <v>97423.63793062343</v>
      </c>
      <c r="DQ418" s="29">
        <f t="shared" ca="1" si="813"/>
        <v>101.48295617773273</v>
      </c>
      <c r="DR418" s="29"/>
      <c r="DS418" s="433">
        <v>276</v>
      </c>
      <c r="DT418" s="428">
        <f t="shared" ca="1" si="738"/>
        <v>0</v>
      </c>
      <c r="DU418" s="428">
        <f t="shared" ca="1" si="879"/>
        <v>0</v>
      </c>
      <c r="DV418" s="428">
        <f t="shared" ca="1" si="845"/>
        <v>0</v>
      </c>
      <c r="DW418" s="446">
        <f ca="1">IF(DS418&gt;$DK$140,0,SUM(DV407:DV418))</f>
        <v>0</v>
      </c>
      <c r="EG418" s="242">
        <v>276</v>
      </c>
      <c r="EH418" s="331">
        <f t="shared" ca="1" si="846"/>
        <v>1150</v>
      </c>
      <c r="EI418" s="599">
        <f t="shared" ca="1" si="749"/>
        <v>103.62049999999999</v>
      </c>
      <c r="EJ418" s="331">
        <f t="shared" ca="1" si="847"/>
        <v>1046.3795</v>
      </c>
      <c r="EK418" s="594">
        <f t="shared" ca="1" si="848"/>
        <v>64.127965753795181</v>
      </c>
      <c r="EL418" s="488">
        <f t="shared" ca="1" si="849"/>
        <v>982.25153424620487</v>
      </c>
      <c r="EM418" s="331">
        <f t="shared" si="850"/>
        <v>0</v>
      </c>
      <c r="EN418" s="331">
        <f t="shared" si="851"/>
        <v>0</v>
      </c>
      <c r="EO418" s="595">
        <f t="shared" ca="1" si="852"/>
        <v>21004.479581340707</v>
      </c>
      <c r="EP418" s="420">
        <f t="shared" ca="1" si="888"/>
        <v>0</v>
      </c>
      <c r="EQ418" s="416">
        <f t="shared" ca="1" si="853"/>
        <v>1150</v>
      </c>
      <c r="ER418" s="372">
        <f t="shared" ca="1" si="750"/>
        <v>-1150</v>
      </c>
      <c r="ES418" s="242">
        <v>277</v>
      </c>
      <c r="ET418" s="29">
        <f t="shared" si="854"/>
        <v>0</v>
      </c>
      <c r="EU418" s="445">
        <f ca="1">(IF(ES418&gt;$ET$140,0,EU417+ET418))+EW417</f>
        <v>105037.28645709745</v>
      </c>
      <c r="EV418" s="29">
        <f t="shared" ca="1" si="815"/>
        <v>109.41384005947651</v>
      </c>
      <c r="EW418" s="29"/>
      <c r="EX418" s="433">
        <v>276</v>
      </c>
      <c r="EY418" s="428">
        <f t="shared" ca="1" si="739"/>
        <v>1150</v>
      </c>
      <c r="EZ418" s="428">
        <f t="shared" ca="1" si="880"/>
        <v>377700.54911428696</v>
      </c>
      <c r="FA418" s="428">
        <f t="shared" ca="1" si="855"/>
        <v>393.43807199404893</v>
      </c>
      <c r="FB418" s="446">
        <f ca="1">IF(EX418&gt;$EP$140,0,SUM(FA407:FA418))</f>
        <v>4642.1943639285873</v>
      </c>
      <c r="FL418" s="242">
        <v>276</v>
      </c>
      <c r="FM418" s="331">
        <f t="shared" ca="1" si="856"/>
        <v>1150</v>
      </c>
      <c r="FN418" s="600">
        <f t="shared" ca="1" si="752"/>
        <v>104.1015</v>
      </c>
      <c r="FO418" s="331">
        <f t="shared" ca="1" si="857"/>
        <v>1045.8985</v>
      </c>
      <c r="FP418" s="597">
        <f t="shared" ca="1" si="858"/>
        <v>75.954635781455053</v>
      </c>
      <c r="FQ418" s="488">
        <f t="shared" ca="1" si="859"/>
        <v>969.94386421854495</v>
      </c>
      <c r="FR418" s="331">
        <f t="shared" si="860"/>
        <v>0</v>
      </c>
      <c r="FS418" s="331">
        <f t="shared" si="861"/>
        <v>0</v>
      </c>
      <c r="FT418" s="596">
        <f t="shared" ca="1" si="862"/>
        <v>25071.645546566044</v>
      </c>
      <c r="FU418" s="420">
        <f t="shared" ca="1" si="816"/>
        <v>0</v>
      </c>
      <c r="FV418" s="416">
        <f t="shared" ca="1" si="863"/>
        <v>1150</v>
      </c>
      <c r="FW418" s="372">
        <f t="shared" ca="1" si="753"/>
        <v>-1150</v>
      </c>
      <c r="FX418" s="242">
        <v>277</v>
      </c>
      <c r="FY418" s="29">
        <f t="shared" si="864"/>
        <v>0</v>
      </c>
      <c r="FZ418" s="445">
        <f ca="1">(IF(FX418&gt;$FY$140,0,FZ417+FY418))+GB417</f>
        <v>105037.28645709745</v>
      </c>
      <c r="GA418" s="29">
        <f t="shared" ca="1" si="817"/>
        <v>109.41384005947651</v>
      </c>
      <c r="GB418" s="29"/>
      <c r="GC418" s="433">
        <v>276</v>
      </c>
      <c r="GD418" s="428">
        <f t="shared" ca="1" si="740"/>
        <v>1150</v>
      </c>
      <c r="GE418" s="428">
        <f t="shared" ca="1" si="881"/>
        <v>377658.14508381678</v>
      </c>
      <c r="GF418" s="428">
        <f t="shared" ca="1" si="865"/>
        <v>393.39390112897581</v>
      </c>
      <c r="GG418" s="446">
        <f ca="1">IF(GC418&gt;$FU$140,0,SUM(GF407:GF418))</f>
        <v>4641.6643135477098</v>
      </c>
      <c r="GQ418" s="242">
        <v>276</v>
      </c>
      <c r="GR418" s="331">
        <f t="shared" ca="1" si="818"/>
        <v>1150</v>
      </c>
      <c r="GS418" s="600">
        <f t="shared" ca="1" si="755"/>
        <v>106.9885</v>
      </c>
      <c r="GT418" s="331">
        <f t="shared" ca="1" si="819"/>
        <v>1043.0115000000001</v>
      </c>
      <c r="GU418" s="591">
        <f t="shared" ca="1" si="866"/>
        <v>116.65752239309954</v>
      </c>
      <c r="GV418" s="488">
        <f t="shared" ca="1" si="741"/>
        <v>926.35397760690057</v>
      </c>
      <c r="GW418" s="331">
        <f t="shared" si="742"/>
        <v>0</v>
      </c>
      <c r="GX418" s="331">
        <f t="shared" si="743"/>
        <v>0</v>
      </c>
      <c r="GY418" s="593">
        <f t="shared" ca="1" si="744"/>
        <v>39070.510842884367</v>
      </c>
      <c r="GZ418" s="420">
        <f t="shared" ca="1" si="820"/>
        <v>0</v>
      </c>
      <c r="HA418" s="416">
        <f t="shared" ca="1" si="867"/>
        <v>1150</v>
      </c>
      <c r="HB418" s="372">
        <f t="shared" ca="1" si="756"/>
        <v>-1150</v>
      </c>
      <c r="HC418" s="242">
        <v>277</v>
      </c>
      <c r="HD418" s="29">
        <f t="shared" si="868"/>
        <v>0</v>
      </c>
      <c r="HE418" s="445">
        <f ca="1">(IF(HC418&gt;$HD$140,0,HE417+HD418))+HG417</f>
        <v>97423.63793062343</v>
      </c>
      <c r="HF418" s="29">
        <f t="shared" ca="1" si="821"/>
        <v>101.48295617773273</v>
      </c>
      <c r="HG418" s="29"/>
      <c r="HH418" s="433">
        <v>276</v>
      </c>
      <c r="HI418" s="428">
        <f t="shared" ca="1" si="758"/>
        <v>1150</v>
      </c>
      <c r="HJ418" s="428">
        <f t="shared" ca="1" si="882"/>
        <v>376299.36695217318</v>
      </c>
      <c r="HK418" s="428">
        <f t="shared" ca="1" si="869"/>
        <v>391.97850724184713</v>
      </c>
      <c r="HL418" s="446">
        <f ca="1">IF(HH418&gt;$GZ$140,0,SUM(HK407:HK418))</f>
        <v>4624.6795869021653</v>
      </c>
    </row>
    <row r="419" spans="3:220" ht="15" customHeight="1" x14ac:dyDescent="0.25">
      <c r="C419" s="242">
        <v>277</v>
      </c>
      <c r="D419" s="243">
        <f t="shared" si="793"/>
        <v>1155.6736805955547</v>
      </c>
      <c r="E419" s="865">
        <f t="shared" si="870"/>
        <v>100</v>
      </c>
      <c r="F419" s="866"/>
      <c r="G419" s="243">
        <f t="shared" si="794"/>
        <v>1055.6736805955547</v>
      </c>
      <c r="H419" s="859">
        <f t="shared" si="795"/>
        <v>81.034394369512697</v>
      </c>
      <c r="I419" s="860"/>
      <c r="J419" s="243">
        <f t="shared" si="796"/>
        <v>974.63928622604203</v>
      </c>
      <c r="K419" s="859">
        <f t="shared" si="822"/>
        <v>23335.679024627763</v>
      </c>
      <c r="L419" s="860"/>
      <c r="M419" s="860"/>
      <c r="N419" s="861"/>
      <c r="O419" s="248">
        <f t="shared" si="823"/>
        <v>23335.679024627763</v>
      </c>
      <c r="P419" s="248">
        <f t="shared" si="791"/>
        <v>0</v>
      </c>
      <c r="Q419" s="248">
        <f t="shared" si="797"/>
        <v>0</v>
      </c>
      <c r="R419" s="1015" t="str">
        <f t="shared" si="792"/>
        <v/>
      </c>
      <c r="S419" s="1015"/>
      <c r="U419">
        <v>277</v>
      </c>
      <c r="W419" s="278"/>
      <c r="X419" s="278"/>
      <c r="Y419" s="854"/>
      <c r="Z419" s="855"/>
      <c r="AA419" s="279"/>
      <c r="AR419" s="242">
        <v>277</v>
      </c>
      <c r="AS419" s="331">
        <f t="shared" ca="1" si="883"/>
        <v>0</v>
      </c>
      <c r="AT419" s="566">
        <f t="shared" ca="1" si="824"/>
        <v>0</v>
      </c>
      <c r="AU419" s="331">
        <f t="shared" ca="1" si="799"/>
        <v>0</v>
      </c>
      <c r="AV419" s="329">
        <f t="shared" ca="1" si="884"/>
        <v>0</v>
      </c>
      <c r="AW419" s="331">
        <f t="shared" ca="1" si="885"/>
        <v>0</v>
      </c>
      <c r="AX419" s="331">
        <f t="shared" si="825"/>
        <v>0</v>
      </c>
      <c r="AY419" s="331">
        <f t="shared" si="873"/>
        <v>0</v>
      </c>
      <c r="AZ419" s="350">
        <f t="shared" ca="1" si="886"/>
        <v>0</v>
      </c>
      <c r="BA419" s="420">
        <f t="shared" ca="1" si="887"/>
        <v>0</v>
      </c>
      <c r="BB419" s="416">
        <f t="shared" ca="1" si="826"/>
        <v>0</v>
      </c>
      <c r="BC419" s="372">
        <f t="shared" ca="1" si="745"/>
        <v>0</v>
      </c>
      <c r="BD419" s="242">
        <v>278</v>
      </c>
      <c r="BE419" s="29">
        <f t="shared" si="804"/>
        <v>0</v>
      </c>
      <c r="BF419" s="29">
        <f t="shared" ca="1" si="827"/>
        <v>105037.28645709745</v>
      </c>
      <c r="BG419" s="29">
        <f t="shared" ca="1" si="805"/>
        <v>109.41384005947651</v>
      </c>
      <c r="BH419" s="29"/>
      <c r="BI419" s="24">
        <v>277</v>
      </c>
      <c r="BJ419" s="243">
        <f t="shared" ca="1" si="735"/>
        <v>0</v>
      </c>
      <c r="BK419" s="447">
        <f ca="1">IF(BI419&gt;$BA$140,0,BK418+BJ419)+BM418</f>
        <v>0</v>
      </c>
      <c r="BL419" s="243">
        <f t="shared" ca="1" si="828"/>
        <v>0</v>
      </c>
      <c r="BM419" s="33"/>
      <c r="BO419" s="278"/>
      <c r="BP419" s="278"/>
      <c r="BQ419" s="278"/>
      <c r="BR419" s="278"/>
      <c r="BS419" s="278"/>
      <c r="BT419" s="278"/>
      <c r="BU419" s="278"/>
      <c r="BV419" s="278"/>
      <c r="BW419" s="679">
        <v>277</v>
      </c>
      <c r="BX419" s="489">
        <f t="shared" ca="1" si="829"/>
        <v>0</v>
      </c>
      <c r="BY419" s="489">
        <f t="shared" ca="1" si="806"/>
        <v>0</v>
      </c>
      <c r="BZ419" s="489">
        <f t="shared" ca="1" si="807"/>
        <v>0</v>
      </c>
      <c r="CA419" s="489">
        <f t="shared" ca="1" si="830"/>
        <v>0</v>
      </c>
      <c r="CB419" s="489">
        <f t="shared" ca="1" si="831"/>
        <v>0</v>
      </c>
      <c r="CC419" s="489">
        <f t="shared" si="832"/>
        <v>0</v>
      </c>
      <c r="CD419" s="489">
        <f t="shared" si="833"/>
        <v>0</v>
      </c>
      <c r="CE419" s="647">
        <f t="shared" ca="1" si="834"/>
        <v>0</v>
      </c>
      <c r="CF419" s="700">
        <f t="shared" ca="1" si="872"/>
        <v>0</v>
      </c>
      <c r="CG419" s="701">
        <f t="shared" ca="1" si="835"/>
        <v>0</v>
      </c>
      <c r="CH419" s="710">
        <f t="shared" ca="1" si="746"/>
        <v>0</v>
      </c>
      <c r="CI419" s="679">
        <v>278</v>
      </c>
      <c r="CJ419" s="29">
        <f t="shared" si="808"/>
        <v>0</v>
      </c>
      <c r="CK419" s="29">
        <f ca="1">IF(CI419&gt;$CJ$140,0,CK418+CJ419)</f>
        <v>105037.28645709745</v>
      </c>
      <c r="CL419" s="29">
        <f t="shared" ca="1" si="809"/>
        <v>109.41384005947651</v>
      </c>
      <c r="CM419" s="29"/>
      <c r="CN419" s="29">
        <v>277</v>
      </c>
      <c r="CO419" s="29">
        <f t="shared" ca="1" si="736"/>
        <v>0</v>
      </c>
      <c r="CP419" s="704">
        <f ca="1">IF(CN419&gt;$CF$140,0,CP418+CO419)+CR418</f>
        <v>0</v>
      </c>
      <c r="CQ419" s="29">
        <f t="shared" ca="1" si="836"/>
        <v>0</v>
      </c>
      <c r="CR419" s="292"/>
      <c r="DB419" s="242">
        <v>277</v>
      </c>
      <c r="DC419" s="488">
        <f t="shared" ca="1" si="837"/>
        <v>0</v>
      </c>
      <c r="DD419" s="489">
        <f t="shared" ca="1" si="810"/>
        <v>0</v>
      </c>
      <c r="DE419" s="488">
        <f t="shared" ca="1" si="838"/>
        <v>0</v>
      </c>
      <c r="DF419" s="489">
        <f t="shared" ca="1" si="839"/>
        <v>0</v>
      </c>
      <c r="DG419" s="488">
        <f t="shared" ca="1" si="840"/>
        <v>0</v>
      </c>
      <c r="DH419" s="488">
        <f t="shared" si="841"/>
        <v>0</v>
      </c>
      <c r="DI419" s="488">
        <f t="shared" si="842"/>
        <v>0</v>
      </c>
      <c r="DJ419" s="523">
        <f t="shared" ca="1" si="843"/>
        <v>0</v>
      </c>
      <c r="DK419" s="420">
        <f t="shared" ca="1" si="811"/>
        <v>0</v>
      </c>
      <c r="DL419" s="416">
        <f t="shared" ca="1" si="844"/>
        <v>0</v>
      </c>
      <c r="DM419" s="372">
        <f t="shared" ca="1" si="748"/>
        <v>0</v>
      </c>
      <c r="DN419" s="242">
        <v>278</v>
      </c>
      <c r="DO419" s="29">
        <f t="shared" si="812"/>
        <v>0</v>
      </c>
      <c r="DP419" s="29">
        <f t="shared" ca="1" si="737"/>
        <v>97423.63793062343</v>
      </c>
      <c r="DQ419" s="29">
        <f t="shared" ca="1" si="813"/>
        <v>101.48295617773273</v>
      </c>
      <c r="DR419" s="29"/>
      <c r="DS419" s="24">
        <v>277</v>
      </c>
      <c r="DT419" s="243">
        <f t="shared" ca="1" si="738"/>
        <v>0</v>
      </c>
      <c r="DU419" s="447">
        <f ca="1">IF(DS419&gt;$DK$140,0,DU418+DT419)+DW418</f>
        <v>0</v>
      </c>
      <c r="DV419" s="243">
        <f t="shared" ca="1" si="845"/>
        <v>0</v>
      </c>
      <c r="DW419" s="33"/>
      <c r="EG419" s="242">
        <v>277</v>
      </c>
      <c r="EH419" s="331">
        <f t="shared" ca="1" si="846"/>
        <v>1150</v>
      </c>
      <c r="EI419" s="599">
        <f t="shared" ca="1" si="749"/>
        <v>103.62049999999999</v>
      </c>
      <c r="EJ419" s="331">
        <f t="shared" ca="1" si="847"/>
        <v>1046.3795</v>
      </c>
      <c r="EK419" s="594">
        <f t="shared" ca="1" si="848"/>
        <v>61.26306544557707</v>
      </c>
      <c r="EL419" s="488">
        <f t="shared" ca="1" si="849"/>
        <v>985.11643455442299</v>
      </c>
      <c r="EM419" s="331">
        <f t="shared" si="850"/>
        <v>0</v>
      </c>
      <c r="EN419" s="331">
        <f t="shared" si="851"/>
        <v>0</v>
      </c>
      <c r="EO419" s="595">
        <f t="shared" ca="1" si="852"/>
        <v>20019.363146786283</v>
      </c>
      <c r="EP419" s="420">
        <f t="shared" ca="1" si="888"/>
        <v>0</v>
      </c>
      <c r="EQ419" s="416">
        <f t="shared" ca="1" si="853"/>
        <v>1150</v>
      </c>
      <c r="ER419" s="372">
        <f t="shared" ca="1" si="750"/>
        <v>-1150</v>
      </c>
      <c r="ES419" s="242">
        <v>278</v>
      </c>
      <c r="ET419" s="29">
        <f t="shared" si="854"/>
        <v>0</v>
      </c>
      <c r="EU419" s="29">
        <f ca="1">IF(ES419&gt;$ET$140,0,EU418+ET419)</f>
        <v>105037.28645709745</v>
      </c>
      <c r="EV419" s="29">
        <f t="shared" ca="1" si="815"/>
        <v>109.41384005947651</v>
      </c>
      <c r="EW419" s="29"/>
      <c r="EX419" s="24">
        <v>277</v>
      </c>
      <c r="EY419" s="243">
        <f t="shared" ca="1" si="739"/>
        <v>1150</v>
      </c>
      <c r="EZ419" s="447">
        <f ca="1">IF(EX419&gt;$EP$140,0,EZ418+EY419)+FB418</f>
        <v>383492.74347821553</v>
      </c>
      <c r="FA419" s="243">
        <f t="shared" ca="1" si="855"/>
        <v>399.47160778980788</v>
      </c>
      <c r="FB419" s="33"/>
      <c r="FL419" s="242">
        <v>277</v>
      </c>
      <c r="FM419" s="331">
        <f t="shared" ca="1" si="856"/>
        <v>1150</v>
      </c>
      <c r="FN419" s="600">
        <f t="shared" ca="1" si="752"/>
        <v>104.1015</v>
      </c>
      <c r="FO419" s="331">
        <f t="shared" ca="1" si="857"/>
        <v>1045.8985</v>
      </c>
      <c r="FP419" s="597">
        <f t="shared" ca="1" si="858"/>
        <v>73.125632844150971</v>
      </c>
      <c r="FQ419" s="488">
        <f t="shared" ca="1" si="859"/>
        <v>972.7728671558491</v>
      </c>
      <c r="FR419" s="331">
        <f t="shared" si="860"/>
        <v>0</v>
      </c>
      <c r="FS419" s="331">
        <f t="shared" si="861"/>
        <v>0</v>
      </c>
      <c r="FT419" s="596">
        <f t="shared" ca="1" si="862"/>
        <v>24098.872679410193</v>
      </c>
      <c r="FU419" s="420">
        <f t="shared" ca="1" si="816"/>
        <v>0</v>
      </c>
      <c r="FV419" s="416">
        <f t="shared" ca="1" si="863"/>
        <v>1150</v>
      </c>
      <c r="FW419" s="372">
        <f t="shared" ca="1" si="753"/>
        <v>-1150</v>
      </c>
      <c r="FX419" s="242">
        <v>278</v>
      </c>
      <c r="FY419" s="29">
        <f t="shared" si="864"/>
        <v>0</v>
      </c>
      <c r="FZ419" s="29">
        <f ca="1">IF(FX419&gt;$FY$140,0,FZ418+FY419)</f>
        <v>105037.28645709745</v>
      </c>
      <c r="GA419" s="29">
        <f t="shared" ca="1" si="817"/>
        <v>109.41384005947651</v>
      </c>
      <c r="GB419" s="29"/>
      <c r="GC419" s="24">
        <v>277</v>
      </c>
      <c r="GD419" s="243">
        <f t="shared" ca="1" si="740"/>
        <v>1150</v>
      </c>
      <c r="GE419" s="447">
        <f ca="1">IF(GC419&gt;$FU$140,0,GE418+GD419)+GG418</f>
        <v>383449.8093973645</v>
      </c>
      <c r="GF419" s="243">
        <f t="shared" ca="1" si="865"/>
        <v>399.42688478892137</v>
      </c>
      <c r="GG419" s="33"/>
      <c r="GQ419" s="242">
        <v>277</v>
      </c>
      <c r="GR419" s="331">
        <f t="shared" ca="1" si="818"/>
        <v>1150</v>
      </c>
      <c r="GS419" s="600">
        <f t="shared" ca="1" si="755"/>
        <v>106.9885</v>
      </c>
      <c r="GT419" s="331">
        <f t="shared" ca="1" si="819"/>
        <v>1043.0115000000001</v>
      </c>
      <c r="GU419" s="591">
        <f t="shared" ca="1" si="866"/>
        <v>113.95565662507941</v>
      </c>
      <c r="GV419" s="488">
        <f t="shared" ca="1" si="741"/>
        <v>929.05584337492064</v>
      </c>
      <c r="GW419" s="331">
        <f t="shared" si="742"/>
        <v>0</v>
      </c>
      <c r="GX419" s="331">
        <f t="shared" si="743"/>
        <v>0</v>
      </c>
      <c r="GY419" s="593">
        <f t="shared" ca="1" si="744"/>
        <v>38141.454999509449</v>
      </c>
      <c r="GZ419" s="420">
        <f t="shared" ca="1" si="820"/>
        <v>0</v>
      </c>
      <c r="HA419" s="416">
        <f t="shared" ca="1" si="867"/>
        <v>1150</v>
      </c>
      <c r="HB419" s="372">
        <f t="shared" ca="1" si="756"/>
        <v>-1150</v>
      </c>
      <c r="HC419" s="242">
        <v>278</v>
      </c>
      <c r="HD419" s="29">
        <f t="shared" si="868"/>
        <v>0</v>
      </c>
      <c r="HE419" s="29">
        <f ca="1">IF(HC419&gt;$HD$140,0,HE418+HD419)</f>
        <v>97423.63793062343</v>
      </c>
      <c r="HF419" s="29">
        <f t="shared" ca="1" si="821"/>
        <v>101.48295617773273</v>
      </c>
      <c r="HG419" s="29"/>
      <c r="HH419" s="24">
        <v>277</v>
      </c>
      <c r="HI419" s="243">
        <f t="shared" ca="1" si="758"/>
        <v>1150</v>
      </c>
      <c r="HJ419" s="447">
        <f ca="1">IF(HH419&gt;$GZ$140,0,HJ418+HI419)+HL418</f>
        <v>382074.04653907532</v>
      </c>
      <c r="HK419" s="243">
        <f t="shared" ca="1" si="869"/>
        <v>397.99379847820347</v>
      </c>
      <c r="HL419" s="33"/>
    </row>
    <row r="420" spans="3:220" ht="15" customHeight="1" x14ac:dyDescent="0.25">
      <c r="C420" s="242">
        <v>278</v>
      </c>
      <c r="D420" s="243">
        <f t="shared" si="793"/>
        <v>1155.6736805955547</v>
      </c>
      <c r="E420" s="865">
        <f t="shared" si="870"/>
        <v>100</v>
      </c>
      <c r="F420" s="866"/>
      <c r="G420" s="243">
        <f t="shared" si="794"/>
        <v>1055.6736805955547</v>
      </c>
      <c r="H420" s="859">
        <f t="shared" si="795"/>
        <v>77.785596748759204</v>
      </c>
      <c r="I420" s="860"/>
      <c r="J420" s="243">
        <f t="shared" si="796"/>
        <v>977.88808384679555</v>
      </c>
      <c r="K420" s="859">
        <f t="shared" si="822"/>
        <v>22357.790940780968</v>
      </c>
      <c r="L420" s="860"/>
      <c r="M420" s="860"/>
      <c r="N420" s="861"/>
      <c r="O420" s="248">
        <f t="shared" si="823"/>
        <v>22357.790940780968</v>
      </c>
      <c r="P420" s="248">
        <f t="shared" si="791"/>
        <v>0</v>
      </c>
      <c r="Q420" s="248">
        <f t="shared" si="797"/>
        <v>0</v>
      </c>
      <c r="R420" s="1015" t="str">
        <f t="shared" si="792"/>
        <v/>
      </c>
      <c r="S420" s="1015"/>
      <c r="U420">
        <v>278</v>
      </c>
      <c r="W420" s="278"/>
      <c r="X420" s="278"/>
      <c r="Y420" s="854"/>
      <c r="Z420" s="855"/>
      <c r="AA420" s="279"/>
      <c r="AR420" s="242">
        <v>278</v>
      </c>
      <c r="AS420" s="331">
        <f t="shared" ca="1" si="883"/>
        <v>0</v>
      </c>
      <c r="AT420" s="566">
        <f t="shared" ca="1" si="824"/>
        <v>0</v>
      </c>
      <c r="AU420" s="331">
        <f t="shared" ca="1" si="799"/>
        <v>0</v>
      </c>
      <c r="AV420" s="329">
        <f t="shared" ca="1" si="884"/>
        <v>0</v>
      </c>
      <c r="AW420" s="331">
        <f t="shared" ca="1" si="885"/>
        <v>0</v>
      </c>
      <c r="AX420" s="331">
        <f t="shared" si="825"/>
        <v>0</v>
      </c>
      <c r="AY420" s="331">
        <f t="shared" si="873"/>
        <v>0</v>
      </c>
      <c r="AZ420" s="350">
        <f t="shared" ca="1" si="886"/>
        <v>0</v>
      </c>
      <c r="BA420" s="420">
        <f t="shared" ca="1" si="887"/>
        <v>0</v>
      </c>
      <c r="BB420" s="416">
        <f t="shared" ca="1" si="826"/>
        <v>0</v>
      </c>
      <c r="BC420" s="372">
        <f t="shared" ca="1" si="745"/>
        <v>0</v>
      </c>
      <c r="BD420" s="242">
        <v>279</v>
      </c>
      <c r="BE420" s="29">
        <f t="shared" si="804"/>
        <v>0</v>
      </c>
      <c r="BF420" s="29">
        <f t="shared" ca="1" si="827"/>
        <v>105037.28645709745</v>
      </c>
      <c r="BG420" s="29">
        <f t="shared" ca="1" si="805"/>
        <v>109.41384005947651</v>
      </c>
      <c r="BH420" s="29"/>
      <c r="BI420" s="24">
        <v>278</v>
      </c>
      <c r="BJ420" s="243">
        <f t="shared" ca="1" si="735"/>
        <v>0</v>
      </c>
      <c r="BK420" s="243">
        <f t="shared" ca="1" si="871"/>
        <v>0</v>
      </c>
      <c r="BL420" s="243">
        <f t="shared" ca="1" si="828"/>
        <v>0</v>
      </c>
      <c r="BM420" s="33"/>
      <c r="BO420" s="278"/>
      <c r="BP420" s="278"/>
      <c r="BQ420" s="278"/>
      <c r="BR420" s="278"/>
      <c r="BS420" s="278"/>
      <c r="BT420" s="278"/>
      <c r="BU420" s="278"/>
      <c r="BV420" s="278"/>
      <c r="BW420" s="679">
        <v>278</v>
      </c>
      <c r="BX420" s="489">
        <f t="shared" ca="1" si="829"/>
        <v>0</v>
      </c>
      <c r="BY420" s="489">
        <f t="shared" ca="1" si="806"/>
        <v>0</v>
      </c>
      <c r="BZ420" s="489">
        <f t="shared" ca="1" si="807"/>
        <v>0</v>
      </c>
      <c r="CA420" s="489">
        <f t="shared" ca="1" si="830"/>
        <v>0</v>
      </c>
      <c r="CB420" s="489">
        <f t="shared" ca="1" si="831"/>
        <v>0</v>
      </c>
      <c r="CC420" s="489">
        <f t="shared" si="832"/>
        <v>0</v>
      </c>
      <c r="CD420" s="489">
        <f t="shared" si="833"/>
        <v>0</v>
      </c>
      <c r="CE420" s="647">
        <f t="shared" ca="1" si="834"/>
        <v>0</v>
      </c>
      <c r="CF420" s="700">
        <f t="shared" ca="1" si="872"/>
        <v>0</v>
      </c>
      <c r="CG420" s="701">
        <f t="shared" ca="1" si="835"/>
        <v>0</v>
      </c>
      <c r="CH420" s="710">
        <f t="shared" ca="1" si="746"/>
        <v>0</v>
      </c>
      <c r="CI420" s="679">
        <v>279</v>
      </c>
      <c r="CJ420" s="29">
        <f t="shared" si="808"/>
        <v>0</v>
      </c>
      <c r="CK420" s="29">
        <f t="shared" ref="CK420:CK429" ca="1" si="889">IF(CI420&gt;$CJ$140,0,CK419+CJ420)</f>
        <v>105037.28645709745</v>
      </c>
      <c r="CL420" s="29">
        <f t="shared" ca="1" si="809"/>
        <v>109.41384005947651</v>
      </c>
      <c r="CM420" s="29"/>
      <c r="CN420" s="29">
        <v>278</v>
      </c>
      <c r="CO420" s="29">
        <f t="shared" ca="1" si="736"/>
        <v>0</v>
      </c>
      <c r="CP420" s="29">
        <f ca="1">IF(CN420&gt;$CF$140,0,CP419+CO420)</f>
        <v>0</v>
      </c>
      <c r="CQ420" s="29">
        <f t="shared" ca="1" si="836"/>
        <v>0</v>
      </c>
      <c r="CR420" s="292"/>
      <c r="DB420" s="242">
        <v>278</v>
      </c>
      <c r="DC420" s="488">
        <f t="shared" ca="1" si="837"/>
        <v>0</v>
      </c>
      <c r="DD420" s="489">
        <f t="shared" ca="1" si="810"/>
        <v>0</v>
      </c>
      <c r="DE420" s="488">
        <f t="shared" ca="1" si="838"/>
        <v>0</v>
      </c>
      <c r="DF420" s="489">
        <f t="shared" ca="1" si="839"/>
        <v>0</v>
      </c>
      <c r="DG420" s="488">
        <f t="shared" ca="1" si="840"/>
        <v>0</v>
      </c>
      <c r="DH420" s="488">
        <f t="shared" si="841"/>
        <v>0</v>
      </c>
      <c r="DI420" s="488">
        <f t="shared" si="842"/>
        <v>0</v>
      </c>
      <c r="DJ420" s="523">
        <f t="shared" ca="1" si="843"/>
        <v>0</v>
      </c>
      <c r="DK420" s="420">
        <f t="shared" ca="1" si="811"/>
        <v>0</v>
      </c>
      <c r="DL420" s="416">
        <f t="shared" ca="1" si="844"/>
        <v>0</v>
      </c>
      <c r="DM420" s="372">
        <f t="shared" ca="1" si="748"/>
        <v>0</v>
      </c>
      <c r="DN420" s="242">
        <v>279</v>
      </c>
      <c r="DO420" s="29">
        <f t="shared" si="812"/>
        <v>0</v>
      </c>
      <c r="DP420" s="29">
        <f t="shared" ca="1" si="737"/>
        <v>97423.63793062343</v>
      </c>
      <c r="DQ420" s="29">
        <f t="shared" ca="1" si="813"/>
        <v>101.48295617773273</v>
      </c>
      <c r="DR420" s="29"/>
      <c r="DS420" s="24">
        <v>278</v>
      </c>
      <c r="DT420" s="243">
        <f t="shared" ca="1" si="738"/>
        <v>0</v>
      </c>
      <c r="DU420" s="243">
        <f ca="1">IF(DS420&gt;$DK$140,0,DU419+DT420)</f>
        <v>0</v>
      </c>
      <c r="DV420" s="243">
        <f t="shared" ca="1" si="845"/>
        <v>0</v>
      </c>
      <c r="DW420" s="33"/>
      <c r="EG420" s="242">
        <v>278</v>
      </c>
      <c r="EH420" s="331">
        <f t="shared" ca="1" si="846"/>
        <v>1150</v>
      </c>
      <c r="EI420" s="599">
        <f t="shared" ca="1" si="749"/>
        <v>103.62049999999999</v>
      </c>
      <c r="EJ420" s="331">
        <f t="shared" ca="1" si="847"/>
        <v>1046.3795</v>
      </c>
      <c r="EK420" s="594">
        <f t="shared" ca="1" si="848"/>
        <v>58.389809178126661</v>
      </c>
      <c r="EL420" s="488">
        <f t="shared" ca="1" si="849"/>
        <v>987.9896908218733</v>
      </c>
      <c r="EM420" s="331">
        <f t="shared" si="850"/>
        <v>0</v>
      </c>
      <c r="EN420" s="331">
        <f t="shared" si="851"/>
        <v>0</v>
      </c>
      <c r="EO420" s="595">
        <f t="shared" ca="1" si="852"/>
        <v>19031.373455964411</v>
      </c>
      <c r="EP420" s="420">
        <f t="shared" ca="1" si="888"/>
        <v>0</v>
      </c>
      <c r="EQ420" s="416">
        <f t="shared" ca="1" si="853"/>
        <v>1150</v>
      </c>
      <c r="ER420" s="372">
        <f t="shared" ca="1" si="750"/>
        <v>-1150</v>
      </c>
      <c r="ES420" s="242">
        <v>279</v>
      </c>
      <c r="ET420" s="29">
        <f t="shared" si="854"/>
        <v>0</v>
      </c>
      <c r="EU420" s="29">
        <f t="shared" ref="EU420:EU429" ca="1" si="890">IF(ES420&gt;$ET$140,0,EU419+ET420)</f>
        <v>105037.28645709745</v>
      </c>
      <c r="EV420" s="29">
        <f t="shared" ca="1" si="815"/>
        <v>109.41384005947651</v>
      </c>
      <c r="EW420" s="29"/>
      <c r="EX420" s="24">
        <v>278</v>
      </c>
      <c r="EY420" s="243">
        <f t="shared" ca="1" si="739"/>
        <v>1150</v>
      </c>
      <c r="EZ420" s="243">
        <f ca="1">IF(EX420&gt;$EP$140,0,EZ419+EY420)</f>
        <v>384642.74347821553</v>
      </c>
      <c r="FA420" s="243">
        <f t="shared" ca="1" si="855"/>
        <v>400.66952445647456</v>
      </c>
      <c r="FB420" s="33"/>
      <c r="FL420" s="242">
        <v>278</v>
      </c>
      <c r="FM420" s="331">
        <f t="shared" ca="1" si="856"/>
        <v>1150</v>
      </c>
      <c r="FN420" s="600">
        <f t="shared" ca="1" si="752"/>
        <v>104.1015</v>
      </c>
      <c r="FO420" s="331">
        <f t="shared" ca="1" si="857"/>
        <v>1045.8985</v>
      </c>
      <c r="FP420" s="597">
        <f t="shared" ca="1" si="858"/>
        <v>70.288378648279732</v>
      </c>
      <c r="FQ420" s="488">
        <f t="shared" ca="1" si="859"/>
        <v>975.6101213517203</v>
      </c>
      <c r="FR420" s="331">
        <f t="shared" si="860"/>
        <v>0</v>
      </c>
      <c r="FS420" s="331">
        <f t="shared" si="861"/>
        <v>0</v>
      </c>
      <c r="FT420" s="596">
        <f t="shared" ca="1" si="862"/>
        <v>23123.262558058472</v>
      </c>
      <c r="FU420" s="420">
        <f t="shared" ca="1" si="816"/>
        <v>0</v>
      </c>
      <c r="FV420" s="416">
        <f t="shared" ca="1" si="863"/>
        <v>1150</v>
      </c>
      <c r="FW420" s="372">
        <f t="shared" ca="1" si="753"/>
        <v>-1150</v>
      </c>
      <c r="FX420" s="242">
        <v>279</v>
      </c>
      <c r="FY420" s="29">
        <f t="shared" si="864"/>
        <v>0</v>
      </c>
      <c r="FZ420" s="29">
        <f t="shared" ref="FZ420:FZ429" ca="1" si="891">IF(FX420&gt;$FY$140,0,FZ419+FY420)</f>
        <v>105037.28645709745</v>
      </c>
      <c r="GA420" s="29">
        <f t="shared" ca="1" si="817"/>
        <v>109.41384005947651</v>
      </c>
      <c r="GB420" s="29"/>
      <c r="GC420" s="24">
        <v>278</v>
      </c>
      <c r="GD420" s="243">
        <f t="shared" ca="1" si="740"/>
        <v>1150</v>
      </c>
      <c r="GE420" s="243">
        <f ca="1">IF(GC420&gt;$FU$140,0,GE419+GD420)</f>
        <v>384599.8093973645</v>
      </c>
      <c r="GF420" s="243">
        <f t="shared" ca="1" si="865"/>
        <v>400.62480145558806</v>
      </c>
      <c r="GG420" s="33"/>
      <c r="GQ420" s="242">
        <v>278</v>
      </c>
      <c r="GR420" s="331">
        <f t="shared" ca="1" si="818"/>
        <v>1150</v>
      </c>
      <c r="GS420" s="600">
        <f t="shared" ca="1" si="755"/>
        <v>106.9885</v>
      </c>
      <c r="GT420" s="331">
        <f t="shared" ca="1" si="819"/>
        <v>1043.0115000000001</v>
      </c>
      <c r="GU420" s="591">
        <f t="shared" ca="1" si="866"/>
        <v>111.24591041523591</v>
      </c>
      <c r="GV420" s="488">
        <f t="shared" ca="1" si="741"/>
        <v>931.76558958476414</v>
      </c>
      <c r="GW420" s="331">
        <f t="shared" si="742"/>
        <v>0</v>
      </c>
      <c r="GX420" s="331">
        <f t="shared" si="743"/>
        <v>0</v>
      </c>
      <c r="GY420" s="593">
        <f t="shared" ca="1" si="744"/>
        <v>37209.689409924686</v>
      </c>
      <c r="GZ420" s="420">
        <f t="shared" ca="1" si="820"/>
        <v>0</v>
      </c>
      <c r="HA420" s="416">
        <f t="shared" ca="1" si="867"/>
        <v>1150</v>
      </c>
      <c r="HB420" s="372">
        <f t="shared" ca="1" si="756"/>
        <v>-1150</v>
      </c>
      <c r="HC420" s="242">
        <v>279</v>
      </c>
      <c r="HD420" s="29">
        <f t="shared" si="868"/>
        <v>0</v>
      </c>
      <c r="HE420" s="29">
        <f t="shared" ref="HE420:HE429" ca="1" si="892">IF(HC420&gt;$HD$140,0,HE419+HD420)</f>
        <v>97423.63793062343</v>
      </c>
      <c r="HF420" s="29">
        <f t="shared" ca="1" si="821"/>
        <v>101.48295617773273</v>
      </c>
      <c r="HG420" s="29"/>
      <c r="HH420" s="24">
        <v>278</v>
      </c>
      <c r="HI420" s="243">
        <f t="shared" ca="1" si="758"/>
        <v>1150</v>
      </c>
      <c r="HJ420" s="243">
        <f ca="1">IF(HH420&gt;$GZ$140,0,HJ419+HI420)</f>
        <v>383224.04653907532</v>
      </c>
      <c r="HK420" s="243">
        <f t="shared" ca="1" si="869"/>
        <v>399.19171514487016</v>
      </c>
      <c r="HL420" s="33"/>
    </row>
    <row r="421" spans="3:220" ht="15" customHeight="1" x14ac:dyDescent="0.25">
      <c r="C421" s="242">
        <v>279</v>
      </c>
      <c r="D421" s="243">
        <f t="shared" si="793"/>
        <v>1155.6736805955547</v>
      </c>
      <c r="E421" s="865">
        <f t="shared" si="870"/>
        <v>100</v>
      </c>
      <c r="F421" s="866"/>
      <c r="G421" s="243">
        <f t="shared" si="794"/>
        <v>1055.6736805955547</v>
      </c>
      <c r="H421" s="859">
        <f t="shared" si="795"/>
        <v>74.525969802603228</v>
      </c>
      <c r="I421" s="860"/>
      <c r="J421" s="243">
        <f t="shared" si="796"/>
        <v>981.14771079295156</v>
      </c>
      <c r="K421" s="859">
        <f t="shared" si="822"/>
        <v>21376.643229988014</v>
      </c>
      <c r="L421" s="860"/>
      <c r="M421" s="860"/>
      <c r="N421" s="861"/>
      <c r="O421" s="248">
        <f t="shared" si="823"/>
        <v>21376.643229988014</v>
      </c>
      <c r="P421" s="248">
        <f t="shared" si="791"/>
        <v>0</v>
      </c>
      <c r="Q421" s="248">
        <f t="shared" si="797"/>
        <v>0</v>
      </c>
      <c r="R421" s="1015" t="str">
        <f t="shared" si="792"/>
        <v/>
      </c>
      <c r="S421" s="1015"/>
      <c r="U421">
        <v>279</v>
      </c>
      <c r="W421" s="278"/>
      <c r="X421" s="278"/>
      <c r="Y421" s="854"/>
      <c r="Z421" s="855"/>
      <c r="AA421" s="279"/>
      <c r="AR421" s="242">
        <v>279</v>
      </c>
      <c r="AS421" s="331">
        <f t="shared" ca="1" si="883"/>
        <v>0</v>
      </c>
      <c r="AT421" s="566">
        <f t="shared" ca="1" si="824"/>
        <v>0</v>
      </c>
      <c r="AU421" s="331">
        <f t="shared" ca="1" si="799"/>
        <v>0</v>
      </c>
      <c r="AV421" s="329">
        <f t="shared" ca="1" si="884"/>
        <v>0</v>
      </c>
      <c r="AW421" s="331">
        <f t="shared" ca="1" si="885"/>
        <v>0</v>
      </c>
      <c r="AX421" s="331">
        <f t="shared" si="825"/>
        <v>0</v>
      </c>
      <c r="AY421" s="331">
        <f t="shared" si="873"/>
        <v>0</v>
      </c>
      <c r="AZ421" s="350">
        <f t="shared" ca="1" si="886"/>
        <v>0</v>
      </c>
      <c r="BA421" s="420">
        <f t="shared" ca="1" si="887"/>
        <v>0</v>
      </c>
      <c r="BB421" s="416">
        <f t="shared" ca="1" si="826"/>
        <v>0</v>
      </c>
      <c r="BC421" s="372">
        <f t="shared" ca="1" si="745"/>
        <v>0</v>
      </c>
      <c r="BD421" s="242">
        <v>280</v>
      </c>
      <c r="BE421" s="29">
        <f t="shared" si="804"/>
        <v>0</v>
      </c>
      <c r="BF421" s="29">
        <f t="shared" ca="1" si="827"/>
        <v>105037.28645709745</v>
      </c>
      <c r="BG421" s="29">
        <f t="shared" ca="1" si="805"/>
        <v>109.41384005947651</v>
      </c>
      <c r="BH421" s="29"/>
      <c r="BI421" s="24">
        <v>279</v>
      </c>
      <c r="BJ421" s="243">
        <f t="shared" ca="1" si="735"/>
        <v>0</v>
      </c>
      <c r="BK421" s="243">
        <f t="shared" ca="1" si="871"/>
        <v>0</v>
      </c>
      <c r="BL421" s="243">
        <f t="shared" ca="1" si="828"/>
        <v>0</v>
      </c>
      <c r="BM421" s="33"/>
      <c r="BO421" s="278"/>
      <c r="BP421" s="278"/>
      <c r="BQ421" s="278"/>
      <c r="BR421" s="278"/>
      <c r="BS421" s="278"/>
      <c r="BT421" s="278"/>
      <c r="BU421" s="278"/>
      <c r="BV421" s="278"/>
      <c r="BW421" s="679">
        <v>279</v>
      </c>
      <c r="BX421" s="489">
        <f t="shared" ca="1" si="829"/>
        <v>0</v>
      </c>
      <c r="BY421" s="489">
        <f t="shared" ca="1" si="806"/>
        <v>0</v>
      </c>
      <c r="BZ421" s="489">
        <f t="shared" ca="1" si="807"/>
        <v>0</v>
      </c>
      <c r="CA421" s="489">
        <f t="shared" ca="1" si="830"/>
        <v>0</v>
      </c>
      <c r="CB421" s="489">
        <f t="shared" ca="1" si="831"/>
        <v>0</v>
      </c>
      <c r="CC421" s="489">
        <f t="shared" si="832"/>
        <v>0</v>
      </c>
      <c r="CD421" s="489">
        <f t="shared" si="833"/>
        <v>0</v>
      </c>
      <c r="CE421" s="647">
        <f t="shared" ca="1" si="834"/>
        <v>0</v>
      </c>
      <c r="CF421" s="700">
        <f t="shared" ca="1" si="872"/>
        <v>0</v>
      </c>
      <c r="CG421" s="701">
        <f t="shared" ca="1" si="835"/>
        <v>0</v>
      </c>
      <c r="CH421" s="710">
        <f t="shared" ca="1" si="746"/>
        <v>0</v>
      </c>
      <c r="CI421" s="679">
        <v>280</v>
      </c>
      <c r="CJ421" s="29">
        <f t="shared" si="808"/>
        <v>0</v>
      </c>
      <c r="CK421" s="29">
        <f t="shared" ca="1" si="889"/>
        <v>105037.28645709745</v>
      </c>
      <c r="CL421" s="29">
        <f t="shared" ca="1" si="809"/>
        <v>109.41384005947651</v>
      </c>
      <c r="CM421" s="29"/>
      <c r="CN421" s="29">
        <v>279</v>
      </c>
      <c r="CO421" s="29">
        <f t="shared" ca="1" si="736"/>
        <v>0</v>
      </c>
      <c r="CP421" s="29">
        <f t="shared" ref="CP421:CP430" ca="1" si="893">IF(CN421&gt;$CF$140,0,CP420+CO421)</f>
        <v>0</v>
      </c>
      <c r="CQ421" s="29">
        <f t="shared" ca="1" si="836"/>
        <v>0</v>
      </c>
      <c r="CR421" s="292"/>
      <c r="DB421" s="242">
        <v>279</v>
      </c>
      <c r="DC421" s="488">
        <f t="shared" ca="1" si="837"/>
        <v>0</v>
      </c>
      <c r="DD421" s="489">
        <f t="shared" ca="1" si="810"/>
        <v>0</v>
      </c>
      <c r="DE421" s="488">
        <f t="shared" ca="1" si="838"/>
        <v>0</v>
      </c>
      <c r="DF421" s="489">
        <f t="shared" ca="1" si="839"/>
        <v>0</v>
      </c>
      <c r="DG421" s="488">
        <f t="shared" ca="1" si="840"/>
        <v>0</v>
      </c>
      <c r="DH421" s="488">
        <f t="shared" si="841"/>
        <v>0</v>
      </c>
      <c r="DI421" s="488">
        <f t="shared" si="842"/>
        <v>0</v>
      </c>
      <c r="DJ421" s="523">
        <f t="shared" ca="1" si="843"/>
        <v>0</v>
      </c>
      <c r="DK421" s="420">
        <f t="shared" ca="1" si="811"/>
        <v>0</v>
      </c>
      <c r="DL421" s="416">
        <f t="shared" ca="1" si="844"/>
        <v>0</v>
      </c>
      <c r="DM421" s="372">
        <f t="shared" ca="1" si="748"/>
        <v>0</v>
      </c>
      <c r="DN421" s="242">
        <v>280</v>
      </c>
      <c r="DO421" s="29">
        <f t="shared" si="812"/>
        <v>0</v>
      </c>
      <c r="DP421" s="29">
        <f t="shared" ca="1" si="737"/>
        <v>97423.63793062343</v>
      </c>
      <c r="DQ421" s="29">
        <f t="shared" ca="1" si="813"/>
        <v>101.48295617773273</v>
      </c>
      <c r="DR421" s="29"/>
      <c r="DS421" s="24">
        <v>279</v>
      </c>
      <c r="DT421" s="243">
        <f t="shared" ca="1" si="738"/>
        <v>0</v>
      </c>
      <c r="DU421" s="243">
        <f t="shared" ref="DU421:DU430" ca="1" si="894">IF(DS421&gt;$DK$140,0,DU420+DT421)</f>
        <v>0</v>
      </c>
      <c r="DV421" s="243">
        <f t="shared" ca="1" si="845"/>
        <v>0</v>
      </c>
      <c r="DW421" s="33"/>
      <c r="EG421" s="242">
        <v>279</v>
      </c>
      <c r="EH421" s="331">
        <f t="shared" ca="1" si="846"/>
        <v>1150</v>
      </c>
      <c r="EI421" s="599">
        <f t="shared" ca="1" si="749"/>
        <v>103.62049999999999</v>
      </c>
      <c r="EJ421" s="331">
        <f t="shared" ca="1" si="847"/>
        <v>1046.3795</v>
      </c>
      <c r="EK421" s="594">
        <f t="shared" ca="1" si="848"/>
        <v>55.508172579896204</v>
      </c>
      <c r="EL421" s="488">
        <f t="shared" ca="1" si="849"/>
        <v>990.87132742010385</v>
      </c>
      <c r="EM421" s="331">
        <f t="shared" si="850"/>
        <v>0</v>
      </c>
      <c r="EN421" s="331">
        <f t="shared" si="851"/>
        <v>0</v>
      </c>
      <c r="EO421" s="595">
        <f t="shared" ca="1" si="852"/>
        <v>18040.502128544307</v>
      </c>
      <c r="EP421" s="420">
        <f t="shared" ca="1" si="888"/>
        <v>0</v>
      </c>
      <c r="EQ421" s="416">
        <f t="shared" ca="1" si="853"/>
        <v>1150</v>
      </c>
      <c r="ER421" s="372">
        <f t="shared" ca="1" si="750"/>
        <v>-1150</v>
      </c>
      <c r="ES421" s="242">
        <v>280</v>
      </c>
      <c r="ET421" s="29">
        <f t="shared" si="854"/>
        <v>0</v>
      </c>
      <c r="EU421" s="29">
        <f t="shared" ca="1" si="890"/>
        <v>105037.28645709745</v>
      </c>
      <c r="EV421" s="29">
        <f t="shared" ca="1" si="815"/>
        <v>109.41384005947651</v>
      </c>
      <c r="EW421" s="29"/>
      <c r="EX421" s="24">
        <v>279</v>
      </c>
      <c r="EY421" s="243">
        <f t="shared" ca="1" si="739"/>
        <v>1150</v>
      </c>
      <c r="EZ421" s="243">
        <f t="shared" ref="EZ421:EZ430" ca="1" si="895">IF(EX421&gt;$EP$140,0,EZ420+EY421)</f>
        <v>385792.74347821553</v>
      </c>
      <c r="FA421" s="243">
        <f t="shared" ca="1" si="855"/>
        <v>401.86744112314119</v>
      </c>
      <c r="FB421" s="33"/>
      <c r="FL421" s="242">
        <v>279</v>
      </c>
      <c r="FM421" s="331">
        <f t="shared" ca="1" si="856"/>
        <v>1150</v>
      </c>
      <c r="FN421" s="600">
        <f t="shared" ca="1" si="752"/>
        <v>104.1015</v>
      </c>
      <c r="FO421" s="331">
        <f t="shared" ca="1" si="857"/>
        <v>1045.8985</v>
      </c>
      <c r="FP421" s="597">
        <f t="shared" ca="1" si="858"/>
        <v>67.442849127670556</v>
      </c>
      <c r="FQ421" s="488">
        <f t="shared" ca="1" si="859"/>
        <v>978.45565087232944</v>
      </c>
      <c r="FR421" s="331">
        <f t="shared" si="860"/>
        <v>0</v>
      </c>
      <c r="FS421" s="331">
        <f t="shared" si="861"/>
        <v>0</v>
      </c>
      <c r="FT421" s="596">
        <f t="shared" ca="1" si="862"/>
        <v>22144.806907186143</v>
      </c>
      <c r="FU421" s="420">
        <f t="shared" ca="1" si="816"/>
        <v>0</v>
      </c>
      <c r="FV421" s="416">
        <f t="shared" ca="1" si="863"/>
        <v>1150</v>
      </c>
      <c r="FW421" s="372">
        <f t="shared" ca="1" si="753"/>
        <v>-1150</v>
      </c>
      <c r="FX421" s="242">
        <v>280</v>
      </c>
      <c r="FY421" s="29">
        <f t="shared" si="864"/>
        <v>0</v>
      </c>
      <c r="FZ421" s="29">
        <f t="shared" ca="1" si="891"/>
        <v>105037.28645709745</v>
      </c>
      <c r="GA421" s="29">
        <f t="shared" ca="1" si="817"/>
        <v>109.41384005947651</v>
      </c>
      <c r="GB421" s="29"/>
      <c r="GC421" s="24">
        <v>279</v>
      </c>
      <c r="GD421" s="243">
        <f t="shared" ca="1" si="740"/>
        <v>1150</v>
      </c>
      <c r="GE421" s="243">
        <f t="shared" ref="GE421:GE430" ca="1" si="896">IF(GC421&gt;$FU$140,0,GE420+GD421)</f>
        <v>385749.8093973645</v>
      </c>
      <c r="GF421" s="243">
        <f t="shared" ca="1" si="865"/>
        <v>401.82271812225468</v>
      </c>
      <c r="GG421" s="33"/>
      <c r="GQ421" s="242">
        <v>279</v>
      </c>
      <c r="GR421" s="331">
        <f t="shared" ca="1" si="818"/>
        <v>1150</v>
      </c>
      <c r="GS421" s="600">
        <f t="shared" ca="1" si="755"/>
        <v>106.9885</v>
      </c>
      <c r="GT421" s="331">
        <f t="shared" ca="1" si="819"/>
        <v>1043.0115000000001</v>
      </c>
      <c r="GU421" s="591">
        <f t="shared" ca="1" si="866"/>
        <v>108.52826077894701</v>
      </c>
      <c r="GV421" s="488">
        <f t="shared" ca="1" si="741"/>
        <v>934.48323922105305</v>
      </c>
      <c r="GW421" s="331">
        <f t="shared" si="742"/>
        <v>0</v>
      </c>
      <c r="GX421" s="331">
        <f t="shared" si="743"/>
        <v>0</v>
      </c>
      <c r="GY421" s="593">
        <f t="shared" ca="1" si="744"/>
        <v>36275.206170703634</v>
      </c>
      <c r="GZ421" s="420">
        <f t="shared" ca="1" si="820"/>
        <v>0</v>
      </c>
      <c r="HA421" s="416">
        <f t="shared" ca="1" si="867"/>
        <v>1150</v>
      </c>
      <c r="HB421" s="372">
        <f t="shared" ca="1" si="756"/>
        <v>-1150</v>
      </c>
      <c r="HC421" s="242">
        <v>280</v>
      </c>
      <c r="HD421" s="29">
        <f t="shared" si="868"/>
        <v>0</v>
      </c>
      <c r="HE421" s="29">
        <f t="shared" ca="1" si="892"/>
        <v>97423.63793062343</v>
      </c>
      <c r="HF421" s="29">
        <f t="shared" ca="1" si="821"/>
        <v>101.48295617773273</v>
      </c>
      <c r="HG421" s="29"/>
      <c r="HH421" s="24">
        <v>279</v>
      </c>
      <c r="HI421" s="243">
        <f t="shared" ca="1" si="758"/>
        <v>1150</v>
      </c>
      <c r="HJ421" s="243">
        <f t="shared" ref="HJ421:HJ430" ca="1" si="897">IF(HH421&gt;$GZ$140,0,HJ420+HI421)</f>
        <v>384374.04653907532</v>
      </c>
      <c r="HK421" s="243">
        <f t="shared" ca="1" si="869"/>
        <v>400.38963181153684</v>
      </c>
      <c r="HL421" s="33"/>
    </row>
    <row r="422" spans="3:220" ht="15" customHeight="1" x14ac:dyDescent="0.25">
      <c r="C422" s="242">
        <v>280</v>
      </c>
      <c r="D422" s="243">
        <f t="shared" si="793"/>
        <v>1155.6736805955547</v>
      </c>
      <c r="E422" s="865">
        <f t="shared" si="870"/>
        <v>100</v>
      </c>
      <c r="F422" s="866"/>
      <c r="G422" s="243">
        <f t="shared" si="794"/>
        <v>1055.6736805955547</v>
      </c>
      <c r="H422" s="859">
        <f t="shared" si="795"/>
        <v>71.255477433293379</v>
      </c>
      <c r="I422" s="860"/>
      <c r="J422" s="243">
        <f t="shared" si="796"/>
        <v>984.41820316226131</v>
      </c>
      <c r="K422" s="859">
        <f t="shared" si="822"/>
        <v>20392.225026825752</v>
      </c>
      <c r="L422" s="860"/>
      <c r="M422" s="860"/>
      <c r="N422" s="861"/>
      <c r="O422" s="248">
        <f t="shared" si="823"/>
        <v>20392.225026825752</v>
      </c>
      <c r="P422" s="248">
        <f t="shared" si="791"/>
        <v>0</v>
      </c>
      <c r="Q422" s="248">
        <f t="shared" si="797"/>
        <v>0</v>
      </c>
      <c r="R422" s="1015" t="str">
        <f t="shared" si="792"/>
        <v/>
      </c>
      <c r="S422" s="1015"/>
      <c r="U422">
        <v>280</v>
      </c>
      <c r="W422" s="278"/>
      <c r="X422" s="278"/>
      <c r="Y422" s="854"/>
      <c r="Z422" s="855"/>
      <c r="AA422" s="279"/>
      <c r="AR422" s="242">
        <v>280</v>
      </c>
      <c r="AS422" s="331">
        <f t="shared" ca="1" si="883"/>
        <v>0</v>
      </c>
      <c r="AT422" s="566">
        <f t="shared" ca="1" si="824"/>
        <v>0</v>
      </c>
      <c r="AU422" s="331">
        <f t="shared" ca="1" si="799"/>
        <v>0</v>
      </c>
      <c r="AV422" s="329">
        <f t="shared" ca="1" si="884"/>
        <v>0</v>
      </c>
      <c r="AW422" s="331">
        <f t="shared" ca="1" si="885"/>
        <v>0</v>
      </c>
      <c r="AX422" s="331">
        <f t="shared" si="825"/>
        <v>0</v>
      </c>
      <c r="AY422" s="331">
        <f t="shared" si="873"/>
        <v>0</v>
      </c>
      <c r="AZ422" s="350">
        <f t="shared" ca="1" si="886"/>
        <v>0</v>
      </c>
      <c r="BA422" s="420">
        <f t="shared" ca="1" si="887"/>
        <v>0</v>
      </c>
      <c r="BB422" s="416">
        <f t="shared" ca="1" si="826"/>
        <v>0</v>
      </c>
      <c r="BC422" s="372">
        <f t="shared" ca="1" si="745"/>
        <v>0</v>
      </c>
      <c r="BD422" s="242">
        <v>281</v>
      </c>
      <c r="BE422" s="29">
        <f t="shared" si="804"/>
        <v>0</v>
      </c>
      <c r="BF422" s="29">
        <f t="shared" ca="1" si="827"/>
        <v>105037.28645709745</v>
      </c>
      <c r="BG422" s="29">
        <f t="shared" ca="1" si="805"/>
        <v>109.41384005947651</v>
      </c>
      <c r="BH422" s="29"/>
      <c r="BI422" s="24">
        <v>280</v>
      </c>
      <c r="BJ422" s="243">
        <f t="shared" ca="1" si="735"/>
        <v>0</v>
      </c>
      <c r="BK422" s="243">
        <f t="shared" ca="1" si="871"/>
        <v>0</v>
      </c>
      <c r="BL422" s="243">
        <f t="shared" ca="1" si="828"/>
        <v>0</v>
      </c>
      <c r="BM422" s="33"/>
      <c r="BO422" s="278"/>
      <c r="BP422" s="278"/>
      <c r="BQ422" s="278"/>
      <c r="BR422" s="278"/>
      <c r="BS422" s="278"/>
      <c r="BT422" s="278"/>
      <c r="BU422" s="278"/>
      <c r="BV422" s="278"/>
      <c r="BW422" s="679">
        <v>280</v>
      </c>
      <c r="BX422" s="489">
        <f t="shared" ca="1" si="829"/>
        <v>0</v>
      </c>
      <c r="BY422" s="489">
        <f t="shared" ca="1" si="806"/>
        <v>0</v>
      </c>
      <c r="BZ422" s="489">
        <f t="shared" ca="1" si="807"/>
        <v>0</v>
      </c>
      <c r="CA422" s="489">
        <f t="shared" ca="1" si="830"/>
        <v>0</v>
      </c>
      <c r="CB422" s="489">
        <f t="shared" ca="1" si="831"/>
        <v>0</v>
      </c>
      <c r="CC422" s="489">
        <f t="shared" si="832"/>
        <v>0</v>
      </c>
      <c r="CD422" s="489">
        <f t="shared" si="833"/>
        <v>0</v>
      </c>
      <c r="CE422" s="647">
        <f t="shared" ca="1" si="834"/>
        <v>0</v>
      </c>
      <c r="CF422" s="700">
        <f t="shared" ca="1" si="872"/>
        <v>0</v>
      </c>
      <c r="CG422" s="701">
        <f t="shared" ca="1" si="835"/>
        <v>0</v>
      </c>
      <c r="CH422" s="710">
        <f t="shared" ca="1" si="746"/>
        <v>0</v>
      </c>
      <c r="CI422" s="679">
        <v>281</v>
      </c>
      <c r="CJ422" s="29">
        <f t="shared" si="808"/>
        <v>0</v>
      </c>
      <c r="CK422" s="29">
        <f t="shared" ca="1" si="889"/>
        <v>105037.28645709745</v>
      </c>
      <c r="CL422" s="29">
        <f t="shared" ca="1" si="809"/>
        <v>109.41384005947651</v>
      </c>
      <c r="CM422" s="29"/>
      <c r="CN422" s="29">
        <v>280</v>
      </c>
      <c r="CO422" s="29">
        <f t="shared" ca="1" si="736"/>
        <v>0</v>
      </c>
      <c r="CP422" s="29">
        <f t="shared" ca="1" si="893"/>
        <v>0</v>
      </c>
      <c r="CQ422" s="29">
        <f t="shared" ca="1" si="836"/>
        <v>0</v>
      </c>
      <c r="CR422" s="292"/>
      <c r="DB422" s="242">
        <v>280</v>
      </c>
      <c r="DC422" s="488">
        <f t="shared" ca="1" si="837"/>
        <v>0</v>
      </c>
      <c r="DD422" s="489">
        <f t="shared" ca="1" si="810"/>
        <v>0</v>
      </c>
      <c r="DE422" s="488">
        <f t="shared" ca="1" si="838"/>
        <v>0</v>
      </c>
      <c r="DF422" s="489">
        <f t="shared" ca="1" si="839"/>
        <v>0</v>
      </c>
      <c r="DG422" s="488">
        <f t="shared" ca="1" si="840"/>
        <v>0</v>
      </c>
      <c r="DH422" s="488">
        <f t="shared" si="841"/>
        <v>0</v>
      </c>
      <c r="DI422" s="488">
        <f t="shared" si="842"/>
        <v>0</v>
      </c>
      <c r="DJ422" s="523">
        <f t="shared" ca="1" si="843"/>
        <v>0</v>
      </c>
      <c r="DK422" s="420">
        <f t="shared" ca="1" si="811"/>
        <v>0</v>
      </c>
      <c r="DL422" s="416">
        <f t="shared" ca="1" si="844"/>
        <v>0</v>
      </c>
      <c r="DM422" s="372">
        <f t="shared" ca="1" si="748"/>
        <v>0</v>
      </c>
      <c r="DN422" s="242">
        <v>281</v>
      </c>
      <c r="DO422" s="29">
        <f t="shared" si="812"/>
        <v>0</v>
      </c>
      <c r="DP422" s="29">
        <f t="shared" ca="1" si="737"/>
        <v>97423.63793062343</v>
      </c>
      <c r="DQ422" s="29">
        <f t="shared" ca="1" si="813"/>
        <v>101.48295617773273</v>
      </c>
      <c r="DR422" s="29"/>
      <c r="DS422" s="24">
        <v>280</v>
      </c>
      <c r="DT422" s="243">
        <f t="shared" ca="1" si="738"/>
        <v>0</v>
      </c>
      <c r="DU422" s="243">
        <f t="shared" ca="1" si="894"/>
        <v>0</v>
      </c>
      <c r="DV422" s="243">
        <f t="shared" ca="1" si="845"/>
        <v>0</v>
      </c>
      <c r="DW422" s="33"/>
      <c r="EG422" s="242">
        <v>280</v>
      </c>
      <c r="EH422" s="331">
        <f t="shared" ca="1" si="846"/>
        <v>1150</v>
      </c>
      <c r="EI422" s="599">
        <f t="shared" ca="1" si="749"/>
        <v>103.62049999999999</v>
      </c>
      <c r="EJ422" s="331">
        <f t="shared" ca="1" si="847"/>
        <v>1046.3795</v>
      </c>
      <c r="EK422" s="594">
        <f t="shared" ca="1" si="848"/>
        <v>52.618131208254233</v>
      </c>
      <c r="EL422" s="488">
        <f t="shared" ca="1" si="849"/>
        <v>993.76136879174578</v>
      </c>
      <c r="EM422" s="331">
        <f t="shared" si="850"/>
        <v>0</v>
      </c>
      <c r="EN422" s="331">
        <f t="shared" si="851"/>
        <v>0</v>
      </c>
      <c r="EO422" s="595">
        <f t="shared" ca="1" si="852"/>
        <v>17046.74075975256</v>
      </c>
      <c r="EP422" s="420">
        <f t="shared" ca="1" si="888"/>
        <v>0</v>
      </c>
      <c r="EQ422" s="416">
        <f t="shared" ca="1" si="853"/>
        <v>1150</v>
      </c>
      <c r="ER422" s="372">
        <f t="shared" ca="1" si="750"/>
        <v>-1150</v>
      </c>
      <c r="ES422" s="242">
        <v>281</v>
      </c>
      <c r="ET422" s="29">
        <f t="shared" si="854"/>
        <v>0</v>
      </c>
      <c r="EU422" s="29">
        <f t="shared" ca="1" si="890"/>
        <v>105037.28645709745</v>
      </c>
      <c r="EV422" s="29">
        <f t="shared" ca="1" si="815"/>
        <v>109.41384005947651</v>
      </c>
      <c r="EW422" s="29"/>
      <c r="EX422" s="24">
        <v>280</v>
      </c>
      <c r="EY422" s="243">
        <f t="shared" ca="1" si="739"/>
        <v>1150</v>
      </c>
      <c r="EZ422" s="243">
        <f t="shared" ca="1" si="895"/>
        <v>386942.74347821553</v>
      </c>
      <c r="FA422" s="243">
        <f t="shared" ca="1" si="855"/>
        <v>403.06535778980788</v>
      </c>
      <c r="FB422" s="33"/>
      <c r="FL422" s="242">
        <v>280</v>
      </c>
      <c r="FM422" s="331">
        <f t="shared" ca="1" si="856"/>
        <v>1150</v>
      </c>
      <c r="FN422" s="600">
        <f t="shared" ca="1" si="752"/>
        <v>104.1015</v>
      </c>
      <c r="FO422" s="331">
        <f t="shared" ca="1" si="857"/>
        <v>1045.8985</v>
      </c>
      <c r="FP422" s="597">
        <f t="shared" ca="1" si="858"/>
        <v>64.589020145959594</v>
      </c>
      <c r="FQ422" s="488">
        <f t="shared" ca="1" si="859"/>
        <v>981.30947985404043</v>
      </c>
      <c r="FR422" s="331">
        <f t="shared" si="860"/>
        <v>0</v>
      </c>
      <c r="FS422" s="331">
        <f t="shared" si="861"/>
        <v>0</v>
      </c>
      <c r="FT422" s="596">
        <f t="shared" ca="1" si="862"/>
        <v>21163.497427332102</v>
      </c>
      <c r="FU422" s="420">
        <f t="shared" ca="1" si="816"/>
        <v>0</v>
      </c>
      <c r="FV422" s="416">
        <f t="shared" ca="1" si="863"/>
        <v>1150</v>
      </c>
      <c r="FW422" s="372">
        <f t="shared" ca="1" si="753"/>
        <v>-1150</v>
      </c>
      <c r="FX422" s="242">
        <v>281</v>
      </c>
      <c r="FY422" s="29">
        <f t="shared" si="864"/>
        <v>0</v>
      </c>
      <c r="FZ422" s="29">
        <f t="shared" ca="1" si="891"/>
        <v>105037.28645709745</v>
      </c>
      <c r="GA422" s="29">
        <f t="shared" ca="1" si="817"/>
        <v>109.41384005947651</v>
      </c>
      <c r="GB422" s="29"/>
      <c r="GC422" s="24">
        <v>280</v>
      </c>
      <c r="GD422" s="243">
        <f t="shared" ca="1" si="740"/>
        <v>1150</v>
      </c>
      <c r="GE422" s="243">
        <f t="shared" ca="1" si="896"/>
        <v>386899.8093973645</v>
      </c>
      <c r="GF422" s="243">
        <f t="shared" ca="1" si="865"/>
        <v>403.02063478892137</v>
      </c>
      <c r="GG422" s="33"/>
      <c r="GQ422" s="242">
        <v>280</v>
      </c>
      <c r="GR422" s="331">
        <f t="shared" ca="1" si="818"/>
        <v>1150</v>
      </c>
      <c r="GS422" s="600">
        <f t="shared" ca="1" si="755"/>
        <v>106.9885</v>
      </c>
      <c r="GT422" s="331">
        <f t="shared" ca="1" si="819"/>
        <v>1043.0115000000001</v>
      </c>
      <c r="GU422" s="591">
        <f t="shared" ca="1" si="866"/>
        <v>105.80268466455227</v>
      </c>
      <c r="GV422" s="488">
        <f t="shared" ca="1" si="741"/>
        <v>937.20881533544775</v>
      </c>
      <c r="GW422" s="331">
        <f t="shared" si="742"/>
        <v>0</v>
      </c>
      <c r="GX422" s="331">
        <f t="shared" si="743"/>
        <v>0</v>
      </c>
      <c r="GY422" s="593">
        <f t="shared" ca="1" si="744"/>
        <v>35337.997355368185</v>
      </c>
      <c r="GZ422" s="420">
        <f t="shared" ca="1" si="820"/>
        <v>0</v>
      </c>
      <c r="HA422" s="416">
        <f t="shared" ca="1" si="867"/>
        <v>1150</v>
      </c>
      <c r="HB422" s="372">
        <f t="shared" ca="1" si="756"/>
        <v>-1150</v>
      </c>
      <c r="HC422" s="242">
        <v>281</v>
      </c>
      <c r="HD422" s="29">
        <f t="shared" si="868"/>
        <v>0</v>
      </c>
      <c r="HE422" s="29">
        <f t="shared" ca="1" si="892"/>
        <v>97423.63793062343</v>
      </c>
      <c r="HF422" s="29">
        <f t="shared" ca="1" si="821"/>
        <v>101.48295617773273</v>
      </c>
      <c r="HG422" s="29"/>
      <c r="HH422" s="24">
        <v>280</v>
      </c>
      <c r="HI422" s="243">
        <f t="shared" ca="1" si="758"/>
        <v>1150</v>
      </c>
      <c r="HJ422" s="243">
        <f t="shared" ca="1" si="897"/>
        <v>385524.04653907532</v>
      </c>
      <c r="HK422" s="243">
        <f t="shared" ca="1" si="869"/>
        <v>401.58754847820347</v>
      </c>
      <c r="HL422" s="33"/>
    </row>
    <row r="423" spans="3:220" ht="15" customHeight="1" x14ac:dyDescent="0.25">
      <c r="C423" s="242">
        <v>281</v>
      </c>
      <c r="D423" s="243">
        <f t="shared" si="793"/>
        <v>1155.6736805955547</v>
      </c>
      <c r="E423" s="865">
        <f t="shared" si="870"/>
        <v>100</v>
      </c>
      <c r="F423" s="866"/>
      <c r="G423" s="243">
        <f t="shared" si="794"/>
        <v>1055.6736805955547</v>
      </c>
      <c r="H423" s="859">
        <f t="shared" si="795"/>
        <v>67.974083422752514</v>
      </c>
      <c r="I423" s="860"/>
      <c r="J423" s="243">
        <f t="shared" si="796"/>
        <v>987.69959717280221</v>
      </c>
      <c r="K423" s="859">
        <f t="shared" si="822"/>
        <v>19404.525429652949</v>
      </c>
      <c r="L423" s="860"/>
      <c r="M423" s="860"/>
      <c r="N423" s="861"/>
      <c r="O423" s="248">
        <f t="shared" si="823"/>
        <v>19404.525429652949</v>
      </c>
      <c r="P423" s="248">
        <f t="shared" si="791"/>
        <v>0</v>
      </c>
      <c r="Q423" s="248">
        <f t="shared" si="797"/>
        <v>0</v>
      </c>
      <c r="R423" s="1015" t="str">
        <f t="shared" si="792"/>
        <v/>
      </c>
      <c r="S423" s="1015"/>
      <c r="U423">
        <v>281</v>
      </c>
      <c r="W423" s="278"/>
      <c r="X423" s="278"/>
      <c r="Y423" s="854"/>
      <c r="Z423" s="855"/>
      <c r="AA423" s="279"/>
      <c r="AR423" s="242">
        <v>281</v>
      </c>
      <c r="AS423" s="331">
        <f t="shared" ca="1" si="883"/>
        <v>0</v>
      </c>
      <c r="AT423" s="566">
        <f t="shared" ca="1" si="824"/>
        <v>0</v>
      </c>
      <c r="AU423" s="331">
        <f t="shared" ca="1" si="799"/>
        <v>0</v>
      </c>
      <c r="AV423" s="329">
        <f t="shared" ca="1" si="884"/>
        <v>0</v>
      </c>
      <c r="AW423" s="331">
        <f t="shared" ca="1" si="885"/>
        <v>0</v>
      </c>
      <c r="AX423" s="331">
        <f t="shared" si="825"/>
        <v>0</v>
      </c>
      <c r="AY423" s="331">
        <f t="shared" si="873"/>
        <v>0</v>
      </c>
      <c r="AZ423" s="350">
        <f t="shared" ca="1" si="886"/>
        <v>0</v>
      </c>
      <c r="BA423" s="420">
        <f t="shared" ca="1" si="887"/>
        <v>0</v>
      </c>
      <c r="BB423" s="416">
        <f t="shared" ca="1" si="826"/>
        <v>0</v>
      </c>
      <c r="BC423" s="372">
        <f t="shared" ca="1" si="745"/>
        <v>0</v>
      </c>
      <c r="BD423" s="242">
        <v>282</v>
      </c>
      <c r="BE423" s="29">
        <f t="shared" si="804"/>
        <v>0</v>
      </c>
      <c r="BF423" s="29">
        <f t="shared" ca="1" si="827"/>
        <v>105037.28645709745</v>
      </c>
      <c r="BG423" s="29">
        <f t="shared" ca="1" si="805"/>
        <v>109.41384005947651</v>
      </c>
      <c r="BH423" s="29"/>
      <c r="BI423" s="24">
        <v>281</v>
      </c>
      <c r="BJ423" s="243">
        <f t="shared" ref="BJ423:BJ486" ca="1" si="898">BB423</f>
        <v>0</v>
      </c>
      <c r="BK423" s="243">
        <f t="shared" ca="1" si="871"/>
        <v>0</v>
      </c>
      <c r="BL423" s="243">
        <f t="shared" ca="1" si="828"/>
        <v>0</v>
      </c>
      <c r="BM423" s="33"/>
      <c r="BO423" s="278"/>
      <c r="BP423" s="278"/>
      <c r="BQ423" s="278"/>
      <c r="BR423" s="278"/>
      <c r="BS423" s="278"/>
      <c r="BT423" s="278"/>
      <c r="BU423" s="278"/>
      <c r="BV423" s="278"/>
      <c r="BW423" s="679">
        <v>281</v>
      </c>
      <c r="BX423" s="489">
        <f t="shared" ca="1" si="829"/>
        <v>0</v>
      </c>
      <c r="BY423" s="489">
        <f t="shared" ca="1" si="806"/>
        <v>0</v>
      </c>
      <c r="BZ423" s="489">
        <f t="shared" ca="1" si="807"/>
        <v>0</v>
      </c>
      <c r="CA423" s="489">
        <f t="shared" ca="1" si="830"/>
        <v>0</v>
      </c>
      <c r="CB423" s="489">
        <f t="shared" ca="1" si="831"/>
        <v>0</v>
      </c>
      <c r="CC423" s="489">
        <f t="shared" si="832"/>
        <v>0</v>
      </c>
      <c r="CD423" s="489">
        <f t="shared" si="833"/>
        <v>0</v>
      </c>
      <c r="CE423" s="647">
        <f t="shared" ca="1" si="834"/>
        <v>0</v>
      </c>
      <c r="CF423" s="700">
        <f t="shared" ca="1" si="872"/>
        <v>0</v>
      </c>
      <c r="CG423" s="701">
        <f t="shared" ca="1" si="835"/>
        <v>0</v>
      </c>
      <c r="CH423" s="710">
        <f t="shared" ca="1" si="746"/>
        <v>0</v>
      </c>
      <c r="CI423" s="679">
        <v>282</v>
      </c>
      <c r="CJ423" s="29">
        <f t="shared" si="808"/>
        <v>0</v>
      </c>
      <c r="CK423" s="29">
        <f t="shared" ca="1" si="889"/>
        <v>105037.28645709745</v>
      </c>
      <c r="CL423" s="29">
        <f t="shared" ca="1" si="809"/>
        <v>109.41384005947651</v>
      </c>
      <c r="CM423" s="29"/>
      <c r="CN423" s="29">
        <v>281</v>
      </c>
      <c r="CO423" s="29">
        <f t="shared" ref="CO423:CO486" ca="1" si="899">CG423</f>
        <v>0</v>
      </c>
      <c r="CP423" s="29">
        <f t="shared" ca="1" si="893"/>
        <v>0</v>
      </c>
      <c r="CQ423" s="29">
        <f t="shared" ca="1" si="836"/>
        <v>0</v>
      </c>
      <c r="CR423" s="292"/>
      <c r="DB423" s="242">
        <v>281</v>
      </c>
      <c r="DC423" s="488">
        <f t="shared" ca="1" si="837"/>
        <v>0</v>
      </c>
      <c r="DD423" s="489">
        <f t="shared" ca="1" si="810"/>
        <v>0</v>
      </c>
      <c r="DE423" s="488">
        <f t="shared" ca="1" si="838"/>
        <v>0</v>
      </c>
      <c r="DF423" s="489">
        <f t="shared" ca="1" si="839"/>
        <v>0</v>
      </c>
      <c r="DG423" s="488">
        <f t="shared" ca="1" si="840"/>
        <v>0</v>
      </c>
      <c r="DH423" s="488">
        <f t="shared" si="841"/>
        <v>0</v>
      </c>
      <c r="DI423" s="488">
        <f t="shared" si="842"/>
        <v>0</v>
      </c>
      <c r="DJ423" s="523">
        <f t="shared" ca="1" si="843"/>
        <v>0</v>
      </c>
      <c r="DK423" s="420">
        <f t="shared" ca="1" si="811"/>
        <v>0</v>
      </c>
      <c r="DL423" s="416">
        <f t="shared" ca="1" si="844"/>
        <v>0</v>
      </c>
      <c r="DM423" s="372">
        <f t="shared" ca="1" si="748"/>
        <v>0</v>
      </c>
      <c r="DN423" s="242">
        <v>282</v>
      </c>
      <c r="DO423" s="29">
        <f t="shared" si="812"/>
        <v>0</v>
      </c>
      <c r="DP423" s="29">
        <f t="shared" ref="DP423:DP429" ca="1" si="900">IF(DN423&gt;$DO$140,0,DP422+DO423)</f>
        <v>97423.63793062343</v>
      </c>
      <c r="DQ423" s="29">
        <f t="shared" ca="1" si="813"/>
        <v>101.48295617773273</v>
      </c>
      <c r="DR423" s="29"/>
      <c r="DS423" s="24">
        <v>281</v>
      </c>
      <c r="DT423" s="243">
        <f t="shared" ref="DT423:DT486" ca="1" si="901">DL423</f>
        <v>0</v>
      </c>
      <c r="DU423" s="243">
        <f t="shared" ca="1" si="894"/>
        <v>0</v>
      </c>
      <c r="DV423" s="243">
        <f t="shared" ca="1" si="845"/>
        <v>0</v>
      </c>
      <c r="DW423" s="33"/>
      <c r="EG423" s="242">
        <v>281</v>
      </c>
      <c r="EH423" s="331">
        <f t="shared" ca="1" si="846"/>
        <v>1150</v>
      </c>
      <c r="EI423" s="599">
        <f t="shared" ca="1" si="749"/>
        <v>103.62049999999999</v>
      </c>
      <c r="EJ423" s="331">
        <f t="shared" ca="1" si="847"/>
        <v>1046.3795</v>
      </c>
      <c r="EK423" s="594">
        <f t="shared" ca="1" si="848"/>
        <v>49.719660549278302</v>
      </c>
      <c r="EL423" s="488">
        <f t="shared" ca="1" si="849"/>
        <v>996.65983945072173</v>
      </c>
      <c r="EM423" s="331">
        <f t="shared" si="850"/>
        <v>0</v>
      </c>
      <c r="EN423" s="331">
        <f t="shared" si="851"/>
        <v>0</v>
      </c>
      <c r="EO423" s="595">
        <f t="shared" ca="1" si="852"/>
        <v>16050.080920301838</v>
      </c>
      <c r="EP423" s="420">
        <f t="shared" ca="1" si="888"/>
        <v>0</v>
      </c>
      <c r="EQ423" s="416">
        <f t="shared" ca="1" si="853"/>
        <v>1150</v>
      </c>
      <c r="ER423" s="372">
        <f t="shared" ca="1" si="750"/>
        <v>-1150</v>
      </c>
      <c r="ES423" s="242">
        <v>282</v>
      </c>
      <c r="ET423" s="29">
        <f t="shared" si="854"/>
        <v>0</v>
      </c>
      <c r="EU423" s="29">
        <f t="shared" ca="1" si="890"/>
        <v>105037.28645709745</v>
      </c>
      <c r="EV423" s="29">
        <f t="shared" ca="1" si="815"/>
        <v>109.41384005947651</v>
      </c>
      <c r="EW423" s="29"/>
      <c r="EX423" s="24">
        <v>281</v>
      </c>
      <c r="EY423" s="243">
        <f t="shared" ref="EY423:EY486" ca="1" si="902">EQ423</f>
        <v>1150</v>
      </c>
      <c r="EZ423" s="243">
        <f t="shared" ca="1" si="895"/>
        <v>388092.74347821553</v>
      </c>
      <c r="FA423" s="243">
        <f t="shared" ca="1" si="855"/>
        <v>404.26327445647456</v>
      </c>
      <c r="FB423" s="33"/>
      <c r="FL423" s="242">
        <v>281</v>
      </c>
      <c r="FM423" s="331">
        <f t="shared" ca="1" si="856"/>
        <v>1150</v>
      </c>
      <c r="FN423" s="600">
        <f t="shared" ca="1" si="752"/>
        <v>104.1015</v>
      </c>
      <c r="FO423" s="331">
        <f t="shared" ca="1" si="857"/>
        <v>1045.8985</v>
      </c>
      <c r="FP423" s="597">
        <f t="shared" ca="1" si="858"/>
        <v>61.726867496385303</v>
      </c>
      <c r="FQ423" s="488">
        <f t="shared" ca="1" si="859"/>
        <v>984.17163250361466</v>
      </c>
      <c r="FR423" s="331">
        <f t="shared" si="860"/>
        <v>0</v>
      </c>
      <c r="FS423" s="331">
        <f t="shared" si="861"/>
        <v>0</v>
      </c>
      <c r="FT423" s="596">
        <f t="shared" ca="1" si="862"/>
        <v>20179.325794828488</v>
      </c>
      <c r="FU423" s="420">
        <f t="shared" ca="1" si="816"/>
        <v>0</v>
      </c>
      <c r="FV423" s="416">
        <f t="shared" ca="1" si="863"/>
        <v>1150</v>
      </c>
      <c r="FW423" s="372">
        <f t="shared" ca="1" si="753"/>
        <v>-1150</v>
      </c>
      <c r="FX423" s="242">
        <v>282</v>
      </c>
      <c r="FY423" s="29">
        <f t="shared" si="864"/>
        <v>0</v>
      </c>
      <c r="FZ423" s="29">
        <f t="shared" ca="1" si="891"/>
        <v>105037.28645709745</v>
      </c>
      <c r="GA423" s="29">
        <f t="shared" ca="1" si="817"/>
        <v>109.41384005947651</v>
      </c>
      <c r="GB423" s="29"/>
      <c r="GC423" s="24">
        <v>281</v>
      </c>
      <c r="GD423" s="243">
        <f t="shared" ref="GD423:GD486" ca="1" si="903">FV423</f>
        <v>1150</v>
      </c>
      <c r="GE423" s="243">
        <f t="shared" ca="1" si="896"/>
        <v>388049.8093973645</v>
      </c>
      <c r="GF423" s="243">
        <f t="shared" ca="1" si="865"/>
        <v>404.21855145558806</v>
      </c>
      <c r="GG423" s="33"/>
      <c r="GQ423" s="242">
        <v>281</v>
      </c>
      <c r="GR423" s="331">
        <f t="shared" ca="1" si="818"/>
        <v>1150</v>
      </c>
      <c r="GS423" s="600">
        <f t="shared" ca="1" si="755"/>
        <v>106.9885</v>
      </c>
      <c r="GT423" s="331">
        <f t="shared" ca="1" si="819"/>
        <v>1043.0115000000001</v>
      </c>
      <c r="GU423" s="591">
        <f t="shared" ca="1" si="866"/>
        <v>103.06915895315721</v>
      </c>
      <c r="GV423" s="488">
        <f t="shared" ref="GV423:GV486" ca="1" si="904">IF((GT423-GU423)&gt;GY422,GY422,GT423-GU423)</f>
        <v>939.9423410468429</v>
      </c>
      <c r="GW423" s="331">
        <f t="shared" ref="GW423:GW486" si="905">IF(GQ423=$GI$140,$AH$107,0)</f>
        <v>0</v>
      </c>
      <c r="GX423" s="331">
        <f t="shared" ref="GX423:GX486" si="906">IF(GQ423=$GI$140,$AF$107,0)</f>
        <v>0</v>
      </c>
      <c r="GY423" s="593">
        <f t="shared" ref="GY423:GY486" ca="1" si="907">GY422-GV423-GW423</f>
        <v>34398.05501432134</v>
      </c>
      <c r="GZ423" s="420">
        <f t="shared" ca="1" si="820"/>
        <v>0</v>
      </c>
      <c r="HA423" s="416">
        <f t="shared" ca="1" si="867"/>
        <v>1150</v>
      </c>
      <c r="HB423" s="372">
        <f t="shared" ca="1" si="756"/>
        <v>-1150</v>
      </c>
      <c r="HC423" s="242">
        <v>282</v>
      </c>
      <c r="HD423" s="29">
        <f t="shared" si="868"/>
        <v>0</v>
      </c>
      <c r="HE423" s="29">
        <f t="shared" ca="1" si="892"/>
        <v>97423.63793062343</v>
      </c>
      <c r="HF423" s="29">
        <f t="shared" ca="1" si="821"/>
        <v>101.48295617773273</v>
      </c>
      <c r="HG423" s="29"/>
      <c r="HH423" s="24">
        <v>281</v>
      </c>
      <c r="HI423" s="243">
        <f t="shared" ca="1" si="758"/>
        <v>1150</v>
      </c>
      <c r="HJ423" s="243">
        <f t="shared" ca="1" si="897"/>
        <v>386674.04653907532</v>
      </c>
      <c r="HK423" s="243">
        <f t="shared" ca="1" si="869"/>
        <v>402.78546514487016</v>
      </c>
      <c r="HL423" s="33"/>
    </row>
    <row r="424" spans="3:220" ht="15" customHeight="1" x14ac:dyDescent="0.25">
      <c r="C424" s="242">
        <v>282</v>
      </c>
      <c r="D424" s="243">
        <f t="shared" si="793"/>
        <v>1155.6736805955547</v>
      </c>
      <c r="E424" s="865">
        <f t="shared" si="870"/>
        <v>100</v>
      </c>
      <c r="F424" s="866"/>
      <c r="G424" s="243">
        <f t="shared" si="794"/>
        <v>1055.6736805955547</v>
      </c>
      <c r="H424" s="859">
        <f t="shared" si="795"/>
        <v>64.681751432176497</v>
      </c>
      <c r="I424" s="860"/>
      <c r="J424" s="243">
        <f t="shared" si="796"/>
        <v>990.99192916337824</v>
      </c>
      <c r="K424" s="859">
        <f t="shared" si="822"/>
        <v>18413.533500489571</v>
      </c>
      <c r="L424" s="860"/>
      <c r="M424" s="860"/>
      <c r="N424" s="861"/>
      <c r="O424" s="248">
        <f t="shared" si="823"/>
        <v>18413.533500489571</v>
      </c>
      <c r="P424" s="248">
        <f t="shared" si="791"/>
        <v>0</v>
      </c>
      <c r="Q424" s="248">
        <f t="shared" si="797"/>
        <v>0</v>
      </c>
      <c r="R424" s="1015" t="str">
        <f t="shared" si="792"/>
        <v/>
      </c>
      <c r="S424" s="1015"/>
      <c r="U424">
        <v>282</v>
      </c>
      <c r="W424" s="278"/>
      <c r="X424" s="278"/>
      <c r="Y424" s="854"/>
      <c r="Z424" s="855"/>
      <c r="AA424" s="279"/>
      <c r="AR424" s="242">
        <v>282</v>
      </c>
      <c r="AS424" s="331">
        <f t="shared" ca="1" si="883"/>
        <v>0</v>
      </c>
      <c r="AT424" s="566">
        <f t="shared" ca="1" si="824"/>
        <v>0</v>
      </c>
      <c r="AU424" s="331">
        <f t="shared" ca="1" si="799"/>
        <v>0</v>
      </c>
      <c r="AV424" s="329">
        <f t="shared" ca="1" si="884"/>
        <v>0</v>
      </c>
      <c r="AW424" s="331">
        <f t="shared" ca="1" si="885"/>
        <v>0</v>
      </c>
      <c r="AX424" s="331">
        <f t="shared" si="825"/>
        <v>0</v>
      </c>
      <c r="AY424" s="331">
        <f t="shared" si="873"/>
        <v>0</v>
      </c>
      <c r="AZ424" s="350">
        <f t="shared" ca="1" si="886"/>
        <v>0</v>
      </c>
      <c r="BA424" s="420">
        <f t="shared" ca="1" si="887"/>
        <v>0</v>
      </c>
      <c r="BB424" s="416">
        <f t="shared" ca="1" si="826"/>
        <v>0</v>
      </c>
      <c r="BC424" s="372">
        <f t="shared" ref="BC424:BC487" ca="1" si="908">AS424*-1</f>
        <v>0</v>
      </c>
      <c r="BD424" s="242">
        <v>283</v>
      </c>
      <c r="BE424" s="29">
        <f t="shared" si="804"/>
        <v>0</v>
      </c>
      <c r="BF424" s="29">
        <f t="shared" ca="1" si="827"/>
        <v>105037.28645709745</v>
      </c>
      <c r="BG424" s="29">
        <f t="shared" ca="1" si="805"/>
        <v>109.41384005947651</v>
      </c>
      <c r="BH424" s="29"/>
      <c r="BI424" s="24">
        <v>282</v>
      </c>
      <c r="BJ424" s="243">
        <f t="shared" ca="1" si="898"/>
        <v>0</v>
      </c>
      <c r="BK424" s="243">
        <f t="shared" ca="1" si="871"/>
        <v>0</v>
      </c>
      <c r="BL424" s="243">
        <f t="shared" ca="1" si="828"/>
        <v>0</v>
      </c>
      <c r="BM424" s="33"/>
      <c r="BO424" s="278"/>
      <c r="BP424" s="278"/>
      <c r="BQ424" s="278"/>
      <c r="BR424" s="278"/>
      <c r="BS424" s="278"/>
      <c r="BT424" s="278"/>
      <c r="BU424" s="278"/>
      <c r="BV424" s="278"/>
      <c r="BW424" s="679">
        <v>282</v>
      </c>
      <c r="BX424" s="489">
        <f t="shared" ca="1" si="829"/>
        <v>0</v>
      </c>
      <c r="BY424" s="489">
        <f t="shared" ca="1" si="806"/>
        <v>0</v>
      </c>
      <c r="BZ424" s="489">
        <f t="shared" ca="1" si="807"/>
        <v>0</v>
      </c>
      <c r="CA424" s="489">
        <f t="shared" ca="1" si="830"/>
        <v>0</v>
      </c>
      <c r="CB424" s="489">
        <f t="shared" ca="1" si="831"/>
        <v>0</v>
      </c>
      <c r="CC424" s="489">
        <f t="shared" si="832"/>
        <v>0</v>
      </c>
      <c r="CD424" s="489">
        <f t="shared" si="833"/>
        <v>0</v>
      </c>
      <c r="CE424" s="647">
        <f t="shared" ca="1" si="834"/>
        <v>0</v>
      </c>
      <c r="CF424" s="700">
        <f t="shared" ca="1" si="872"/>
        <v>0</v>
      </c>
      <c r="CG424" s="701">
        <f t="shared" ca="1" si="835"/>
        <v>0</v>
      </c>
      <c r="CH424" s="710">
        <f t="shared" ref="CH424:CH487" ca="1" si="909">BX424*-1</f>
        <v>0</v>
      </c>
      <c r="CI424" s="679">
        <v>283</v>
      </c>
      <c r="CJ424" s="29">
        <f t="shared" si="808"/>
        <v>0</v>
      </c>
      <c r="CK424" s="29">
        <f t="shared" ca="1" si="889"/>
        <v>105037.28645709745</v>
      </c>
      <c r="CL424" s="29">
        <f t="shared" ca="1" si="809"/>
        <v>109.41384005947651</v>
      </c>
      <c r="CM424" s="29"/>
      <c r="CN424" s="29">
        <v>282</v>
      </c>
      <c r="CO424" s="29">
        <f t="shared" ca="1" si="899"/>
        <v>0</v>
      </c>
      <c r="CP424" s="29">
        <f t="shared" ca="1" si="893"/>
        <v>0</v>
      </c>
      <c r="CQ424" s="29">
        <f t="shared" ca="1" si="836"/>
        <v>0</v>
      </c>
      <c r="CR424" s="292"/>
      <c r="DB424" s="242">
        <v>282</v>
      </c>
      <c r="DC424" s="488">
        <f t="shared" ca="1" si="837"/>
        <v>0</v>
      </c>
      <c r="DD424" s="489">
        <f t="shared" ca="1" si="810"/>
        <v>0</v>
      </c>
      <c r="DE424" s="488">
        <f t="shared" ca="1" si="838"/>
        <v>0</v>
      </c>
      <c r="DF424" s="489">
        <f t="shared" ca="1" si="839"/>
        <v>0</v>
      </c>
      <c r="DG424" s="488">
        <f t="shared" ca="1" si="840"/>
        <v>0</v>
      </c>
      <c r="DH424" s="488">
        <f t="shared" si="841"/>
        <v>0</v>
      </c>
      <c r="DI424" s="488">
        <f t="shared" si="842"/>
        <v>0</v>
      </c>
      <c r="DJ424" s="523">
        <f t="shared" ca="1" si="843"/>
        <v>0</v>
      </c>
      <c r="DK424" s="420">
        <f t="shared" ca="1" si="811"/>
        <v>0</v>
      </c>
      <c r="DL424" s="416">
        <f t="shared" ca="1" si="844"/>
        <v>0</v>
      </c>
      <c r="DM424" s="372">
        <f t="shared" ref="DM424:DM487" ca="1" si="910">DC424*-1</f>
        <v>0</v>
      </c>
      <c r="DN424" s="242">
        <v>283</v>
      </c>
      <c r="DO424" s="29">
        <f t="shared" si="812"/>
        <v>0</v>
      </c>
      <c r="DP424" s="29">
        <f t="shared" ca="1" si="900"/>
        <v>97423.63793062343</v>
      </c>
      <c r="DQ424" s="29">
        <f t="shared" ca="1" si="813"/>
        <v>101.48295617773273</v>
      </c>
      <c r="DR424" s="29"/>
      <c r="DS424" s="24">
        <v>282</v>
      </c>
      <c r="DT424" s="243">
        <f t="shared" ca="1" si="901"/>
        <v>0</v>
      </c>
      <c r="DU424" s="243">
        <f t="shared" ca="1" si="894"/>
        <v>0</v>
      </c>
      <c r="DV424" s="243">
        <f t="shared" ca="1" si="845"/>
        <v>0</v>
      </c>
      <c r="DW424" s="33"/>
      <c r="EG424" s="242">
        <v>282</v>
      </c>
      <c r="EH424" s="331">
        <f t="shared" ca="1" si="846"/>
        <v>1150</v>
      </c>
      <c r="EI424" s="599">
        <f t="shared" ref="EI424:EI487" ca="1" si="911">IF(EG424&gt;$EP$503,0,IF(EG424&gt;$DY$140,($EH$140-$X$107)*$EJ$140/12*$EK$140,$EH$140*$EJ$140/12*$EK$140))</f>
        <v>103.62049999999999</v>
      </c>
      <c r="EJ424" s="331">
        <f t="shared" ca="1" si="847"/>
        <v>1046.3795</v>
      </c>
      <c r="EK424" s="594">
        <f t="shared" ca="1" si="848"/>
        <v>46.812736017547032</v>
      </c>
      <c r="EL424" s="488">
        <f t="shared" ca="1" si="849"/>
        <v>999.56676398245293</v>
      </c>
      <c r="EM424" s="331">
        <f t="shared" si="850"/>
        <v>0</v>
      </c>
      <c r="EN424" s="331">
        <f t="shared" si="851"/>
        <v>0</v>
      </c>
      <c r="EO424" s="595">
        <f t="shared" ca="1" si="852"/>
        <v>15050.514156319385</v>
      </c>
      <c r="EP424" s="420">
        <f t="shared" ca="1" si="888"/>
        <v>0</v>
      </c>
      <c r="EQ424" s="416">
        <f t="shared" ca="1" si="853"/>
        <v>1150</v>
      </c>
      <c r="ER424" s="372">
        <f t="shared" ref="ER424:ER487" ca="1" si="912">EH424*-1</f>
        <v>-1150</v>
      </c>
      <c r="ES424" s="242">
        <v>283</v>
      </c>
      <c r="ET424" s="29">
        <f t="shared" si="854"/>
        <v>0</v>
      </c>
      <c r="EU424" s="29">
        <f t="shared" ca="1" si="890"/>
        <v>105037.28645709745</v>
      </c>
      <c r="EV424" s="29">
        <f t="shared" ca="1" si="815"/>
        <v>109.41384005947651</v>
      </c>
      <c r="EW424" s="29"/>
      <c r="EX424" s="24">
        <v>282</v>
      </c>
      <c r="EY424" s="243">
        <f t="shared" ca="1" si="902"/>
        <v>1150</v>
      </c>
      <c r="EZ424" s="243">
        <f t="shared" ca="1" si="895"/>
        <v>389242.74347821553</v>
      </c>
      <c r="FA424" s="243">
        <f t="shared" ca="1" si="855"/>
        <v>405.46119112314119</v>
      </c>
      <c r="FB424" s="33"/>
      <c r="FL424" s="242">
        <v>282</v>
      </c>
      <c r="FM424" s="331">
        <f t="shared" ca="1" si="856"/>
        <v>1150</v>
      </c>
      <c r="FN424" s="600">
        <f t="shared" ref="FN424:FN487" ca="1" si="913">IF(FL424&gt;$FU$503,0,IF(FL424&gt;$FD$140,($FM$140-$AC$107)*$FO$140/12*$FP$140,$FM$140*$FO$140/12*$FP$140))</f>
        <v>104.1015</v>
      </c>
      <c r="FO424" s="331">
        <f t="shared" ca="1" si="857"/>
        <v>1045.8985</v>
      </c>
      <c r="FP424" s="597">
        <f t="shared" ca="1" si="858"/>
        <v>58.856366901583094</v>
      </c>
      <c r="FQ424" s="488">
        <f t="shared" ca="1" si="859"/>
        <v>987.04213309841691</v>
      </c>
      <c r="FR424" s="331">
        <f t="shared" si="860"/>
        <v>0</v>
      </c>
      <c r="FS424" s="331">
        <f t="shared" si="861"/>
        <v>0</v>
      </c>
      <c r="FT424" s="596">
        <f t="shared" ca="1" si="862"/>
        <v>19192.283661730071</v>
      </c>
      <c r="FU424" s="420">
        <f t="shared" ca="1" si="816"/>
        <v>0</v>
      </c>
      <c r="FV424" s="416">
        <f t="shared" ca="1" si="863"/>
        <v>1150</v>
      </c>
      <c r="FW424" s="372">
        <f t="shared" ref="FW424:FW487" ca="1" si="914">FM424*-1</f>
        <v>-1150</v>
      </c>
      <c r="FX424" s="242">
        <v>283</v>
      </c>
      <c r="FY424" s="29">
        <f t="shared" si="864"/>
        <v>0</v>
      </c>
      <c r="FZ424" s="29">
        <f t="shared" ca="1" si="891"/>
        <v>105037.28645709745</v>
      </c>
      <c r="GA424" s="29">
        <f t="shared" ca="1" si="817"/>
        <v>109.41384005947651</v>
      </c>
      <c r="GB424" s="29"/>
      <c r="GC424" s="24">
        <v>282</v>
      </c>
      <c r="GD424" s="243">
        <f t="shared" ca="1" si="903"/>
        <v>1150</v>
      </c>
      <c r="GE424" s="243">
        <f t="shared" ca="1" si="896"/>
        <v>389199.8093973645</v>
      </c>
      <c r="GF424" s="243">
        <f t="shared" ca="1" si="865"/>
        <v>405.41646812225468</v>
      </c>
      <c r="GG424" s="33"/>
      <c r="GQ424" s="242">
        <v>282</v>
      </c>
      <c r="GR424" s="331">
        <f t="shared" ca="1" si="818"/>
        <v>1150</v>
      </c>
      <c r="GS424" s="600">
        <f t="shared" ref="GS424:GS487" ca="1" si="915">IF(GQ424&gt;$GZ$503,0,IF(GQ424&gt;$GI$140,($GR$140-$AH$107)*$GT$140/12*$GU$140,$GR$140*$GT$140/12*$GU$140))</f>
        <v>106.9885</v>
      </c>
      <c r="GT424" s="331">
        <f t="shared" ca="1" si="819"/>
        <v>1043.0115000000001</v>
      </c>
      <c r="GU424" s="591">
        <f t="shared" ca="1" si="866"/>
        <v>100.32766045843725</v>
      </c>
      <c r="GV424" s="488">
        <f t="shared" ca="1" si="904"/>
        <v>942.68383954156286</v>
      </c>
      <c r="GW424" s="331">
        <f t="shared" si="905"/>
        <v>0</v>
      </c>
      <c r="GX424" s="331">
        <f t="shared" si="906"/>
        <v>0</v>
      </c>
      <c r="GY424" s="593">
        <f t="shared" ca="1" si="907"/>
        <v>33455.371174779779</v>
      </c>
      <c r="GZ424" s="420">
        <f t="shared" ca="1" si="820"/>
        <v>0</v>
      </c>
      <c r="HA424" s="416">
        <f t="shared" ca="1" si="867"/>
        <v>1150</v>
      </c>
      <c r="HB424" s="372">
        <f t="shared" ref="HB424:HB487" ca="1" si="916">GR424*-1</f>
        <v>-1150</v>
      </c>
      <c r="HC424" s="242">
        <v>283</v>
      </c>
      <c r="HD424" s="29">
        <f t="shared" si="868"/>
        <v>0</v>
      </c>
      <c r="HE424" s="29">
        <f t="shared" ca="1" si="892"/>
        <v>97423.63793062343</v>
      </c>
      <c r="HF424" s="29">
        <f t="shared" ca="1" si="821"/>
        <v>101.48295617773273</v>
      </c>
      <c r="HG424" s="29"/>
      <c r="HH424" s="24">
        <v>282</v>
      </c>
      <c r="HI424" s="243">
        <f t="shared" ref="HI424:HI487" ca="1" si="917">HA424</f>
        <v>1150</v>
      </c>
      <c r="HJ424" s="243">
        <f t="shared" ca="1" si="897"/>
        <v>387824.04653907532</v>
      </c>
      <c r="HK424" s="243">
        <f t="shared" ca="1" si="869"/>
        <v>403.98338181153684</v>
      </c>
      <c r="HL424" s="33"/>
    </row>
    <row r="425" spans="3:220" ht="15" customHeight="1" x14ac:dyDescent="0.25">
      <c r="C425" s="242">
        <v>283</v>
      </c>
      <c r="D425" s="243">
        <f t="shared" si="793"/>
        <v>1155.6736805955547</v>
      </c>
      <c r="E425" s="865">
        <f t="shared" si="870"/>
        <v>100</v>
      </c>
      <c r="F425" s="866"/>
      <c r="G425" s="243">
        <f t="shared" si="794"/>
        <v>1055.6736805955547</v>
      </c>
      <c r="H425" s="859">
        <f t="shared" si="795"/>
        <v>61.37844500163191</v>
      </c>
      <c r="I425" s="860"/>
      <c r="J425" s="243">
        <f t="shared" si="796"/>
        <v>994.29523559392283</v>
      </c>
      <c r="K425" s="859">
        <f t="shared" si="822"/>
        <v>17419.238264895648</v>
      </c>
      <c r="L425" s="860"/>
      <c r="M425" s="860"/>
      <c r="N425" s="861"/>
      <c r="O425" s="248">
        <f t="shared" si="823"/>
        <v>17419.238264895648</v>
      </c>
      <c r="P425" s="248">
        <f t="shared" si="791"/>
        <v>0</v>
      </c>
      <c r="Q425" s="248">
        <f t="shared" si="797"/>
        <v>0</v>
      </c>
      <c r="R425" s="1015" t="str">
        <f t="shared" si="792"/>
        <v/>
      </c>
      <c r="S425" s="1015"/>
      <c r="U425">
        <v>283</v>
      </c>
      <c r="W425" s="278"/>
      <c r="X425" s="278"/>
      <c r="Y425" s="854"/>
      <c r="Z425" s="855"/>
      <c r="AA425" s="279"/>
      <c r="AR425" s="242">
        <v>283</v>
      </c>
      <c r="AS425" s="331">
        <f t="shared" ca="1" si="883"/>
        <v>0</v>
      </c>
      <c r="AT425" s="566">
        <f t="shared" ca="1" si="824"/>
        <v>0</v>
      </c>
      <c r="AU425" s="331">
        <f t="shared" ca="1" si="799"/>
        <v>0</v>
      </c>
      <c r="AV425" s="329">
        <f t="shared" ca="1" si="884"/>
        <v>0</v>
      </c>
      <c r="AW425" s="331">
        <f t="shared" ca="1" si="885"/>
        <v>0</v>
      </c>
      <c r="AX425" s="331">
        <f t="shared" si="825"/>
        <v>0</v>
      </c>
      <c r="AY425" s="331">
        <f t="shared" si="873"/>
        <v>0</v>
      </c>
      <c r="AZ425" s="350">
        <f t="shared" ca="1" si="886"/>
        <v>0</v>
      </c>
      <c r="BA425" s="420">
        <f t="shared" ca="1" si="887"/>
        <v>0</v>
      </c>
      <c r="BB425" s="416">
        <f t="shared" ca="1" si="826"/>
        <v>0</v>
      </c>
      <c r="BC425" s="372">
        <f t="shared" ca="1" si="908"/>
        <v>0</v>
      </c>
      <c r="BD425" s="242">
        <v>284</v>
      </c>
      <c r="BE425" s="29">
        <f t="shared" si="804"/>
        <v>0</v>
      </c>
      <c r="BF425" s="29">
        <f t="shared" ca="1" si="827"/>
        <v>105037.28645709745</v>
      </c>
      <c r="BG425" s="29">
        <f t="shared" ca="1" si="805"/>
        <v>109.41384005947651</v>
      </c>
      <c r="BH425" s="29"/>
      <c r="BI425" s="24">
        <v>283</v>
      </c>
      <c r="BJ425" s="243">
        <f t="shared" ca="1" si="898"/>
        <v>0</v>
      </c>
      <c r="BK425" s="243">
        <f t="shared" ca="1" si="871"/>
        <v>0</v>
      </c>
      <c r="BL425" s="243">
        <f t="shared" ca="1" si="828"/>
        <v>0</v>
      </c>
      <c r="BM425" s="33"/>
      <c r="BO425" s="278"/>
      <c r="BP425" s="278"/>
      <c r="BQ425" s="278"/>
      <c r="BR425" s="278"/>
      <c r="BS425" s="278"/>
      <c r="BT425" s="278"/>
      <c r="BU425" s="278"/>
      <c r="BV425" s="278"/>
      <c r="BW425" s="679">
        <v>283</v>
      </c>
      <c r="BX425" s="489">
        <f t="shared" ca="1" si="829"/>
        <v>0</v>
      </c>
      <c r="BY425" s="489">
        <f t="shared" ca="1" si="806"/>
        <v>0</v>
      </c>
      <c r="BZ425" s="489">
        <f t="shared" ca="1" si="807"/>
        <v>0</v>
      </c>
      <c r="CA425" s="489">
        <f t="shared" ca="1" si="830"/>
        <v>0</v>
      </c>
      <c r="CB425" s="489">
        <f t="shared" ca="1" si="831"/>
        <v>0</v>
      </c>
      <c r="CC425" s="489">
        <f t="shared" si="832"/>
        <v>0</v>
      </c>
      <c r="CD425" s="489">
        <f t="shared" si="833"/>
        <v>0</v>
      </c>
      <c r="CE425" s="647">
        <f t="shared" ca="1" si="834"/>
        <v>0</v>
      </c>
      <c r="CF425" s="700">
        <f t="shared" ca="1" si="872"/>
        <v>0</v>
      </c>
      <c r="CG425" s="701">
        <f t="shared" ca="1" si="835"/>
        <v>0</v>
      </c>
      <c r="CH425" s="710">
        <f t="shared" ca="1" si="909"/>
        <v>0</v>
      </c>
      <c r="CI425" s="679">
        <v>284</v>
      </c>
      <c r="CJ425" s="29">
        <f t="shared" si="808"/>
        <v>0</v>
      </c>
      <c r="CK425" s="29">
        <f t="shared" ca="1" si="889"/>
        <v>105037.28645709745</v>
      </c>
      <c r="CL425" s="29">
        <f t="shared" ca="1" si="809"/>
        <v>109.41384005947651</v>
      </c>
      <c r="CM425" s="29"/>
      <c r="CN425" s="29">
        <v>283</v>
      </c>
      <c r="CO425" s="29">
        <f t="shared" ca="1" si="899"/>
        <v>0</v>
      </c>
      <c r="CP425" s="649">
        <f t="shared" ca="1" si="893"/>
        <v>0</v>
      </c>
      <c r="CQ425" s="29">
        <f t="shared" ca="1" si="836"/>
        <v>0</v>
      </c>
      <c r="CR425" s="292"/>
      <c r="DB425" s="242">
        <v>283</v>
      </c>
      <c r="DC425" s="488">
        <f t="shared" ca="1" si="837"/>
        <v>0</v>
      </c>
      <c r="DD425" s="489">
        <f t="shared" ca="1" si="810"/>
        <v>0</v>
      </c>
      <c r="DE425" s="488">
        <f t="shared" ca="1" si="838"/>
        <v>0</v>
      </c>
      <c r="DF425" s="489">
        <f t="shared" ca="1" si="839"/>
        <v>0</v>
      </c>
      <c r="DG425" s="488">
        <f t="shared" ca="1" si="840"/>
        <v>0</v>
      </c>
      <c r="DH425" s="488">
        <f t="shared" si="841"/>
        <v>0</v>
      </c>
      <c r="DI425" s="488">
        <f t="shared" si="842"/>
        <v>0</v>
      </c>
      <c r="DJ425" s="523">
        <f t="shared" ca="1" si="843"/>
        <v>0</v>
      </c>
      <c r="DK425" s="420">
        <f t="shared" ca="1" si="811"/>
        <v>0</v>
      </c>
      <c r="DL425" s="416">
        <f t="shared" ca="1" si="844"/>
        <v>0</v>
      </c>
      <c r="DM425" s="372">
        <f t="shared" ca="1" si="910"/>
        <v>0</v>
      </c>
      <c r="DN425" s="242">
        <v>284</v>
      </c>
      <c r="DO425" s="29">
        <f t="shared" si="812"/>
        <v>0</v>
      </c>
      <c r="DP425" s="29">
        <f t="shared" ca="1" si="900"/>
        <v>97423.63793062343</v>
      </c>
      <c r="DQ425" s="29">
        <f t="shared" ca="1" si="813"/>
        <v>101.48295617773273</v>
      </c>
      <c r="DR425" s="29"/>
      <c r="DS425" s="24">
        <v>283</v>
      </c>
      <c r="DT425" s="243">
        <f t="shared" ca="1" si="901"/>
        <v>0</v>
      </c>
      <c r="DU425" s="243">
        <f t="shared" ca="1" si="894"/>
        <v>0</v>
      </c>
      <c r="DV425" s="243">
        <f t="shared" ca="1" si="845"/>
        <v>0</v>
      </c>
      <c r="DW425" s="33"/>
      <c r="EG425" s="242">
        <v>283</v>
      </c>
      <c r="EH425" s="331">
        <f t="shared" ca="1" si="846"/>
        <v>1150</v>
      </c>
      <c r="EI425" s="599">
        <f t="shared" ca="1" si="911"/>
        <v>103.62049999999999</v>
      </c>
      <c r="EJ425" s="331">
        <f t="shared" ca="1" si="847"/>
        <v>1046.3795</v>
      </c>
      <c r="EK425" s="594">
        <f t="shared" ca="1" si="848"/>
        <v>43.897332955931546</v>
      </c>
      <c r="EL425" s="488">
        <f t="shared" ca="1" si="849"/>
        <v>1002.4821670440684</v>
      </c>
      <c r="EM425" s="331">
        <f t="shared" si="850"/>
        <v>0</v>
      </c>
      <c r="EN425" s="331">
        <f t="shared" si="851"/>
        <v>0</v>
      </c>
      <c r="EO425" s="595">
        <f t="shared" ca="1" si="852"/>
        <v>14048.031989275316</v>
      </c>
      <c r="EP425" s="420">
        <f t="shared" ca="1" si="888"/>
        <v>0</v>
      </c>
      <c r="EQ425" s="416">
        <f t="shared" ca="1" si="853"/>
        <v>1150</v>
      </c>
      <c r="ER425" s="372">
        <f t="shared" ca="1" si="912"/>
        <v>-1150</v>
      </c>
      <c r="ES425" s="242">
        <v>284</v>
      </c>
      <c r="ET425" s="29">
        <f t="shared" si="854"/>
        <v>0</v>
      </c>
      <c r="EU425" s="584">
        <f t="shared" ca="1" si="890"/>
        <v>105037.28645709745</v>
      </c>
      <c r="EV425" s="29">
        <f t="shared" ca="1" si="815"/>
        <v>109.41384005947651</v>
      </c>
      <c r="EW425" s="29"/>
      <c r="EX425" s="24">
        <v>283</v>
      </c>
      <c r="EY425" s="243">
        <f t="shared" ca="1" si="902"/>
        <v>1150</v>
      </c>
      <c r="EZ425" s="243">
        <f t="shared" ca="1" si="895"/>
        <v>390392.74347821553</v>
      </c>
      <c r="FA425" s="243">
        <f t="shared" ca="1" si="855"/>
        <v>406.65910778980788</v>
      </c>
      <c r="FB425" s="33"/>
      <c r="FL425" s="242">
        <v>283</v>
      </c>
      <c r="FM425" s="331">
        <f t="shared" ca="1" si="856"/>
        <v>1150</v>
      </c>
      <c r="FN425" s="600">
        <f t="shared" ca="1" si="913"/>
        <v>104.1015</v>
      </c>
      <c r="FO425" s="331">
        <f t="shared" ca="1" si="857"/>
        <v>1045.8985</v>
      </c>
      <c r="FP425" s="597">
        <f t="shared" ca="1" si="858"/>
        <v>55.977494013379378</v>
      </c>
      <c r="FQ425" s="488">
        <f t="shared" ca="1" si="859"/>
        <v>989.92100598662068</v>
      </c>
      <c r="FR425" s="331">
        <f t="shared" si="860"/>
        <v>0</v>
      </c>
      <c r="FS425" s="331">
        <f t="shared" si="861"/>
        <v>0</v>
      </c>
      <c r="FT425" s="596">
        <f t="shared" ca="1" si="862"/>
        <v>18202.362655743451</v>
      </c>
      <c r="FU425" s="420">
        <f t="shared" ca="1" si="816"/>
        <v>0</v>
      </c>
      <c r="FV425" s="416">
        <f t="shared" ca="1" si="863"/>
        <v>1150</v>
      </c>
      <c r="FW425" s="372">
        <f t="shared" ca="1" si="914"/>
        <v>-1150</v>
      </c>
      <c r="FX425" s="242">
        <v>284</v>
      </c>
      <c r="FY425" s="29">
        <f t="shared" si="864"/>
        <v>0</v>
      </c>
      <c r="FZ425" s="586">
        <f t="shared" ca="1" si="891"/>
        <v>105037.28645709745</v>
      </c>
      <c r="GA425" s="29">
        <f t="shared" ca="1" si="817"/>
        <v>109.41384005947651</v>
      </c>
      <c r="GB425" s="29"/>
      <c r="GC425" s="24">
        <v>283</v>
      </c>
      <c r="GD425" s="243">
        <f t="shared" ca="1" si="903"/>
        <v>1150</v>
      </c>
      <c r="GE425" s="243">
        <f t="shared" ca="1" si="896"/>
        <v>390349.8093973645</v>
      </c>
      <c r="GF425" s="243">
        <f t="shared" ca="1" si="865"/>
        <v>406.61438478892137</v>
      </c>
      <c r="GG425" s="33"/>
      <c r="GQ425" s="242">
        <v>283</v>
      </c>
      <c r="GR425" s="331">
        <f t="shared" ca="1" si="818"/>
        <v>1150</v>
      </c>
      <c r="GS425" s="600">
        <f t="shared" ca="1" si="915"/>
        <v>106.9885</v>
      </c>
      <c r="GT425" s="331">
        <f t="shared" ca="1" si="819"/>
        <v>1043.0115000000001</v>
      </c>
      <c r="GU425" s="591">
        <f t="shared" ca="1" si="866"/>
        <v>97.578165926441031</v>
      </c>
      <c r="GV425" s="488">
        <f t="shared" ca="1" si="904"/>
        <v>945.43333407355908</v>
      </c>
      <c r="GW425" s="331">
        <f t="shared" si="905"/>
        <v>0</v>
      </c>
      <c r="GX425" s="331">
        <f t="shared" si="906"/>
        <v>0</v>
      </c>
      <c r="GY425" s="593">
        <f t="shared" ca="1" si="907"/>
        <v>32509.937840706221</v>
      </c>
      <c r="GZ425" s="420">
        <f t="shared" ca="1" si="820"/>
        <v>0</v>
      </c>
      <c r="HA425" s="416">
        <f t="shared" ca="1" si="867"/>
        <v>1150</v>
      </c>
      <c r="HB425" s="372">
        <f t="shared" ca="1" si="916"/>
        <v>-1150</v>
      </c>
      <c r="HC425" s="242">
        <v>284</v>
      </c>
      <c r="HD425" s="29">
        <f t="shared" si="868"/>
        <v>0</v>
      </c>
      <c r="HE425" s="29">
        <f t="shared" ca="1" si="892"/>
        <v>97423.63793062343</v>
      </c>
      <c r="HF425" s="29">
        <f t="shared" ca="1" si="821"/>
        <v>101.48295617773273</v>
      </c>
      <c r="HG425" s="29"/>
      <c r="HH425" s="24">
        <v>283</v>
      </c>
      <c r="HI425" s="243">
        <f t="shared" ca="1" si="917"/>
        <v>1150</v>
      </c>
      <c r="HJ425" s="243">
        <f t="shared" ca="1" si="897"/>
        <v>388974.04653907532</v>
      </c>
      <c r="HK425" s="243">
        <f t="shared" ca="1" si="869"/>
        <v>405.18129847820347</v>
      </c>
      <c r="HL425" s="33"/>
    </row>
    <row r="426" spans="3:220" ht="15" customHeight="1" x14ac:dyDescent="0.25">
      <c r="C426" s="242">
        <v>284</v>
      </c>
      <c r="D426" s="243">
        <f t="shared" si="793"/>
        <v>1155.6736805955547</v>
      </c>
      <c r="E426" s="865">
        <f t="shared" si="870"/>
        <v>100</v>
      </c>
      <c r="F426" s="866"/>
      <c r="G426" s="243">
        <f t="shared" si="794"/>
        <v>1055.6736805955547</v>
      </c>
      <c r="H426" s="859">
        <f t="shared" si="795"/>
        <v>58.064127549652163</v>
      </c>
      <c r="I426" s="860"/>
      <c r="J426" s="243">
        <f t="shared" si="796"/>
        <v>997.60955304590254</v>
      </c>
      <c r="K426" s="859">
        <f t="shared" si="822"/>
        <v>16421.628711849746</v>
      </c>
      <c r="L426" s="860"/>
      <c r="M426" s="860"/>
      <c r="N426" s="861"/>
      <c r="O426" s="248">
        <f t="shared" si="823"/>
        <v>16421.628711849746</v>
      </c>
      <c r="P426" s="248">
        <f t="shared" si="791"/>
        <v>0</v>
      </c>
      <c r="Q426" s="248">
        <f t="shared" si="797"/>
        <v>0</v>
      </c>
      <c r="R426" s="1015" t="str">
        <f t="shared" si="792"/>
        <v/>
      </c>
      <c r="S426" s="1015"/>
      <c r="U426">
        <v>284</v>
      </c>
      <c r="W426" s="278"/>
      <c r="X426" s="278"/>
      <c r="Y426" s="854"/>
      <c r="Z426" s="855"/>
      <c r="AA426" s="279"/>
      <c r="AR426" s="242">
        <v>284</v>
      </c>
      <c r="AS426" s="331">
        <f t="shared" ca="1" si="883"/>
        <v>0</v>
      </c>
      <c r="AT426" s="566">
        <f t="shared" ca="1" si="824"/>
        <v>0</v>
      </c>
      <c r="AU426" s="331">
        <f t="shared" ca="1" si="799"/>
        <v>0</v>
      </c>
      <c r="AV426" s="329">
        <f t="shared" ca="1" si="884"/>
        <v>0</v>
      </c>
      <c r="AW426" s="331">
        <f t="shared" ca="1" si="885"/>
        <v>0</v>
      </c>
      <c r="AX426" s="331">
        <f t="shared" si="825"/>
        <v>0</v>
      </c>
      <c r="AY426" s="331">
        <f t="shared" si="873"/>
        <v>0</v>
      </c>
      <c r="AZ426" s="350">
        <f t="shared" ca="1" si="886"/>
        <v>0</v>
      </c>
      <c r="BA426" s="420">
        <f t="shared" ca="1" si="887"/>
        <v>0</v>
      </c>
      <c r="BB426" s="416">
        <f t="shared" ca="1" si="826"/>
        <v>0</v>
      </c>
      <c r="BC426" s="372">
        <f t="shared" ca="1" si="908"/>
        <v>0</v>
      </c>
      <c r="BD426" s="242">
        <v>285</v>
      </c>
      <c r="BE426" s="29">
        <f t="shared" si="804"/>
        <v>0</v>
      </c>
      <c r="BF426" s="29">
        <f t="shared" ca="1" si="827"/>
        <v>105037.28645709745</v>
      </c>
      <c r="BG426" s="29">
        <f t="shared" ca="1" si="805"/>
        <v>109.41384005947651</v>
      </c>
      <c r="BH426" s="29"/>
      <c r="BI426" s="24">
        <v>284</v>
      </c>
      <c r="BJ426" s="243">
        <f t="shared" ca="1" si="898"/>
        <v>0</v>
      </c>
      <c r="BK426" s="243">
        <f t="shared" ca="1" si="871"/>
        <v>0</v>
      </c>
      <c r="BL426" s="243">
        <f t="shared" ca="1" si="828"/>
        <v>0</v>
      </c>
      <c r="BM426" s="33"/>
      <c r="BO426" s="278"/>
      <c r="BP426" s="278"/>
      <c r="BQ426" s="278"/>
      <c r="BR426" s="278"/>
      <c r="BS426" s="278"/>
      <c r="BT426" s="278"/>
      <c r="BU426" s="278"/>
      <c r="BV426" s="278"/>
      <c r="BW426" s="679">
        <v>284</v>
      </c>
      <c r="BX426" s="489">
        <f t="shared" ca="1" si="829"/>
        <v>0</v>
      </c>
      <c r="BY426" s="489">
        <f t="shared" ca="1" si="806"/>
        <v>0</v>
      </c>
      <c r="BZ426" s="489">
        <f t="shared" ca="1" si="807"/>
        <v>0</v>
      </c>
      <c r="CA426" s="489">
        <f t="shared" ca="1" si="830"/>
        <v>0</v>
      </c>
      <c r="CB426" s="489">
        <f t="shared" ca="1" si="831"/>
        <v>0</v>
      </c>
      <c r="CC426" s="489">
        <f t="shared" si="832"/>
        <v>0</v>
      </c>
      <c r="CD426" s="489">
        <f t="shared" si="833"/>
        <v>0</v>
      </c>
      <c r="CE426" s="647">
        <f t="shared" ca="1" si="834"/>
        <v>0</v>
      </c>
      <c r="CF426" s="700">
        <f t="shared" ca="1" si="872"/>
        <v>0</v>
      </c>
      <c r="CG426" s="701">
        <f t="shared" ca="1" si="835"/>
        <v>0</v>
      </c>
      <c r="CH426" s="710">
        <f t="shared" ca="1" si="909"/>
        <v>0</v>
      </c>
      <c r="CI426" s="679">
        <v>285</v>
      </c>
      <c r="CJ426" s="29">
        <f t="shared" si="808"/>
        <v>0</v>
      </c>
      <c r="CK426" s="29">
        <f t="shared" ca="1" si="889"/>
        <v>105037.28645709745</v>
      </c>
      <c r="CL426" s="29">
        <f t="shared" ca="1" si="809"/>
        <v>109.41384005947651</v>
      </c>
      <c r="CM426" s="29"/>
      <c r="CN426" s="29">
        <v>284</v>
      </c>
      <c r="CO426" s="29">
        <f t="shared" ca="1" si="899"/>
        <v>0</v>
      </c>
      <c r="CP426" s="29">
        <f t="shared" ca="1" si="893"/>
        <v>0</v>
      </c>
      <c r="CQ426" s="29">
        <f t="shared" ca="1" si="836"/>
        <v>0</v>
      </c>
      <c r="CR426" s="292"/>
      <c r="DB426" s="242">
        <v>284</v>
      </c>
      <c r="DC426" s="488">
        <f t="shared" ca="1" si="837"/>
        <v>0</v>
      </c>
      <c r="DD426" s="489">
        <f t="shared" ca="1" si="810"/>
        <v>0</v>
      </c>
      <c r="DE426" s="488">
        <f t="shared" ca="1" si="838"/>
        <v>0</v>
      </c>
      <c r="DF426" s="489">
        <f t="shared" ca="1" si="839"/>
        <v>0</v>
      </c>
      <c r="DG426" s="488">
        <f t="shared" ca="1" si="840"/>
        <v>0</v>
      </c>
      <c r="DH426" s="488">
        <f t="shared" si="841"/>
        <v>0</v>
      </c>
      <c r="DI426" s="488">
        <f t="shared" si="842"/>
        <v>0</v>
      </c>
      <c r="DJ426" s="523">
        <f t="shared" ca="1" si="843"/>
        <v>0</v>
      </c>
      <c r="DK426" s="420">
        <f t="shared" ca="1" si="811"/>
        <v>0</v>
      </c>
      <c r="DL426" s="416">
        <f t="shared" ca="1" si="844"/>
        <v>0</v>
      </c>
      <c r="DM426" s="372">
        <f t="shared" ca="1" si="910"/>
        <v>0</v>
      </c>
      <c r="DN426" s="242">
        <v>285</v>
      </c>
      <c r="DO426" s="29">
        <f t="shared" si="812"/>
        <v>0</v>
      </c>
      <c r="DP426" s="29">
        <f t="shared" ca="1" si="900"/>
        <v>97423.63793062343</v>
      </c>
      <c r="DQ426" s="29">
        <f t="shared" ca="1" si="813"/>
        <v>101.48295617773273</v>
      </c>
      <c r="DR426" s="29"/>
      <c r="DS426" s="24">
        <v>284</v>
      </c>
      <c r="DT426" s="243">
        <f t="shared" ca="1" si="901"/>
        <v>0</v>
      </c>
      <c r="DU426" s="243">
        <f t="shared" ca="1" si="894"/>
        <v>0</v>
      </c>
      <c r="DV426" s="243">
        <f t="shared" ca="1" si="845"/>
        <v>0</v>
      </c>
      <c r="DW426" s="33"/>
      <c r="EG426" s="242">
        <v>284</v>
      </c>
      <c r="EH426" s="331">
        <f t="shared" ca="1" si="846"/>
        <v>1150</v>
      </c>
      <c r="EI426" s="599">
        <f t="shared" ca="1" si="911"/>
        <v>103.62049999999999</v>
      </c>
      <c r="EJ426" s="331">
        <f t="shared" ca="1" si="847"/>
        <v>1046.3795</v>
      </c>
      <c r="EK426" s="594">
        <f t="shared" ca="1" si="848"/>
        <v>40.973426635386339</v>
      </c>
      <c r="EL426" s="488">
        <f t="shared" ca="1" si="849"/>
        <v>1005.4060733646137</v>
      </c>
      <c r="EM426" s="331">
        <f t="shared" si="850"/>
        <v>0</v>
      </c>
      <c r="EN426" s="331">
        <f t="shared" si="851"/>
        <v>0</v>
      </c>
      <c r="EO426" s="595">
        <f t="shared" ca="1" si="852"/>
        <v>13042.625915910703</v>
      </c>
      <c r="EP426" s="420">
        <f t="shared" ca="1" si="888"/>
        <v>0</v>
      </c>
      <c r="EQ426" s="416">
        <f t="shared" ca="1" si="853"/>
        <v>1150</v>
      </c>
      <c r="ER426" s="372">
        <f t="shared" ca="1" si="912"/>
        <v>-1150</v>
      </c>
      <c r="ES426" s="242">
        <v>285</v>
      </c>
      <c r="ET426" s="29">
        <f t="shared" si="854"/>
        <v>0</v>
      </c>
      <c r="EU426" s="29">
        <f t="shared" ca="1" si="890"/>
        <v>105037.28645709745</v>
      </c>
      <c r="EV426" s="29">
        <f t="shared" ca="1" si="815"/>
        <v>109.41384005947651</v>
      </c>
      <c r="EW426" s="29"/>
      <c r="EX426" s="24">
        <v>284</v>
      </c>
      <c r="EY426" s="243">
        <f t="shared" ca="1" si="902"/>
        <v>1150</v>
      </c>
      <c r="EZ426" s="243">
        <f t="shared" ca="1" si="895"/>
        <v>391542.74347821553</v>
      </c>
      <c r="FA426" s="243">
        <f t="shared" ca="1" si="855"/>
        <v>407.85702445647456</v>
      </c>
      <c r="FB426" s="33"/>
      <c r="FL426" s="242">
        <v>284</v>
      </c>
      <c r="FM426" s="331">
        <f t="shared" ca="1" si="856"/>
        <v>1150</v>
      </c>
      <c r="FN426" s="600">
        <f t="shared" ca="1" si="913"/>
        <v>104.1015</v>
      </c>
      <c r="FO426" s="331">
        <f t="shared" ca="1" si="857"/>
        <v>1045.8985</v>
      </c>
      <c r="FP426" s="597">
        <f t="shared" ca="1" si="858"/>
        <v>53.090224412585066</v>
      </c>
      <c r="FQ426" s="488">
        <f t="shared" ca="1" si="859"/>
        <v>992.80827558741498</v>
      </c>
      <c r="FR426" s="331">
        <f t="shared" si="860"/>
        <v>0</v>
      </c>
      <c r="FS426" s="331">
        <f t="shared" si="861"/>
        <v>0</v>
      </c>
      <c r="FT426" s="596">
        <f t="shared" ca="1" si="862"/>
        <v>17209.554380156034</v>
      </c>
      <c r="FU426" s="420">
        <f t="shared" ca="1" si="816"/>
        <v>0</v>
      </c>
      <c r="FV426" s="416">
        <f t="shared" ca="1" si="863"/>
        <v>1150</v>
      </c>
      <c r="FW426" s="372">
        <f t="shared" ca="1" si="914"/>
        <v>-1150</v>
      </c>
      <c r="FX426" s="242">
        <v>285</v>
      </c>
      <c r="FY426" s="29">
        <f t="shared" si="864"/>
        <v>0</v>
      </c>
      <c r="FZ426" s="29">
        <f t="shared" ca="1" si="891"/>
        <v>105037.28645709745</v>
      </c>
      <c r="GA426" s="29">
        <f t="shared" ca="1" si="817"/>
        <v>109.41384005947651</v>
      </c>
      <c r="GB426" s="29"/>
      <c r="GC426" s="24">
        <v>284</v>
      </c>
      <c r="GD426" s="243">
        <f t="shared" ca="1" si="903"/>
        <v>1150</v>
      </c>
      <c r="GE426" s="243">
        <f t="shared" ca="1" si="896"/>
        <v>391499.8093973645</v>
      </c>
      <c r="GF426" s="243">
        <f t="shared" ca="1" si="865"/>
        <v>407.81230145558806</v>
      </c>
      <c r="GG426" s="33"/>
      <c r="GQ426" s="242">
        <v>284</v>
      </c>
      <c r="GR426" s="331">
        <f t="shared" ca="1" si="818"/>
        <v>1150</v>
      </c>
      <c r="GS426" s="600">
        <f t="shared" ca="1" si="915"/>
        <v>106.9885</v>
      </c>
      <c r="GT426" s="331">
        <f t="shared" ca="1" si="819"/>
        <v>1043.0115000000001</v>
      </c>
      <c r="GU426" s="591">
        <f t="shared" ca="1" si="866"/>
        <v>94.820652035393152</v>
      </c>
      <c r="GV426" s="488">
        <f t="shared" ca="1" si="904"/>
        <v>948.19084796460697</v>
      </c>
      <c r="GW426" s="331">
        <f t="shared" si="905"/>
        <v>0</v>
      </c>
      <c r="GX426" s="331">
        <f t="shared" si="906"/>
        <v>0</v>
      </c>
      <c r="GY426" s="593">
        <f t="shared" ca="1" si="907"/>
        <v>31561.746992741613</v>
      </c>
      <c r="GZ426" s="420">
        <f t="shared" ca="1" si="820"/>
        <v>0</v>
      </c>
      <c r="HA426" s="416">
        <f t="shared" ca="1" si="867"/>
        <v>1150</v>
      </c>
      <c r="HB426" s="372">
        <f t="shared" ca="1" si="916"/>
        <v>-1150</v>
      </c>
      <c r="HC426" s="242">
        <v>285</v>
      </c>
      <c r="HD426" s="29">
        <f t="shared" si="868"/>
        <v>0</v>
      </c>
      <c r="HE426" s="29">
        <f t="shared" ca="1" si="892"/>
        <v>97423.63793062343</v>
      </c>
      <c r="HF426" s="29">
        <f t="shared" ca="1" si="821"/>
        <v>101.48295617773273</v>
      </c>
      <c r="HG426" s="29"/>
      <c r="HH426" s="24">
        <v>284</v>
      </c>
      <c r="HI426" s="243">
        <f t="shared" ca="1" si="917"/>
        <v>1150</v>
      </c>
      <c r="HJ426" s="243">
        <f t="shared" ca="1" si="897"/>
        <v>390124.04653907532</v>
      </c>
      <c r="HK426" s="243">
        <f t="shared" ca="1" si="869"/>
        <v>406.37921514487016</v>
      </c>
      <c r="HL426" s="33"/>
    </row>
    <row r="427" spans="3:220" ht="15" customHeight="1" x14ac:dyDescent="0.25">
      <c r="C427" s="242">
        <v>285</v>
      </c>
      <c r="D427" s="243">
        <f t="shared" si="793"/>
        <v>1155.6736805955547</v>
      </c>
      <c r="E427" s="865">
        <f t="shared" si="870"/>
        <v>100</v>
      </c>
      <c r="F427" s="866"/>
      <c r="G427" s="243">
        <f t="shared" si="794"/>
        <v>1055.6736805955547</v>
      </c>
      <c r="H427" s="859">
        <f t="shared" si="795"/>
        <v>54.73876237283249</v>
      </c>
      <c r="I427" s="860"/>
      <c r="J427" s="243">
        <f t="shared" si="796"/>
        <v>1000.9349182227222</v>
      </c>
      <c r="K427" s="859">
        <f t="shared" si="822"/>
        <v>15420.693793627024</v>
      </c>
      <c r="L427" s="860"/>
      <c r="M427" s="860"/>
      <c r="N427" s="861"/>
      <c r="O427" s="248">
        <f t="shared" si="823"/>
        <v>15420.693793627024</v>
      </c>
      <c r="P427" s="248">
        <f t="shared" si="791"/>
        <v>0</v>
      </c>
      <c r="Q427" s="248">
        <f t="shared" si="797"/>
        <v>0</v>
      </c>
      <c r="R427" s="1015" t="str">
        <f t="shared" si="792"/>
        <v/>
      </c>
      <c r="S427" s="1015"/>
      <c r="U427">
        <v>285</v>
      </c>
      <c r="W427" s="278"/>
      <c r="X427" s="278"/>
      <c r="Y427" s="854"/>
      <c r="Z427" s="855"/>
      <c r="AA427" s="279"/>
      <c r="AR427" s="242">
        <v>285</v>
      </c>
      <c r="AS427" s="331">
        <f t="shared" ca="1" si="883"/>
        <v>0</v>
      </c>
      <c r="AT427" s="566">
        <f t="shared" ca="1" si="824"/>
        <v>0</v>
      </c>
      <c r="AU427" s="331">
        <f t="shared" ca="1" si="799"/>
        <v>0</v>
      </c>
      <c r="AV427" s="329">
        <f t="shared" ca="1" si="884"/>
        <v>0</v>
      </c>
      <c r="AW427" s="331">
        <f t="shared" ca="1" si="885"/>
        <v>0</v>
      </c>
      <c r="AX427" s="331">
        <f t="shared" si="825"/>
        <v>0</v>
      </c>
      <c r="AY427" s="331">
        <f t="shared" si="873"/>
        <v>0</v>
      </c>
      <c r="AZ427" s="350">
        <f t="shared" ca="1" si="886"/>
        <v>0</v>
      </c>
      <c r="BA427" s="420">
        <f t="shared" ca="1" si="887"/>
        <v>0</v>
      </c>
      <c r="BB427" s="416">
        <f t="shared" ca="1" si="826"/>
        <v>0</v>
      </c>
      <c r="BC427" s="372">
        <f t="shared" ca="1" si="908"/>
        <v>0</v>
      </c>
      <c r="BD427" s="242">
        <v>286</v>
      </c>
      <c r="BE427" s="29">
        <f t="shared" si="804"/>
        <v>0</v>
      </c>
      <c r="BF427" s="29">
        <f t="shared" ca="1" si="827"/>
        <v>105037.28645709745</v>
      </c>
      <c r="BG427" s="29">
        <f t="shared" ca="1" si="805"/>
        <v>109.41384005947651</v>
      </c>
      <c r="BH427" s="29"/>
      <c r="BI427" s="24">
        <v>285</v>
      </c>
      <c r="BJ427" s="243">
        <f t="shared" ca="1" si="898"/>
        <v>0</v>
      </c>
      <c r="BK427" s="243">
        <f t="shared" ca="1" si="871"/>
        <v>0</v>
      </c>
      <c r="BL427" s="243">
        <f t="shared" ca="1" si="828"/>
        <v>0</v>
      </c>
      <c r="BM427" s="33"/>
      <c r="BO427" s="278"/>
      <c r="BP427" s="278"/>
      <c r="BQ427" s="278"/>
      <c r="BR427" s="278"/>
      <c r="BS427" s="278"/>
      <c r="BT427" s="278"/>
      <c r="BU427" s="278"/>
      <c r="BV427" s="278"/>
      <c r="BW427" s="679">
        <v>285</v>
      </c>
      <c r="BX427" s="489">
        <f t="shared" ca="1" si="829"/>
        <v>0</v>
      </c>
      <c r="BY427" s="489">
        <f t="shared" ca="1" si="806"/>
        <v>0</v>
      </c>
      <c r="BZ427" s="489">
        <f t="shared" ca="1" si="807"/>
        <v>0</v>
      </c>
      <c r="CA427" s="489">
        <f t="shared" ca="1" si="830"/>
        <v>0</v>
      </c>
      <c r="CB427" s="489">
        <f t="shared" ca="1" si="831"/>
        <v>0</v>
      </c>
      <c r="CC427" s="489">
        <f t="shared" si="832"/>
        <v>0</v>
      </c>
      <c r="CD427" s="489">
        <f t="shared" si="833"/>
        <v>0</v>
      </c>
      <c r="CE427" s="647">
        <f t="shared" ca="1" si="834"/>
        <v>0</v>
      </c>
      <c r="CF427" s="700">
        <f t="shared" ca="1" si="872"/>
        <v>0</v>
      </c>
      <c r="CG427" s="701">
        <f t="shared" ca="1" si="835"/>
        <v>0</v>
      </c>
      <c r="CH427" s="710">
        <f t="shared" ca="1" si="909"/>
        <v>0</v>
      </c>
      <c r="CI427" s="679">
        <v>286</v>
      </c>
      <c r="CJ427" s="29">
        <f t="shared" si="808"/>
        <v>0</v>
      </c>
      <c r="CK427" s="29">
        <f t="shared" ca="1" si="889"/>
        <v>105037.28645709745</v>
      </c>
      <c r="CL427" s="29">
        <f t="shared" ca="1" si="809"/>
        <v>109.41384005947651</v>
      </c>
      <c r="CM427" s="29"/>
      <c r="CN427" s="29">
        <v>285</v>
      </c>
      <c r="CO427" s="29">
        <f t="shared" ca="1" si="899"/>
        <v>0</v>
      </c>
      <c r="CP427" s="29">
        <f t="shared" ca="1" si="893"/>
        <v>0</v>
      </c>
      <c r="CQ427" s="29">
        <f t="shared" ca="1" si="836"/>
        <v>0</v>
      </c>
      <c r="CR427" s="292"/>
      <c r="DB427" s="242">
        <v>285</v>
      </c>
      <c r="DC427" s="488">
        <f t="shared" ca="1" si="837"/>
        <v>0</v>
      </c>
      <c r="DD427" s="489">
        <f t="shared" ca="1" si="810"/>
        <v>0</v>
      </c>
      <c r="DE427" s="488">
        <f t="shared" ca="1" si="838"/>
        <v>0</v>
      </c>
      <c r="DF427" s="489">
        <f t="shared" ca="1" si="839"/>
        <v>0</v>
      </c>
      <c r="DG427" s="488">
        <f t="shared" ca="1" si="840"/>
        <v>0</v>
      </c>
      <c r="DH427" s="488">
        <f t="shared" si="841"/>
        <v>0</v>
      </c>
      <c r="DI427" s="488">
        <f t="shared" si="842"/>
        <v>0</v>
      </c>
      <c r="DJ427" s="523">
        <f t="shared" ca="1" si="843"/>
        <v>0</v>
      </c>
      <c r="DK427" s="420">
        <f t="shared" ca="1" si="811"/>
        <v>0</v>
      </c>
      <c r="DL427" s="416">
        <f t="shared" ca="1" si="844"/>
        <v>0</v>
      </c>
      <c r="DM427" s="372">
        <f t="shared" ca="1" si="910"/>
        <v>0</v>
      </c>
      <c r="DN427" s="242">
        <v>286</v>
      </c>
      <c r="DO427" s="29">
        <f t="shared" si="812"/>
        <v>0</v>
      </c>
      <c r="DP427" s="29">
        <f t="shared" ca="1" si="900"/>
        <v>97423.63793062343</v>
      </c>
      <c r="DQ427" s="29">
        <f t="shared" ca="1" si="813"/>
        <v>101.48295617773273</v>
      </c>
      <c r="DR427" s="29"/>
      <c r="DS427" s="24">
        <v>285</v>
      </c>
      <c r="DT427" s="243">
        <f t="shared" ca="1" si="901"/>
        <v>0</v>
      </c>
      <c r="DU427" s="243">
        <f t="shared" ca="1" si="894"/>
        <v>0</v>
      </c>
      <c r="DV427" s="243">
        <f t="shared" ca="1" si="845"/>
        <v>0</v>
      </c>
      <c r="DW427" s="33"/>
      <c r="EG427" s="242">
        <v>285</v>
      </c>
      <c r="EH427" s="331">
        <f t="shared" ca="1" si="846"/>
        <v>1150</v>
      </c>
      <c r="EI427" s="599">
        <f t="shared" ca="1" si="911"/>
        <v>103.62049999999999</v>
      </c>
      <c r="EJ427" s="331">
        <f t="shared" ca="1" si="847"/>
        <v>1046.3795</v>
      </c>
      <c r="EK427" s="594">
        <f t="shared" ca="1" si="848"/>
        <v>38.040992254739557</v>
      </c>
      <c r="EL427" s="488">
        <f t="shared" ca="1" si="849"/>
        <v>1008.3385077452605</v>
      </c>
      <c r="EM427" s="331">
        <f t="shared" si="850"/>
        <v>0</v>
      </c>
      <c r="EN427" s="331">
        <f t="shared" si="851"/>
        <v>0</v>
      </c>
      <c r="EO427" s="595">
        <f t="shared" ca="1" si="852"/>
        <v>12034.287408165443</v>
      </c>
      <c r="EP427" s="420">
        <f t="shared" ca="1" si="888"/>
        <v>0</v>
      </c>
      <c r="EQ427" s="416">
        <f t="shared" ca="1" si="853"/>
        <v>1150</v>
      </c>
      <c r="ER427" s="372">
        <f t="shared" ca="1" si="912"/>
        <v>-1150</v>
      </c>
      <c r="ES427" s="242">
        <v>286</v>
      </c>
      <c r="ET427" s="29">
        <f t="shared" si="854"/>
        <v>0</v>
      </c>
      <c r="EU427" s="29">
        <f t="shared" ca="1" si="890"/>
        <v>105037.28645709745</v>
      </c>
      <c r="EV427" s="29">
        <f t="shared" ca="1" si="815"/>
        <v>109.41384005947651</v>
      </c>
      <c r="EW427" s="29"/>
      <c r="EX427" s="24">
        <v>285</v>
      </c>
      <c r="EY427" s="243">
        <f t="shared" ca="1" si="902"/>
        <v>1150</v>
      </c>
      <c r="EZ427" s="243">
        <f t="shared" ca="1" si="895"/>
        <v>392692.74347821553</v>
      </c>
      <c r="FA427" s="243">
        <f t="shared" ca="1" si="855"/>
        <v>409.05494112314119</v>
      </c>
      <c r="FB427" s="33"/>
      <c r="FL427" s="242">
        <v>285</v>
      </c>
      <c r="FM427" s="331">
        <f t="shared" ca="1" si="856"/>
        <v>1150</v>
      </c>
      <c r="FN427" s="600">
        <f t="shared" ca="1" si="913"/>
        <v>104.1015</v>
      </c>
      <c r="FO427" s="331">
        <f t="shared" ca="1" si="857"/>
        <v>1045.8985</v>
      </c>
      <c r="FP427" s="597">
        <f t="shared" ca="1" si="858"/>
        <v>50.19453360878844</v>
      </c>
      <c r="FQ427" s="488">
        <f t="shared" ca="1" si="859"/>
        <v>995.70396639121157</v>
      </c>
      <c r="FR427" s="331">
        <f t="shared" si="860"/>
        <v>0</v>
      </c>
      <c r="FS427" s="331">
        <f t="shared" si="861"/>
        <v>0</v>
      </c>
      <c r="FT427" s="596">
        <f t="shared" ca="1" si="862"/>
        <v>16213.850413764823</v>
      </c>
      <c r="FU427" s="420">
        <f t="shared" ca="1" si="816"/>
        <v>0</v>
      </c>
      <c r="FV427" s="416">
        <f t="shared" ca="1" si="863"/>
        <v>1150</v>
      </c>
      <c r="FW427" s="372">
        <f t="shared" ca="1" si="914"/>
        <v>-1150</v>
      </c>
      <c r="FX427" s="242">
        <v>286</v>
      </c>
      <c r="FY427" s="29">
        <f t="shared" si="864"/>
        <v>0</v>
      </c>
      <c r="FZ427" s="29">
        <f t="shared" ca="1" si="891"/>
        <v>105037.28645709745</v>
      </c>
      <c r="GA427" s="29">
        <f t="shared" ca="1" si="817"/>
        <v>109.41384005947651</v>
      </c>
      <c r="GB427" s="29"/>
      <c r="GC427" s="24">
        <v>285</v>
      </c>
      <c r="GD427" s="243">
        <f t="shared" ca="1" si="903"/>
        <v>1150</v>
      </c>
      <c r="GE427" s="243">
        <f t="shared" ca="1" si="896"/>
        <v>392649.8093973645</v>
      </c>
      <c r="GF427" s="243">
        <f t="shared" ca="1" si="865"/>
        <v>409.01021812225468</v>
      </c>
      <c r="GG427" s="33"/>
      <c r="GQ427" s="242">
        <v>285</v>
      </c>
      <c r="GR427" s="331">
        <f t="shared" ca="1" si="818"/>
        <v>1150</v>
      </c>
      <c r="GS427" s="600">
        <f t="shared" ca="1" si="915"/>
        <v>106.9885</v>
      </c>
      <c r="GT427" s="331">
        <f t="shared" ca="1" si="819"/>
        <v>1043.0115000000001</v>
      </c>
      <c r="GU427" s="591">
        <f t="shared" ca="1" si="866"/>
        <v>92.05509539549638</v>
      </c>
      <c r="GV427" s="488">
        <f t="shared" ca="1" si="904"/>
        <v>950.95640460450363</v>
      </c>
      <c r="GW427" s="331">
        <f t="shared" si="905"/>
        <v>0</v>
      </c>
      <c r="GX427" s="331">
        <f t="shared" si="906"/>
        <v>0</v>
      </c>
      <c r="GY427" s="593">
        <f t="shared" ca="1" si="907"/>
        <v>30610.790588137108</v>
      </c>
      <c r="GZ427" s="420">
        <f t="shared" ca="1" si="820"/>
        <v>0</v>
      </c>
      <c r="HA427" s="416">
        <f t="shared" ca="1" si="867"/>
        <v>1150</v>
      </c>
      <c r="HB427" s="372">
        <f t="shared" ca="1" si="916"/>
        <v>-1150</v>
      </c>
      <c r="HC427" s="242">
        <v>286</v>
      </c>
      <c r="HD427" s="29">
        <f t="shared" si="868"/>
        <v>0</v>
      </c>
      <c r="HE427" s="29">
        <f t="shared" ca="1" si="892"/>
        <v>97423.63793062343</v>
      </c>
      <c r="HF427" s="29">
        <f t="shared" ca="1" si="821"/>
        <v>101.48295617773273</v>
      </c>
      <c r="HG427" s="29"/>
      <c r="HH427" s="24">
        <v>285</v>
      </c>
      <c r="HI427" s="243">
        <f t="shared" ca="1" si="917"/>
        <v>1150</v>
      </c>
      <c r="HJ427" s="243">
        <f t="shared" ca="1" si="897"/>
        <v>391274.04653907532</v>
      </c>
      <c r="HK427" s="243">
        <f t="shared" ca="1" si="869"/>
        <v>407.57713181153684</v>
      </c>
      <c r="HL427" s="33"/>
    </row>
    <row r="428" spans="3:220" ht="15" customHeight="1" x14ac:dyDescent="0.25">
      <c r="C428" s="242">
        <v>286</v>
      </c>
      <c r="D428" s="243">
        <f t="shared" si="793"/>
        <v>1155.6736805955547</v>
      </c>
      <c r="E428" s="865">
        <f t="shared" si="870"/>
        <v>100</v>
      </c>
      <c r="F428" s="866"/>
      <c r="G428" s="243">
        <f t="shared" si="794"/>
        <v>1055.6736805955547</v>
      </c>
      <c r="H428" s="859">
        <f t="shared" si="795"/>
        <v>51.402312645423414</v>
      </c>
      <c r="I428" s="860"/>
      <c r="J428" s="243">
        <f t="shared" si="796"/>
        <v>1004.2713679501313</v>
      </c>
      <c r="K428" s="859">
        <f t="shared" si="822"/>
        <v>14416.422425676892</v>
      </c>
      <c r="L428" s="860"/>
      <c r="M428" s="860"/>
      <c r="N428" s="861"/>
      <c r="O428" s="248">
        <f t="shared" si="823"/>
        <v>14416.422425676892</v>
      </c>
      <c r="P428" s="248">
        <f t="shared" si="791"/>
        <v>0</v>
      </c>
      <c r="Q428" s="248">
        <f t="shared" si="797"/>
        <v>0</v>
      </c>
      <c r="R428" s="1015" t="str">
        <f t="shared" si="792"/>
        <v/>
      </c>
      <c r="S428" s="1015"/>
      <c r="U428">
        <v>286</v>
      </c>
      <c r="W428" s="278"/>
      <c r="X428" s="278"/>
      <c r="Y428" s="854"/>
      <c r="Z428" s="855"/>
      <c r="AA428" s="279"/>
      <c r="AR428" s="242">
        <v>286</v>
      </c>
      <c r="AS428" s="331">
        <f t="shared" ca="1" si="883"/>
        <v>0</v>
      </c>
      <c r="AT428" s="566">
        <f t="shared" ca="1" si="824"/>
        <v>0</v>
      </c>
      <c r="AU428" s="331">
        <f t="shared" ca="1" si="799"/>
        <v>0</v>
      </c>
      <c r="AV428" s="329">
        <f t="shared" ca="1" si="884"/>
        <v>0</v>
      </c>
      <c r="AW428" s="331">
        <f t="shared" ca="1" si="885"/>
        <v>0</v>
      </c>
      <c r="AX428" s="331">
        <f t="shared" si="825"/>
        <v>0</v>
      </c>
      <c r="AY428" s="331">
        <f t="shared" si="873"/>
        <v>0</v>
      </c>
      <c r="AZ428" s="350">
        <f t="shared" ca="1" si="886"/>
        <v>0</v>
      </c>
      <c r="BA428" s="420">
        <f t="shared" ca="1" si="887"/>
        <v>0</v>
      </c>
      <c r="BB428" s="416">
        <f t="shared" ca="1" si="826"/>
        <v>0</v>
      </c>
      <c r="BC428" s="372">
        <f t="shared" ca="1" si="908"/>
        <v>0</v>
      </c>
      <c r="BD428" s="242">
        <v>287</v>
      </c>
      <c r="BE428" s="29">
        <f t="shared" si="804"/>
        <v>0</v>
      </c>
      <c r="BF428" s="29">
        <f t="shared" ca="1" si="827"/>
        <v>105037.28645709745</v>
      </c>
      <c r="BG428" s="29">
        <f t="shared" ca="1" si="805"/>
        <v>109.41384005947651</v>
      </c>
      <c r="BH428" s="29"/>
      <c r="BI428" s="24">
        <v>286</v>
      </c>
      <c r="BJ428" s="243">
        <f t="shared" ca="1" si="898"/>
        <v>0</v>
      </c>
      <c r="BK428" s="243">
        <f t="shared" ca="1" si="871"/>
        <v>0</v>
      </c>
      <c r="BL428" s="243">
        <f t="shared" ca="1" si="828"/>
        <v>0</v>
      </c>
      <c r="BM428" s="33"/>
      <c r="BO428" s="278"/>
      <c r="BP428" s="278"/>
      <c r="BQ428" s="278"/>
      <c r="BR428" s="278"/>
      <c r="BS428" s="278"/>
      <c r="BT428" s="278"/>
      <c r="BU428" s="278"/>
      <c r="BV428" s="278"/>
      <c r="BW428" s="679">
        <v>286</v>
      </c>
      <c r="BX428" s="489">
        <f t="shared" ca="1" si="829"/>
        <v>0</v>
      </c>
      <c r="BY428" s="489">
        <f t="shared" ca="1" si="806"/>
        <v>0</v>
      </c>
      <c r="BZ428" s="489">
        <f t="shared" ca="1" si="807"/>
        <v>0</v>
      </c>
      <c r="CA428" s="489">
        <f t="shared" ca="1" si="830"/>
        <v>0</v>
      </c>
      <c r="CB428" s="489">
        <f t="shared" ca="1" si="831"/>
        <v>0</v>
      </c>
      <c r="CC428" s="489">
        <f t="shared" si="832"/>
        <v>0</v>
      </c>
      <c r="CD428" s="489">
        <f t="shared" si="833"/>
        <v>0</v>
      </c>
      <c r="CE428" s="647">
        <f t="shared" ca="1" si="834"/>
        <v>0</v>
      </c>
      <c r="CF428" s="700">
        <f t="shared" ca="1" si="872"/>
        <v>0</v>
      </c>
      <c r="CG428" s="701">
        <f t="shared" ca="1" si="835"/>
        <v>0</v>
      </c>
      <c r="CH428" s="710">
        <f t="shared" ca="1" si="909"/>
        <v>0</v>
      </c>
      <c r="CI428" s="679">
        <v>287</v>
      </c>
      <c r="CJ428" s="29">
        <f t="shared" si="808"/>
        <v>0</v>
      </c>
      <c r="CK428" s="29">
        <f t="shared" ca="1" si="889"/>
        <v>105037.28645709745</v>
      </c>
      <c r="CL428" s="29">
        <f t="shared" ca="1" si="809"/>
        <v>109.41384005947651</v>
      </c>
      <c r="CM428" s="29"/>
      <c r="CN428" s="29">
        <v>286</v>
      </c>
      <c r="CO428" s="29">
        <f t="shared" ca="1" si="899"/>
        <v>0</v>
      </c>
      <c r="CP428" s="29">
        <f t="shared" ca="1" si="893"/>
        <v>0</v>
      </c>
      <c r="CQ428" s="29">
        <f t="shared" ca="1" si="836"/>
        <v>0</v>
      </c>
      <c r="CR428" s="292"/>
      <c r="DB428" s="242">
        <v>286</v>
      </c>
      <c r="DC428" s="488">
        <f t="shared" ca="1" si="837"/>
        <v>0</v>
      </c>
      <c r="DD428" s="489">
        <f t="shared" ca="1" si="810"/>
        <v>0</v>
      </c>
      <c r="DE428" s="488">
        <f t="shared" ca="1" si="838"/>
        <v>0</v>
      </c>
      <c r="DF428" s="489">
        <f t="shared" ca="1" si="839"/>
        <v>0</v>
      </c>
      <c r="DG428" s="488">
        <f t="shared" ca="1" si="840"/>
        <v>0</v>
      </c>
      <c r="DH428" s="488">
        <f t="shared" si="841"/>
        <v>0</v>
      </c>
      <c r="DI428" s="488">
        <f t="shared" si="842"/>
        <v>0</v>
      </c>
      <c r="DJ428" s="523">
        <f t="shared" ca="1" si="843"/>
        <v>0</v>
      </c>
      <c r="DK428" s="420">
        <f t="shared" ca="1" si="811"/>
        <v>0</v>
      </c>
      <c r="DL428" s="416">
        <f t="shared" ca="1" si="844"/>
        <v>0</v>
      </c>
      <c r="DM428" s="372">
        <f t="shared" ca="1" si="910"/>
        <v>0</v>
      </c>
      <c r="DN428" s="242">
        <v>287</v>
      </c>
      <c r="DO428" s="29">
        <f t="shared" si="812"/>
        <v>0</v>
      </c>
      <c r="DP428" s="29">
        <f t="shared" ca="1" si="900"/>
        <v>97423.63793062343</v>
      </c>
      <c r="DQ428" s="29">
        <f t="shared" ca="1" si="813"/>
        <v>101.48295617773273</v>
      </c>
      <c r="DR428" s="29"/>
      <c r="DS428" s="24">
        <v>286</v>
      </c>
      <c r="DT428" s="243">
        <f t="shared" ca="1" si="901"/>
        <v>0</v>
      </c>
      <c r="DU428" s="243">
        <f t="shared" ca="1" si="894"/>
        <v>0</v>
      </c>
      <c r="DV428" s="243">
        <f t="shared" ca="1" si="845"/>
        <v>0</v>
      </c>
      <c r="DW428" s="33"/>
      <c r="EG428" s="242">
        <v>286</v>
      </c>
      <c r="EH428" s="331">
        <f t="shared" ca="1" si="846"/>
        <v>1150</v>
      </c>
      <c r="EI428" s="599">
        <f t="shared" ca="1" si="911"/>
        <v>103.62049999999999</v>
      </c>
      <c r="EJ428" s="331">
        <f t="shared" ca="1" si="847"/>
        <v>1046.3795</v>
      </c>
      <c r="EK428" s="594">
        <f t="shared" ca="1" si="848"/>
        <v>35.100004940482542</v>
      </c>
      <c r="EL428" s="488">
        <f t="shared" ca="1" si="849"/>
        <v>1011.2794950595174</v>
      </c>
      <c r="EM428" s="331">
        <f t="shared" si="850"/>
        <v>0</v>
      </c>
      <c r="EN428" s="331">
        <f t="shared" si="851"/>
        <v>0</v>
      </c>
      <c r="EO428" s="595">
        <f t="shared" ca="1" si="852"/>
        <v>11023.007913105925</v>
      </c>
      <c r="EP428" s="420">
        <f t="shared" ca="1" si="888"/>
        <v>0</v>
      </c>
      <c r="EQ428" s="416">
        <f t="shared" ca="1" si="853"/>
        <v>1150</v>
      </c>
      <c r="ER428" s="372">
        <f t="shared" ca="1" si="912"/>
        <v>-1150</v>
      </c>
      <c r="ES428" s="242">
        <v>287</v>
      </c>
      <c r="ET428" s="29">
        <f t="shared" si="854"/>
        <v>0</v>
      </c>
      <c r="EU428" s="29">
        <f t="shared" ca="1" si="890"/>
        <v>105037.28645709745</v>
      </c>
      <c r="EV428" s="29">
        <f t="shared" ca="1" si="815"/>
        <v>109.41384005947651</v>
      </c>
      <c r="EW428" s="29"/>
      <c r="EX428" s="24">
        <v>286</v>
      </c>
      <c r="EY428" s="243">
        <f t="shared" ca="1" si="902"/>
        <v>1150</v>
      </c>
      <c r="EZ428" s="243">
        <f t="shared" ca="1" si="895"/>
        <v>393842.74347821553</v>
      </c>
      <c r="FA428" s="243">
        <f t="shared" ca="1" si="855"/>
        <v>410.25285778980788</v>
      </c>
      <c r="FB428" s="33"/>
      <c r="FL428" s="242">
        <v>286</v>
      </c>
      <c r="FM428" s="331">
        <f t="shared" ca="1" si="856"/>
        <v>1150</v>
      </c>
      <c r="FN428" s="600">
        <f t="shared" ca="1" si="913"/>
        <v>104.1015</v>
      </c>
      <c r="FO428" s="331">
        <f t="shared" ca="1" si="857"/>
        <v>1045.8985</v>
      </c>
      <c r="FP428" s="597">
        <f t="shared" ca="1" si="858"/>
        <v>47.290397040147404</v>
      </c>
      <c r="FQ428" s="488">
        <f t="shared" ca="1" si="859"/>
        <v>998.60810295985266</v>
      </c>
      <c r="FR428" s="331">
        <f t="shared" si="860"/>
        <v>0</v>
      </c>
      <c r="FS428" s="331">
        <f t="shared" si="861"/>
        <v>0</v>
      </c>
      <c r="FT428" s="596">
        <f t="shared" ca="1" si="862"/>
        <v>15215.24231080497</v>
      </c>
      <c r="FU428" s="420">
        <f t="shared" ca="1" si="816"/>
        <v>0</v>
      </c>
      <c r="FV428" s="416">
        <f t="shared" ca="1" si="863"/>
        <v>1150</v>
      </c>
      <c r="FW428" s="372">
        <f t="shared" ca="1" si="914"/>
        <v>-1150</v>
      </c>
      <c r="FX428" s="242">
        <v>287</v>
      </c>
      <c r="FY428" s="29">
        <f t="shared" si="864"/>
        <v>0</v>
      </c>
      <c r="FZ428" s="29">
        <f t="shared" ca="1" si="891"/>
        <v>105037.28645709745</v>
      </c>
      <c r="GA428" s="29">
        <f t="shared" ca="1" si="817"/>
        <v>109.41384005947651</v>
      </c>
      <c r="GB428" s="29"/>
      <c r="GC428" s="24">
        <v>286</v>
      </c>
      <c r="GD428" s="243">
        <f t="shared" ca="1" si="903"/>
        <v>1150</v>
      </c>
      <c r="GE428" s="243">
        <f t="shared" ca="1" si="896"/>
        <v>393799.8093973645</v>
      </c>
      <c r="GF428" s="243">
        <f t="shared" ca="1" si="865"/>
        <v>410.20813478892137</v>
      </c>
      <c r="GG428" s="33"/>
      <c r="GQ428" s="242">
        <v>286</v>
      </c>
      <c r="GR428" s="331">
        <f t="shared" ca="1" si="818"/>
        <v>1150</v>
      </c>
      <c r="GS428" s="600">
        <f t="shared" ca="1" si="915"/>
        <v>106.9885</v>
      </c>
      <c r="GT428" s="331">
        <f t="shared" ca="1" si="819"/>
        <v>1043.0115000000001</v>
      </c>
      <c r="GU428" s="591">
        <f t="shared" ca="1" si="866"/>
        <v>89.281472548733234</v>
      </c>
      <c r="GV428" s="488">
        <f t="shared" ca="1" si="904"/>
        <v>953.73002745126678</v>
      </c>
      <c r="GW428" s="331">
        <f t="shared" si="905"/>
        <v>0</v>
      </c>
      <c r="GX428" s="331">
        <f t="shared" si="906"/>
        <v>0</v>
      </c>
      <c r="GY428" s="593">
        <f t="shared" ca="1" si="907"/>
        <v>29657.060560685841</v>
      </c>
      <c r="GZ428" s="420">
        <f t="shared" ca="1" si="820"/>
        <v>0</v>
      </c>
      <c r="HA428" s="416">
        <f t="shared" ca="1" si="867"/>
        <v>1150</v>
      </c>
      <c r="HB428" s="372">
        <f t="shared" ca="1" si="916"/>
        <v>-1150</v>
      </c>
      <c r="HC428" s="242">
        <v>287</v>
      </c>
      <c r="HD428" s="29">
        <f t="shared" si="868"/>
        <v>0</v>
      </c>
      <c r="HE428" s="29">
        <f t="shared" ca="1" si="892"/>
        <v>97423.63793062343</v>
      </c>
      <c r="HF428" s="29">
        <f t="shared" ca="1" si="821"/>
        <v>101.48295617773273</v>
      </c>
      <c r="HG428" s="29"/>
      <c r="HH428" s="24">
        <v>286</v>
      </c>
      <c r="HI428" s="243">
        <f t="shared" ca="1" si="917"/>
        <v>1150</v>
      </c>
      <c r="HJ428" s="243">
        <f t="shared" ca="1" si="897"/>
        <v>392424.04653907532</v>
      </c>
      <c r="HK428" s="243">
        <f t="shared" ca="1" si="869"/>
        <v>408.77504847820347</v>
      </c>
      <c r="HL428" s="33"/>
    </row>
    <row r="429" spans="3:220" ht="15" customHeight="1" x14ac:dyDescent="0.25">
      <c r="C429" s="242">
        <v>287</v>
      </c>
      <c r="D429" s="243">
        <f t="shared" si="793"/>
        <v>1155.6736805955547</v>
      </c>
      <c r="E429" s="865">
        <f t="shared" si="870"/>
        <v>100</v>
      </c>
      <c r="F429" s="866"/>
      <c r="G429" s="243">
        <f t="shared" si="794"/>
        <v>1055.6736805955547</v>
      </c>
      <c r="H429" s="859">
        <f t="shared" si="795"/>
        <v>48.05474141892298</v>
      </c>
      <c r="I429" s="860"/>
      <c r="J429" s="243">
        <f t="shared" si="796"/>
        <v>1007.6189391766318</v>
      </c>
      <c r="K429" s="859">
        <f t="shared" si="822"/>
        <v>13408.803486500261</v>
      </c>
      <c r="L429" s="860"/>
      <c r="M429" s="860"/>
      <c r="N429" s="861"/>
      <c r="O429" s="248">
        <f t="shared" si="823"/>
        <v>13408.803486500261</v>
      </c>
      <c r="P429" s="248">
        <f t="shared" si="791"/>
        <v>0</v>
      </c>
      <c r="Q429" s="248">
        <f t="shared" si="797"/>
        <v>0</v>
      </c>
      <c r="R429" s="1015" t="str">
        <f t="shared" si="792"/>
        <v/>
      </c>
      <c r="S429" s="1015"/>
      <c r="U429">
        <v>287</v>
      </c>
      <c r="W429" s="278"/>
      <c r="X429" s="278"/>
      <c r="Y429" s="854"/>
      <c r="Z429" s="855"/>
      <c r="AA429" s="279"/>
      <c r="AR429" s="242">
        <v>287</v>
      </c>
      <c r="AS429" s="331">
        <f t="shared" ca="1" si="883"/>
        <v>0</v>
      </c>
      <c r="AT429" s="566">
        <f t="shared" ca="1" si="824"/>
        <v>0</v>
      </c>
      <c r="AU429" s="331">
        <f t="shared" ca="1" si="799"/>
        <v>0</v>
      </c>
      <c r="AV429" s="329">
        <f t="shared" ca="1" si="884"/>
        <v>0</v>
      </c>
      <c r="AW429" s="331">
        <f t="shared" ca="1" si="885"/>
        <v>0</v>
      </c>
      <c r="AX429" s="331">
        <f t="shared" si="825"/>
        <v>0</v>
      </c>
      <c r="AY429" s="331">
        <f t="shared" si="873"/>
        <v>0</v>
      </c>
      <c r="AZ429" s="350">
        <f t="shared" ca="1" si="886"/>
        <v>0</v>
      </c>
      <c r="BA429" s="420">
        <f t="shared" ca="1" si="887"/>
        <v>0</v>
      </c>
      <c r="BB429" s="416">
        <f t="shared" ca="1" si="826"/>
        <v>0</v>
      </c>
      <c r="BC429" s="372">
        <f t="shared" ca="1" si="908"/>
        <v>0</v>
      </c>
      <c r="BD429" s="443">
        <v>288</v>
      </c>
      <c r="BE429" s="444">
        <f t="shared" si="804"/>
        <v>0</v>
      </c>
      <c r="BF429" s="444">
        <f t="shared" ca="1" si="827"/>
        <v>105037.28645709745</v>
      </c>
      <c r="BG429" s="444">
        <f t="shared" ca="1" si="805"/>
        <v>109.41384005947651</v>
      </c>
      <c r="BH429" s="444">
        <f ca="1">IF(BD429&gt;$BE$140,0,SUM(BG418:BG429))</f>
        <v>1312.9660807137186</v>
      </c>
      <c r="BI429" s="24">
        <v>287</v>
      </c>
      <c r="BJ429" s="243">
        <f t="shared" ca="1" si="898"/>
        <v>0</v>
      </c>
      <c r="BK429" s="243">
        <f t="shared" ca="1" si="871"/>
        <v>0</v>
      </c>
      <c r="BL429" s="243">
        <f t="shared" ca="1" si="828"/>
        <v>0</v>
      </c>
      <c r="BM429" s="33"/>
      <c r="BO429" s="278"/>
      <c r="BP429" s="278"/>
      <c r="BQ429" s="278"/>
      <c r="BR429" s="278"/>
      <c r="BS429" s="278"/>
      <c r="BT429" s="278"/>
      <c r="BU429" s="278"/>
      <c r="BV429" s="278"/>
      <c r="BW429" s="679">
        <v>287</v>
      </c>
      <c r="BX429" s="489">
        <f t="shared" ca="1" si="829"/>
        <v>0</v>
      </c>
      <c r="BY429" s="489">
        <f t="shared" ca="1" si="806"/>
        <v>0</v>
      </c>
      <c r="BZ429" s="489">
        <f t="shared" ca="1" si="807"/>
        <v>0</v>
      </c>
      <c r="CA429" s="489">
        <f t="shared" ca="1" si="830"/>
        <v>0</v>
      </c>
      <c r="CB429" s="489">
        <f t="shared" ca="1" si="831"/>
        <v>0</v>
      </c>
      <c r="CC429" s="489">
        <f t="shared" si="832"/>
        <v>0</v>
      </c>
      <c r="CD429" s="489">
        <f t="shared" si="833"/>
        <v>0</v>
      </c>
      <c r="CE429" s="647">
        <f t="shared" ca="1" si="834"/>
        <v>0</v>
      </c>
      <c r="CF429" s="700">
        <f t="shared" ca="1" si="872"/>
        <v>0</v>
      </c>
      <c r="CG429" s="701">
        <f t="shared" ca="1" si="835"/>
        <v>0</v>
      </c>
      <c r="CH429" s="710">
        <f t="shared" ca="1" si="909"/>
        <v>0</v>
      </c>
      <c r="CI429" s="703">
        <v>288</v>
      </c>
      <c r="CJ429" s="444">
        <f t="shared" si="808"/>
        <v>0</v>
      </c>
      <c r="CK429" s="444">
        <f t="shared" ca="1" si="889"/>
        <v>105037.28645709745</v>
      </c>
      <c r="CL429" s="444">
        <f t="shared" ca="1" si="809"/>
        <v>109.41384005947651</v>
      </c>
      <c r="CM429" s="444">
        <f ca="1">IF(CI429&gt;$CJ$140,0,SUM(CL418:CL429))</f>
        <v>1312.9660807137186</v>
      </c>
      <c r="CN429" s="29">
        <v>287</v>
      </c>
      <c r="CO429" s="29">
        <f t="shared" ca="1" si="899"/>
        <v>0</v>
      </c>
      <c r="CP429" s="29">
        <f t="shared" ca="1" si="893"/>
        <v>0</v>
      </c>
      <c r="CQ429" s="29">
        <f t="shared" ca="1" si="836"/>
        <v>0</v>
      </c>
      <c r="CR429" s="292"/>
      <c r="DB429" s="242">
        <v>287</v>
      </c>
      <c r="DC429" s="488">
        <f t="shared" ca="1" si="837"/>
        <v>0</v>
      </c>
      <c r="DD429" s="489">
        <f t="shared" ca="1" si="810"/>
        <v>0</v>
      </c>
      <c r="DE429" s="488">
        <f t="shared" ca="1" si="838"/>
        <v>0</v>
      </c>
      <c r="DF429" s="489">
        <f t="shared" ca="1" si="839"/>
        <v>0</v>
      </c>
      <c r="DG429" s="488">
        <f t="shared" ca="1" si="840"/>
        <v>0</v>
      </c>
      <c r="DH429" s="488">
        <f t="shared" si="841"/>
        <v>0</v>
      </c>
      <c r="DI429" s="488">
        <f t="shared" si="842"/>
        <v>0</v>
      </c>
      <c r="DJ429" s="523">
        <f t="shared" ca="1" si="843"/>
        <v>0</v>
      </c>
      <c r="DK429" s="420">
        <f t="shared" ca="1" si="811"/>
        <v>0</v>
      </c>
      <c r="DL429" s="416">
        <f t="shared" ca="1" si="844"/>
        <v>0</v>
      </c>
      <c r="DM429" s="372">
        <f t="shared" ca="1" si="910"/>
        <v>0</v>
      </c>
      <c r="DN429" s="443">
        <v>288</v>
      </c>
      <c r="DO429" s="444">
        <f t="shared" si="812"/>
        <v>0</v>
      </c>
      <c r="DP429" s="444">
        <f t="shared" ca="1" si="900"/>
        <v>97423.63793062343</v>
      </c>
      <c r="DQ429" s="444">
        <f t="shared" ca="1" si="813"/>
        <v>101.48295617773273</v>
      </c>
      <c r="DR429" s="444">
        <f ca="1">IF(DN429&gt;$DO$140,0,SUM(DQ418:DQ429))</f>
        <v>1217.7954741327928</v>
      </c>
      <c r="DS429" s="24">
        <v>287</v>
      </c>
      <c r="DT429" s="243">
        <f t="shared" ca="1" si="901"/>
        <v>0</v>
      </c>
      <c r="DU429" s="243">
        <f t="shared" ca="1" si="894"/>
        <v>0</v>
      </c>
      <c r="DV429" s="243">
        <f t="shared" ca="1" si="845"/>
        <v>0</v>
      </c>
      <c r="DW429" s="33"/>
      <c r="EG429" s="242">
        <v>287</v>
      </c>
      <c r="EH429" s="331">
        <f t="shared" ca="1" si="846"/>
        <v>1150</v>
      </c>
      <c r="EI429" s="599">
        <f t="shared" ca="1" si="911"/>
        <v>103.62049999999999</v>
      </c>
      <c r="EJ429" s="331">
        <f t="shared" ca="1" si="847"/>
        <v>1046.3795</v>
      </c>
      <c r="EK429" s="594">
        <f t="shared" ca="1" si="848"/>
        <v>32.150439746558952</v>
      </c>
      <c r="EL429" s="488">
        <f t="shared" ca="1" si="849"/>
        <v>1014.229060253441</v>
      </c>
      <c r="EM429" s="331">
        <f t="shared" si="850"/>
        <v>0</v>
      </c>
      <c r="EN429" s="331">
        <f t="shared" si="851"/>
        <v>0</v>
      </c>
      <c r="EO429" s="595">
        <f t="shared" ca="1" si="852"/>
        <v>10008.778852852483</v>
      </c>
      <c r="EP429" s="420">
        <f t="shared" ca="1" si="888"/>
        <v>0</v>
      </c>
      <c r="EQ429" s="416">
        <f t="shared" ca="1" si="853"/>
        <v>1150</v>
      </c>
      <c r="ER429" s="372">
        <f t="shared" ca="1" si="912"/>
        <v>-1150</v>
      </c>
      <c r="ES429" s="443">
        <v>288</v>
      </c>
      <c r="ET429" s="444">
        <f t="shared" si="854"/>
        <v>0</v>
      </c>
      <c r="EU429" s="444">
        <f t="shared" ca="1" si="890"/>
        <v>105037.28645709745</v>
      </c>
      <c r="EV429" s="444">
        <f t="shared" ca="1" si="815"/>
        <v>109.41384005947651</v>
      </c>
      <c r="EW429" s="444">
        <f ca="1">IF(ES429&gt;$ET$140,0,SUM(EV418:EV429))</f>
        <v>1312.9660807137186</v>
      </c>
      <c r="EX429" s="24">
        <v>287</v>
      </c>
      <c r="EY429" s="243">
        <f t="shared" ca="1" si="902"/>
        <v>1150</v>
      </c>
      <c r="EZ429" s="243">
        <f t="shared" ca="1" si="895"/>
        <v>394992.74347821553</v>
      </c>
      <c r="FA429" s="243">
        <f t="shared" ca="1" si="855"/>
        <v>411.45077445647456</v>
      </c>
      <c r="FB429" s="33"/>
      <c r="FL429" s="242">
        <v>287</v>
      </c>
      <c r="FM429" s="331">
        <f t="shared" ca="1" si="856"/>
        <v>1150</v>
      </c>
      <c r="FN429" s="600">
        <f t="shared" ca="1" si="913"/>
        <v>104.1015</v>
      </c>
      <c r="FO429" s="331">
        <f t="shared" ca="1" si="857"/>
        <v>1045.8985</v>
      </c>
      <c r="FP429" s="597">
        <f t="shared" ca="1" si="858"/>
        <v>44.377790073181167</v>
      </c>
      <c r="FQ429" s="488">
        <f t="shared" ca="1" si="859"/>
        <v>1001.5207099268189</v>
      </c>
      <c r="FR429" s="331">
        <f t="shared" si="860"/>
        <v>0</v>
      </c>
      <c r="FS429" s="331">
        <f t="shared" si="861"/>
        <v>0</v>
      </c>
      <c r="FT429" s="596">
        <f t="shared" ca="1" si="862"/>
        <v>14213.721600878151</v>
      </c>
      <c r="FU429" s="420">
        <f t="shared" ca="1" si="816"/>
        <v>0</v>
      </c>
      <c r="FV429" s="416">
        <f t="shared" ca="1" si="863"/>
        <v>1150</v>
      </c>
      <c r="FW429" s="372">
        <f t="shared" ca="1" si="914"/>
        <v>-1150</v>
      </c>
      <c r="FX429" s="443">
        <v>288</v>
      </c>
      <c r="FY429" s="444">
        <f t="shared" si="864"/>
        <v>0</v>
      </c>
      <c r="FZ429" s="444">
        <f t="shared" ca="1" si="891"/>
        <v>105037.28645709745</v>
      </c>
      <c r="GA429" s="444">
        <f t="shared" ca="1" si="817"/>
        <v>109.41384005947651</v>
      </c>
      <c r="GB429" s="444">
        <f ca="1">IF(FX429&gt;$FY$140,0,SUM(GA418:GA429))</f>
        <v>1312.9660807137186</v>
      </c>
      <c r="GC429" s="24">
        <v>287</v>
      </c>
      <c r="GD429" s="243">
        <f t="shared" ca="1" si="903"/>
        <v>1150</v>
      </c>
      <c r="GE429" s="243">
        <f t="shared" ca="1" si="896"/>
        <v>394949.8093973645</v>
      </c>
      <c r="GF429" s="243">
        <f t="shared" ca="1" si="865"/>
        <v>411.40605145558806</v>
      </c>
      <c r="GG429" s="33"/>
      <c r="GQ429" s="242">
        <v>287</v>
      </c>
      <c r="GR429" s="331">
        <f t="shared" ca="1" si="818"/>
        <v>1150</v>
      </c>
      <c r="GS429" s="600">
        <f t="shared" ca="1" si="915"/>
        <v>106.9885</v>
      </c>
      <c r="GT429" s="331">
        <f t="shared" ca="1" si="819"/>
        <v>1043.0115000000001</v>
      </c>
      <c r="GU429" s="591">
        <f t="shared" ca="1" si="866"/>
        <v>86.499759968667036</v>
      </c>
      <c r="GV429" s="488">
        <f t="shared" ca="1" si="904"/>
        <v>956.51174003133303</v>
      </c>
      <c r="GW429" s="331">
        <f t="shared" si="905"/>
        <v>0</v>
      </c>
      <c r="GX429" s="331">
        <f t="shared" si="906"/>
        <v>0</v>
      </c>
      <c r="GY429" s="593">
        <f t="shared" ca="1" si="907"/>
        <v>28700.548820654509</v>
      </c>
      <c r="GZ429" s="420">
        <f t="shared" ca="1" si="820"/>
        <v>0</v>
      </c>
      <c r="HA429" s="416">
        <f t="shared" ca="1" si="867"/>
        <v>1150</v>
      </c>
      <c r="HB429" s="372">
        <f t="shared" ca="1" si="916"/>
        <v>-1150</v>
      </c>
      <c r="HC429" s="443">
        <v>288</v>
      </c>
      <c r="HD429" s="444">
        <f t="shared" si="868"/>
        <v>0</v>
      </c>
      <c r="HE429" s="444">
        <f t="shared" ca="1" si="892"/>
        <v>97423.63793062343</v>
      </c>
      <c r="HF429" s="444">
        <f t="shared" ca="1" si="821"/>
        <v>101.48295617773273</v>
      </c>
      <c r="HG429" s="444">
        <f ca="1">IF(HC429&gt;$HD$140,0,SUM(HF418:HF429))</f>
        <v>1217.7954741327928</v>
      </c>
      <c r="HH429" s="24">
        <v>287</v>
      </c>
      <c r="HI429" s="243">
        <f t="shared" ca="1" si="917"/>
        <v>1150</v>
      </c>
      <c r="HJ429" s="243">
        <f t="shared" ca="1" si="897"/>
        <v>393574.04653907532</v>
      </c>
      <c r="HK429" s="243">
        <f t="shared" ca="1" si="869"/>
        <v>409.97296514487016</v>
      </c>
      <c r="HL429" s="33"/>
    </row>
    <row r="430" spans="3:220" ht="15" customHeight="1" x14ac:dyDescent="0.25">
      <c r="C430" s="242">
        <v>288</v>
      </c>
      <c r="D430" s="243">
        <f t="shared" si="793"/>
        <v>1155.6736805955547</v>
      </c>
      <c r="E430" s="865">
        <f t="shared" si="870"/>
        <v>100</v>
      </c>
      <c r="F430" s="866"/>
      <c r="G430" s="243">
        <f t="shared" si="794"/>
        <v>1055.6736805955547</v>
      </c>
      <c r="H430" s="859">
        <f t="shared" si="795"/>
        <v>44.696011621667537</v>
      </c>
      <c r="I430" s="860"/>
      <c r="J430" s="243">
        <f t="shared" si="796"/>
        <v>1010.9776689738871</v>
      </c>
      <c r="K430" s="859">
        <f t="shared" si="822"/>
        <v>12397.825817526375</v>
      </c>
      <c r="L430" s="860"/>
      <c r="M430" s="860"/>
      <c r="N430" s="861"/>
      <c r="O430" s="248">
        <f t="shared" si="823"/>
        <v>12397.825817526375</v>
      </c>
      <c r="P430" s="248">
        <f t="shared" si="791"/>
        <v>0</v>
      </c>
      <c r="Q430" s="248">
        <f t="shared" si="797"/>
        <v>0</v>
      </c>
      <c r="R430" s="1015" t="str">
        <f t="shared" si="792"/>
        <v/>
      </c>
      <c r="S430" s="1015"/>
      <c r="U430">
        <v>288</v>
      </c>
      <c r="W430" s="278"/>
      <c r="X430" s="278"/>
      <c r="Y430" s="854"/>
      <c r="Z430" s="855"/>
      <c r="AA430" s="279"/>
      <c r="AR430" s="242">
        <v>288</v>
      </c>
      <c r="AS430" s="331">
        <f t="shared" ca="1" si="883"/>
        <v>0</v>
      </c>
      <c r="AT430" s="566">
        <f t="shared" ca="1" si="824"/>
        <v>0</v>
      </c>
      <c r="AU430" s="331">
        <f t="shared" ca="1" si="799"/>
        <v>0</v>
      </c>
      <c r="AV430" s="329">
        <f t="shared" ca="1" si="884"/>
        <v>0</v>
      </c>
      <c r="AW430" s="331">
        <f t="shared" ca="1" si="885"/>
        <v>0</v>
      </c>
      <c r="AX430" s="331">
        <f t="shared" si="825"/>
        <v>0</v>
      </c>
      <c r="AY430" s="331">
        <f t="shared" si="873"/>
        <v>0</v>
      </c>
      <c r="AZ430" s="350">
        <f t="shared" ca="1" si="886"/>
        <v>0</v>
      </c>
      <c r="BA430" s="420">
        <f t="shared" ca="1" si="887"/>
        <v>0</v>
      </c>
      <c r="BB430" s="416">
        <f t="shared" ca="1" si="826"/>
        <v>0</v>
      </c>
      <c r="BC430" s="372">
        <f t="shared" ca="1" si="908"/>
        <v>0</v>
      </c>
      <c r="BD430" s="242">
        <v>289</v>
      </c>
      <c r="BE430" s="29">
        <f t="shared" si="804"/>
        <v>0</v>
      </c>
      <c r="BF430" s="445">
        <f ca="1">(IF(BD430&gt;$BE$140,0,BF429+BE430))+BH429</f>
        <v>106350.25253781116</v>
      </c>
      <c r="BG430" s="29">
        <f t="shared" ca="1" si="805"/>
        <v>110.78151306021998</v>
      </c>
      <c r="BH430" s="29"/>
      <c r="BI430" s="433">
        <v>288</v>
      </c>
      <c r="BJ430" s="428">
        <f t="shared" ca="1" si="898"/>
        <v>0</v>
      </c>
      <c r="BK430" s="428">
        <f t="shared" ca="1" si="871"/>
        <v>0</v>
      </c>
      <c r="BL430" s="428">
        <f t="shared" ca="1" si="828"/>
        <v>0</v>
      </c>
      <c r="BM430" s="446">
        <f ca="1">IF(BI430&gt;$BA$140,0,SUM(BL419:BL430))</f>
        <v>0</v>
      </c>
      <c r="BO430" s="278"/>
      <c r="BP430" s="278"/>
      <c r="BQ430" s="278"/>
      <c r="BR430" s="278"/>
      <c r="BS430" s="278"/>
      <c r="BT430" s="278"/>
      <c r="BU430" s="278"/>
      <c r="BV430" s="278"/>
      <c r="BW430" s="679">
        <v>288</v>
      </c>
      <c r="BX430" s="489">
        <f t="shared" ca="1" si="829"/>
        <v>0</v>
      </c>
      <c r="BY430" s="489">
        <f t="shared" ca="1" si="806"/>
        <v>0</v>
      </c>
      <c r="BZ430" s="489">
        <f t="shared" ca="1" si="807"/>
        <v>0</v>
      </c>
      <c r="CA430" s="489">
        <f t="shared" ca="1" si="830"/>
        <v>0</v>
      </c>
      <c r="CB430" s="489">
        <f t="shared" ca="1" si="831"/>
        <v>0</v>
      </c>
      <c r="CC430" s="489">
        <f t="shared" si="832"/>
        <v>0</v>
      </c>
      <c r="CD430" s="489">
        <f t="shared" si="833"/>
        <v>0</v>
      </c>
      <c r="CE430" s="647">
        <f t="shared" ca="1" si="834"/>
        <v>0</v>
      </c>
      <c r="CF430" s="700">
        <f t="shared" ca="1" si="872"/>
        <v>0</v>
      </c>
      <c r="CG430" s="701">
        <f t="shared" ca="1" si="835"/>
        <v>0</v>
      </c>
      <c r="CH430" s="710">
        <f t="shared" ca="1" si="909"/>
        <v>0</v>
      </c>
      <c r="CI430" s="679">
        <v>289</v>
      </c>
      <c r="CJ430" s="29">
        <f t="shared" si="808"/>
        <v>0</v>
      </c>
      <c r="CK430" s="445">
        <f ca="1">(IF(CI430&gt;$CJ$140,0,CK429+CJ430))+CM429</f>
        <v>106350.25253781116</v>
      </c>
      <c r="CL430" s="29">
        <f t="shared" ca="1" si="809"/>
        <v>110.78151306021998</v>
      </c>
      <c r="CM430" s="29"/>
      <c r="CN430" s="432">
        <v>288</v>
      </c>
      <c r="CO430" s="432">
        <f t="shared" ca="1" si="899"/>
        <v>0</v>
      </c>
      <c r="CP430" s="432">
        <f t="shared" ca="1" si="893"/>
        <v>0</v>
      </c>
      <c r="CQ430" s="432">
        <f t="shared" ca="1" si="836"/>
        <v>0</v>
      </c>
      <c r="CR430" s="296">
        <f ca="1">IF(CN430&gt;$CF$140,0,SUM(CQ419:CQ430))</f>
        <v>0</v>
      </c>
      <c r="DB430" s="242">
        <v>288</v>
      </c>
      <c r="DC430" s="488">
        <f t="shared" ca="1" si="837"/>
        <v>0</v>
      </c>
      <c r="DD430" s="489">
        <f t="shared" ca="1" si="810"/>
        <v>0</v>
      </c>
      <c r="DE430" s="488">
        <f t="shared" ca="1" si="838"/>
        <v>0</v>
      </c>
      <c r="DF430" s="489">
        <f t="shared" ca="1" si="839"/>
        <v>0</v>
      </c>
      <c r="DG430" s="488">
        <f t="shared" ca="1" si="840"/>
        <v>0</v>
      </c>
      <c r="DH430" s="488">
        <f t="shared" si="841"/>
        <v>0</v>
      </c>
      <c r="DI430" s="488">
        <f t="shared" si="842"/>
        <v>0</v>
      </c>
      <c r="DJ430" s="523">
        <f t="shared" ca="1" si="843"/>
        <v>0</v>
      </c>
      <c r="DK430" s="420">
        <f t="shared" ca="1" si="811"/>
        <v>0</v>
      </c>
      <c r="DL430" s="416">
        <f t="shared" ca="1" si="844"/>
        <v>0</v>
      </c>
      <c r="DM430" s="372">
        <f t="shared" ca="1" si="910"/>
        <v>0</v>
      </c>
      <c r="DN430" s="242">
        <v>289</v>
      </c>
      <c r="DO430" s="29">
        <f t="shared" si="812"/>
        <v>0</v>
      </c>
      <c r="DP430" s="445">
        <f ca="1">(IF(DN430&gt;$DO$140,0,DP429+DO430))+DR429</f>
        <v>98641.43340475623</v>
      </c>
      <c r="DQ430" s="29">
        <f t="shared" ca="1" si="813"/>
        <v>102.75149312995443</v>
      </c>
      <c r="DR430" s="29"/>
      <c r="DS430" s="433">
        <v>288</v>
      </c>
      <c r="DT430" s="428">
        <f t="shared" ca="1" si="901"/>
        <v>0</v>
      </c>
      <c r="DU430" s="428">
        <f t="shared" ca="1" si="894"/>
        <v>0</v>
      </c>
      <c r="DV430" s="428">
        <f t="shared" ca="1" si="845"/>
        <v>0</v>
      </c>
      <c r="DW430" s="446">
        <f ca="1">IF(DS430&gt;$DK$140,0,SUM(DV419:DV430))</f>
        <v>0</v>
      </c>
      <c r="EG430" s="242">
        <v>288</v>
      </c>
      <c r="EH430" s="331">
        <f t="shared" ca="1" si="846"/>
        <v>1150</v>
      </c>
      <c r="EI430" s="599">
        <f t="shared" ca="1" si="911"/>
        <v>103.62049999999999</v>
      </c>
      <c r="EJ430" s="331">
        <f t="shared" ca="1" si="847"/>
        <v>1046.3795</v>
      </c>
      <c r="EK430" s="594">
        <f t="shared" ca="1" si="848"/>
        <v>29.192271654153078</v>
      </c>
      <c r="EL430" s="488">
        <f t="shared" ca="1" si="849"/>
        <v>1017.187228345847</v>
      </c>
      <c r="EM430" s="331">
        <f t="shared" si="850"/>
        <v>0</v>
      </c>
      <c r="EN430" s="331">
        <f t="shared" si="851"/>
        <v>0</v>
      </c>
      <c r="EO430" s="595">
        <f t="shared" ca="1" si="852"/>
        <v>8991.5916245066364</v>
      </c>
      <c r="EP430" s="420">
        <f t="shared" ca="1" si="888"/>
        <v>0</v>
      </c>
      <c r="EQ430" s="416">
        <f t="shared" ca="1" si="853"/>
        <v>1150</v>
      </c>
      <c r="ER430" s="372">
        <f t="shared" ca="1" si="912"/>
        <v>-1150</v>
      </c>
      <c r="ES430" s="242">
        <v>289</v>
      </c>
      <c r="ET430" s="29">
        <f t="shared" si="854"/>
        <v>0</v>
      </c>
      <c r="EU430" s="445">
        <f ca="1">(IF(ES430&gt;$ET$140,0,EU429+ET430))+EW429</f>
        <v>106350.25253781116</v>
      </c>
      <c r="EV430" s="29">
        <f t="shared" ca="1" si="815"/>
        <v>110.78151306021998</v>
      </c>
      <c r="EW430" s="29"/>
      <c r="EX430" s="433">
        <v>288</v>
      </c>
      <c r="EY430" s="428">
        <f t="shared" ca="1" si="902"/>
        <v>1150</v>
      </c>
      <c r="EZ430" s="428">
        <f t="shared" ca="1" si="895"/>
        <v>396142.74347821553</v>
      </c>
      <c r="FA430" s="428">
        <f t="shared" ca="1" si="855"/>
        <v>412.64869112314119</v>
      </c>
      <c r="FB430" s="446">
        <f ca="1">IF(EX430&gt;$EP$140,0,SUM(FA419:FA430))</f>
        <v>4872.7217934776945</v>
      </c>
      <c r="FL430" s="242">
        <v>288</v>
      </c>
      <c r="FM430" s="331">
        <f t="shared" ca="1" si="856"/>
        <v>1150</v>
      </c>
      <c r="FN430" s="600">
        <f t="shared" ca="1" si="913"/>
        <v>104.1015</v>
      </c>
      <c r="FO430" s="331">
        <f t="shared" ca="1" si="857"/>
        <v>1045.8985</v>
      </c>
      <c r="FP430" s="597">
        <f t="shared" ca="1" si="858"/>
        <v>41.456688002561279</v>
      </c>
      <c r="FQ430" s="488">
        <f t="shared" ca="1" si="859"/>
        <v>1004.4418119974388</v>
      </c>
      <c r="FR430" s="331">
        <f t="shared" si="860"/>
        <v>0</v>
      </c>
      <c r="FS430" s="331">
        <f t="shared" si="861"/>
        <v>0</v>
      </c>
      <c r="FT430" s="596">
        <f t="shared" ca="1" si="862"/>
        <v>13209.279788880713</v>
      </c>
      <c r="FU430" s="420">
        <f t="shared" ca="1" si="816"/>
        <v>0</v>
      </c>
      <c r="FV430" s="416">
        <f t="shared" ca="1" si="863"/>
        <v>1150</v>
      </c>
      <c r="FW430" s="372">
        <f t="shared" ca="1" si="914"/>
        <v>-1150</v>
      </c>
      <c r="FX430" s="242">
        <v>289</v>
      </c>
      <c r="FY430" s="29">
        <f t="shared" si="864"/>
        <v>0</v>
      </c>
      <c r="FZ430" s="445">
        <f ca="1">(IF(FX430&gt;$FY$140,0,FZ429+FY430))+GB429</f>
        <v>106350.25253781116</v>
      </c>
      <c r="GA430" s="29">
        <f t="shared" ca="1" si="817"/>
        <v>110.78151306021998</v>
      </c>
      <c r="GB430" s="29"/>
      <c r="GC430" s="433">
        <v>288</v>
      </c>
      <c r="GD430" s="428">
        <f t="shared" ca="1" si="903"/>
        <v>1150</v>
      </c>
      <c r="GE430" s="428">
        <f t="shared" ca="1" si="896"/>
        <v>396099.8093973645</v>
      </c>
      <c r="GF430" s="428">
        <f t="shared" ca="1" si="865"/>
        <v>412.60396812225468</v>
      </c>
      <c r="GG430" s="446">
        <f ca="1">IF(GC430&gt;$FU$140,0,SUM(GF419:GF430))</f>
        <v>4872.1851174670555</v>
      </c>
      <c r="GQ430" s="242">
        <v>288</v>
      </c>
      <c r="GR430" s="331">
        <f t="shared" ca="1" si="818"/>
        <v>1150</v>
      </c>
      <c r="GS430" s="600">
        <f t="shared" ca="1" si="915"/>
        <v>106.9885</v>
      </c>
      <c r="GT430" s="331">
        <f t="shared" ca="1" si="819"/>
        <v>1043.0115000000001</v>
      </c>
      <c r="GU430" s="591">
        <f t="shared" ca="1" si="866"/>
        <v>83.709934060242333</v>
      </c>
      <c r="GV430" s="488">
        <f t="shared" ca="1" si="904"/>
        <v>959.30156593975778</v>
      </c>
      <c r="GW430" s="331">
        <f t="shared" si="905"/>
        <v>0</v>
      </c>
      <c r="GX430" s="331">
        <f t="shared" si="906"/>
        <v>0</v>
      </c>
      <c r="GY430" s="593">
        <f t="shared" ca="1" si="907"/>
        <v>27741.247254714752</v>
      </c>
      <c r="GZ430" s="420">
        <f t="shared" ca="1" si="820"/>
        <v>0</v>
      </c>
      <c r="HA430" s="416">
        <f t="shared" ca="1" si="867"/>
        <v>1150</v>
      </c>
      <c r="HB430" s="372">
        <f t="shared" ca="1" si="916"/>
        <v>-1150</v>
      </c>
      <c r="HC430" s="242">
        <v>289</v>
      </c>
      <c r="HD430" s="29">
        <f t="shared" si="868"/>
        <v>0</v>
      </c>
      <c r="HE430" s="445">
        <f ca="1">(IF(HC430&gt;$HD$140,0,HE429+HD430))+HG429</f>
        <v>98641.43340475623</v>
      </c>
      <c r="HF430" s="29">
        <f t="shared" ca="1" si="821"/>
        <v>102.75149312995443</v>
      </c>
      <c r="HG430" s="29"/>
      <c r="HH430" s="433">
        <v>288</v>
      </c>
      <c r="HI430" s="428">
        <f t="shared" ca="1" si="917"/>
        <v>1150</v>
      </c>
      <c r="HJ430" s="428">
        <f t="shared" ca="1" si="897"/>
        <v>394724.04653907532</v>
      </c>
      <c r="HK430" s="428">
        <f t="shared" ca="1" si="869"/>
        <v>411.17088181153684</v>
      </c>
      <c r="HL430" s="446">
        <f ca="1">IF(HH430&gt;$GZ$140,0,SUM(HK419:HK430))</f>
        <v>4854.9880817384419</v>
      </c>
    </row>
    <row r="431" spans="3:220" ht="15" customHeight="1" x14ac:dyDescent="0.25">
      <c r="C431" s="242">
        <v>289</v>
      </c>
      <c r="D431" s="243">
        <f t="shared" si="793"/>
        <v>1155.6736805955547</v>
      </c>
      <c r="E431" s="865">
        <f t="shared" si="870"/>
        <v>100</v>
      </c>
      <c r="F431" s="866"/>
      <c r="G431" s="243">
        <f t="shared" si="794"/>
        <v>1055.6736805955547</v>
      </c>
      <c r="H431" s="859">
        <f t="shared" si="795"/>
        <v>41.326086058421247</v>
      </c>
      <c r="I431" s="860"/>
      <c r="J431" s="243">
        <f t="shared" si="796"/>
        <v>1014.3475945371335</v>
      </c>
      <c r="K431" s="859">
        <f t="shared" si="822"/>
        <v>11383.478222989241</v>
      </c>
      <c r="L431" s="860"/>
      <c r="M431" s="860"/>
      <c r="N431" s="861"/>
      <c r="O431" s="248">
        <f t="shared" si="823"/>
        <v>11383.478222989241</v>
      </c>
      <c r="P431" s="248">
        <f t="shared" si="791"/>
        <v>0</v>
      </c>
      <c r="Q431" s="248">
        <f t="shared" si="797"/>
        <v>0</v>
      </c>
      <c r="R431" s="1015" t="str">
        <f t="shared" si="792"/>
        <v/>
      </c>
      <c r="S431" s="1015"/>
      <c r="U431">
        <v>289</v>
      </c>
      <c r="W431" s="278"/>
      <c r="X431" s="278"/>
      <c r="Y431" s="854"/>
      <c r="Z431" s="855"/>
      <c r="AA431" s="279"/>
      <c r="AR431" s="242">
        <v>289</v>
      </c>
      <c r="AS431" s="331">
        <f t="shared" ca="1" si="883"/>
        <v>0</v>
      </c>
      <c r="AT431" s="566">
        <f t="shared" ca="1" si="824"/>
        <v>0</v>
      </c>
      <c r="AU431" s="331">
        <f t="shared" ca="1" si="799"/>
        <v>0</v>
      </c>
      <c r="AV431" s="329">
        <f t="shared" ca="1" si="884"/>
        <v>0</v>
      </c>
      <c r="AW431" s="331">
        <f t="shared" ca="1" si="885"/>
        <v>0</v>
      </c>
      <c r="AX431" s="331">
        <f t="shared" si="825"/>
        <v>0</v>
      </c>
      <c r="AY431" s="331">
        <f t="shared" si="873"/>
        <v>0</v>
      </c>
      <c r="AZ431" s="350">
        <f t="shared" ca="1" si="886"/>
        <v>0</v>
      </c>
      <c r="BA431" s="420">
        <f t="shared" ca="1" si="887"/>
        <v>0</v>
      </c>
      <c r="BB431" s="416">
        <f t="shared" ca="1" si="826"/>
        <v>0</v>
      </c>
      <c r="BC431" s="372">
        <f t="shared" ca="1" si="908"/>
        <v>0</v>
      </c>
      <c r="BD431" s="242">
        <v>290</v>
      </c>
      <c r="BE431" s="29">
        <f t="shared" si="804"/>
        <v>0</v>
      </c>
      <c r="BF431" s="29">
        <f t="shared" ca="1" si="827"/>
        <v>106350.25253781116</v>
      </c>
      <c r="BG431" s="29">
        <f t="shared" ca="1" si="805"/>
        <v>110.78151306021998</v>
      </c>
      <c r="BH431" s="29"/>
      <c r="BI431" s="24">
        <v>289</v>
      </c>
      <c r="BJ431" s="243">
        <f t="shared" ca="1" si="898"/>
        <v>0</v>
      </c>
      <c r="BK431" s="447">
        <f ca="1">IF(BI431&gt;$BA$140,0,BK430+BJ431)+BM430</f>
        <v>0</v>
      </c>
      <c r="BL431" s="243">
        <f t="shared" ca="1" si="828"/>
        <v>0</v>
      </c>
      <c r="BM431" s="33"/>
      <c r="BO431" s="278"/>
      <c r="BP431" s="278"/>
      <c r="BQ431" s="278"/>
      <c r="BR431" s="278"/>
      <c r="BS431" s="278"/>
      <c r="BT431" s="278"/>
      <c r="BU431" s="278"/>
      <c r="BV431" s="278"/>
      <c r="BW431" s="679">
        <v>289</v>
      </c>
      <c r="BX431" s="489">
        <f t="shared" ca="1" si="829"/>
        <v>0</v>
      </c>
      <c r="BY431" s="489">
        <f t="shared" ca="1" si="806"/>
        <v>0</v>
      </c>
      <c r="BZ431" s="489">
        <f t="shared" ca="1" si="807"/>
        <v>0</v>
      </c>
      <c r="CA431" s="489">
        <f t="shared" ca="1" si="830"/>
        <v>0</v>
      </c>
      <c r="CB431" s="489">
        <f t="shared" ca="1" si="831"/>
        <v>0</v>
      </c>
      <c r="CC431" s="489">
        <f t="shared" si="832"/>
        <v>0</v>
      </c>
      <c r="CD431" s="489">
        <f t="shared" si="833"/>
        <v>0</v>
      </c>
      <c r="CE431" s="647">
        <f t="shared" ca="1" si="834"/>
        <v>0</v>
      </c>
      <c r="CF431" s="700">
        <f t="shared" ca="1" si="872"/>
        <v>0</v>
      </c>
      <c r="CG431" s="701">
        <f t="shared" ca="1" si="835"/>
        <v>0</v>
      </c>
      <c r="CH431" s="710">
        <f t="shared" ca="1" si="909"/>
        <v>0</v>
      </c>
      <c r="CI431" s="679">
        <v>290</v>
      </c>
      <c r="CJ431" s="29">
        <f t="shared" si="808"/>
        <v>0</v>
      </c>
      <c r="CK431" s="29">
        <f ca="1">IF(CI431&gt;$CJ$140,0,CK430+CJ431)</f>
        <v>106350.25253781116</v>
      </c>
      <c r="CL431" s="29">
        <f t="shared" ca="1" si="809"/>
        <v>110.78151306021998</v>
      </c>
      <c r="CM431" s="29"/>
      <c r="CN431" s="29">
        <v>289</v>
      </c>
      <c r="CO431" s="29">
        <f t="shared" ca="1" si="899"/>
        <v>0</v>
      </c>
      <c r="CP431" s="704">
        <f ca="1">IF(CN431&gt;$CF$140,0,CP430+CO431)+CR430</f>
        <v>0</v>
      </c>
      <c r="CQ431" s="29">
        <f t="shared" ca="1" si="836"/>
        <v>0</v>
      </c>
      <c r="CR431" s="292"/>
      <c r="DB431" s="242">
        <v>289</v>
      </c>
      <c r="DC431" s="488">
        <f t="shared" ca="1" si="837"/>
        <v>0</v>
      </c>
      <c r="DD431" s="489">
        <f t="shared" ca="1" si="810"/>
        <v>0</v>
      </c>
      <c r="DE431" s="488">
        <f t="shared" ca="1" si="838"/>
        <v>0</v>
      </c>
      <c r="DF431" s="489">
        <f t="shared" ca="1" si="839"/>
        <v>0</v>
      </c>
      <c r="DG431" s="488">
        <f t="shared" ca="1" si="840"/>
        <v>0</v>
      </c>
      <c r="DH431" s="488">
        <f t="shared" si="841"/>
        <v>0</v>
      </c>
      <c r="DI431" s="488">
        <f t="shared" si="842"/>
        <v>0</v>
      </c>
      <c r="DJ431" s="523">
        <f t="shared" ca="1" si="843"/>
        <v>0</v>
      </c>
      <c r="DK431" s="420">
        <f t="shared" ca="1" si="811"/>
        <v>0</v>
      </c>
      <c r="DL431" s="416">
        <f t="shared" ca="1" si="844"/>
        <v>0</v>
      </c>
      <c r="DM431" s="372">
        <f t="shared" ca="1" si="910"/>
        <v>0</v>
      </c>
      <c r="DN431" s="242">
        <v>290</v>
      </c>
      <c r="DO431" s="29">
        <f t="shared" si="812"/>
        <v>0</v>
      </c>
      <c r="DP431" s="29">
        <f t="shared" ref="DP431:DP441" ca="1" si="918">IF(DN431&gt;$DO$140,0,DP430+DO431)</f>
        <v>98641.43340475623</v>
      </c>
      <c r="DQ431" s="29">
        <f t="shared" ca="1" si="813"/>
        <v>102.75149312995443</v>
      </c>
      <c r="DR431" s="29"/>
      <c r="DS431" s="24">
        <v>289</v>
      </c>
      <c r="DT431" s="243">
        <f t="shared" ca="1" si="901"/>
        <v>0</v>
      </c>
      <c r="DU431" s="447">
        <f ca="1">IF(DS431&gt;$DK$140,0,DU430+DT431)+DW430</f>
        <v>0</v>
      </c>
      <c r="DV431" s="243">
        <f t="shared" ca="1" si="845"/>
        <v>0</v>
      </c>
      <c r="DW431" s="33"/>
      <c r="EG431" s="242">
        <v>289</v>
      </c>
      <c r="EH431" s="331">
        <f t="shared" ca="1" si="846"/>
        <v>1150</v>
      </c>
      <c r="EI431" s="599">
        <f t="shared" ca="1" si="911"/>
        <v>103.62049999999999</v>
      </c>
      <c r="EJ431" s="331">
        <f t="shared" ca="1" si="847"/>
        <v>1046.3795</v>
      </c>
      <c r="EK431" s="594">
        <f t="shared" ca="1" si="848"/>
        <v>26.225475571477691</v>
      </c>
      <c r="EL431" s="488">
        <f t="shared" ca="1" si="849"/>
        <v>1020.1540244285223</v>
      </c>
      <c r="EM431" s="331">
        <f t="shared" si="850"/>
        <v>0</v>
      </c>
      <c r="EN431" s="331">
        <f t="shared" si="851"/>
        <v>0</v>
      </c>
      <c r="EO431" s="595">
        <f t="shared" ca="1" si="852"/>
        <v>7971.437600078114</v>
      </c>
      <c r="EP431" s="420">
        <f t="shared" ca="1" si="888"/>
        <v>0</v>
      </c>
      <c r="EQ431" s="416">
        <f t="shared" ca="1" si="853"/>
        <v>1150</v>
      </c>
      <c r="ER431" s="372">
        <f t="shared" ca="1" si="912"/>
        <v>-1150</v>
      </c>
      <c r="ES431" s="242">
        <v>290</v>
      </c>
      <c r="ET431" s="29">
        <f t="shared" si="854"/>
        <v>0</v>
      </c>
      <c r="EU431" s="29">
        <f ca="1">IF(ES431&gt;$ET$140,0,EU430+ET431)</f>
        <v>106350.25253781116</v>
      </c>
      <c r="EV431" s="29">
        <f t="shared" ca="1" si="815"/>
        <v>110.78151306021998</v>
      </c>
      <c r="EW431" s="29"/>
      <c r="EX431" s="24">
        <v>289</v>
      </c>
      <c r="EY431" s="243">
        <f t="shared" ca="1" si="902"/>
        <v>1150</v>
      </c>
      <c r="EZ431" s="447">
        <f ca="1">IF(EX431&gt;$EP$140,0,EZ430+EY431)+FB430</f>
        <v>402165.46527169325</v>
      </c>
      <c r="FA431" s="243">
        <f t="shared" ca="1" si="855"/>
        <v>418.92235965801382</v>
      </c>
      <c r="FB431" s="33"/>
      <c r="FL431" s="242">
        <v>289</v>
      </c>
      <c r="FM431" s="331">
        <f t="shared" ca="1" si="856"/>
        <v>1150</v>
      </c>
      <c r="FN431" s="600">
        <f t="shared" ca="1" si="913"/>
        <v>104.1015</v>
      </c>
      <c r="FO431" s="331">
        <f t="shared" ca="1" si="857"/>
        <v>1045.8985</v>
      </c>
      <c r="FP431" s="597">
        <f t="shared" ca="1" si="858"/>
        <v>38.527066050902086</v>
      </c>
      <c r="FQ431" s="488">
        <f t="shared" ca="1" si="859"/>
        <v>1007.3714339490979</v>
      </c>
      <c r="FR431" s="331">
        <f t="shared" si="860"/>
        <v>0</v>
      </c>
      <c r="FS431" s="331">
        <f t="shared" si="861"/>
        <v>0</v>
      </c>
      <c r="FT431" s="596">
        <f t="shared" ca="1" si="862"/>
        <v>12201.908354931615</v>
      </c>
      <c r="FU431" s="420">
        <f t="shared" ca="1" si="816"/>
        <v>0</v>
      </c>
      <c r="FV431" s="416">
        <f t="shared" ca="1" si="863"/>
        <v>1150</v>
      </c>
      <c r="FW431" s="372">
        <f t="shared" ca="1" si="914"/>
        <v>-1150</v>
      </c>
      <c r="FX431" s="242">
        <v>290</v>
      </c>
      <c r="FY431" s="29">
        <f t="shared" si="864"/>
        <v>0</v>
      </c>
      <c r="FZ431" s="29">
        <f ca="1">IF(FX431&gt;$FY$140,0,FZ430+FY431)</f>
        <v>106350.25253781116</v>
      </c>
      <c r="GA431" s="29">
        <f t="shared" ca="1" si="817"/>
        <v>110.78151306021998</v>
      </c>
      <c r="GB431" s="29"/>
      <c r="GC431" s="24">
        <v>289</v>
      </c>
      <c r="GD431" s="243">
        <f t="shared" ca="1" si="903"/>
        <v>1150</v>
      </c>
      <c r="GE431" s="447">
        <f ca="1">IF(GC431&gt;$FU$140,0,GE430+GD431)+GG430</f>
        <v>402121.99451483157</v>
      </c>
      <c r="GF431" s="243">
        <f t="shared" ca="1" si="865"/>
        <v>418.87707761961627</v>
      </c>
      <c r="GG431" s="33"/>
      <c r="GQ431" s="242">
        <v>289</v>
      </c>
      <c r="GR431" s="331">
        <f t="shared" ca="1" si="818"/>
        <v>1150</v>
      </c>
      <c r="GS431" s="600">
        <f t="shared" ca="1" si="915"/>
        <v>106.9885</v>
      </c>
      <c r="GT431" s="331">
        <f t="shared" ca="1" si="819"/>
        <v>1043.0115000000001</v>
      </c>
      <c r="GU431" s="591">
        <f t="shared" ca="1" si="866"/>
        <v>80.911971159584695</v>
      </c>
      <c r="GV431" s="488">
        <f t="shared" ca="1" si="904"/>
        <v>962.09952884041536</v>
      </c>
      <c r="GW431" s="331">
        <f t="shared" si="905"/>
        <v>0</v>
      </c>
      <c r="GX431" s="331">
        <f t="shared" si="906"/>
        <v>0</v>
      </c>
      <c r="GY431" s="593">
        <f t="shared" ca="1" si="907"/>
        <v>26779.147725874336</v>
      </c>
      <c r="GZ431" s="420">
        <f t="shared" ca="1" si="820"/>
        <v>0</v>
      </c>
      <c r="HA431" s="416">
        <f t="shared" ca="1" si="867"/>
        <v>1150</v>
      </c>
      <c r="HB431" s="372">
        <f t="shared" ca="1" si="916"/>
        <v>-1150</v>
      </c>
      <c r="HC431" s="242">
        <v>290</v>
      </c>
      <c r="HD431" s="29">
        <f t="shared" si="868"/>
        <v>0</v>
      </c>
      <c r="HE431" s="29">
        <f ca="1">IF(HC431&gt;$HD$140,0,HE430+HD431)</f>
        <v>98641.43340475623</v>
      </c>
      <c r="HF431" s="29">
        <f t="shared" ca="1" si="821"/>
        <v>102.75149312995443</v>
      </c>
      <c r="HG431" s="29"/>
      <c r="HH431" s="24">
        <v>289</v>
      </c>
      <c r="HI431" s="243">
        <f t="shared" ca="1" si="917"/>
        <v>1150</v>
      </c>
      <c r="HJ431" s="447">
        <f ca="1">IF(HH431&gt;$GZ$140,0,HJ430+HI431)+HL430</f>
        <v>400729.03462081379</v>
      </c>
      <c r="HK431" s="243">
        <f t="shared" ca="1" si="869"/>
        <v>417.42607773001441</v>
      </c>
      <c r="HL431" s="33"/>
    </row>
    <row r="432" spans="3:220" ht="15" customHeight="1" x14ac:dyDescent="0.25">
      <c r="C432" s="242">
        <v>290</v>
      </c>
      <c r="D432" s="243">
        <f t="shared" si="793"/>
        <v>1155.6736805955547</v>
      </c>
      <c r="E432" s="865">
        <f t="shared" si="870"/>
        <v>100</v>
      </c>
      <c r="F432" s="866"/>
      <c r="G432" s="243">
        <f t="shared" si="794"/>
        <v>1055.6736805955547</v>
      </c>
      <c r="H432" s="859">
        <f t="shared" si="795"/>
        <v>37.944927409964137</v>
      </c>
      <c r="I432" s="860"/>
      <c r="J432" s="243">
        <f t="shared" si="796"/>
        <v>1017.7287531855906</v>
      </c>
      <c r="K432" s="859">
        <f t="shared" si="822"/>
        <v>10365.74946980365</v>
      </c>
      <c r="L432" s="860"/>
      <c r="M432" s="860"/>
      <c r="N432" s="861"/>
      <c r="O432" s="248">
        <f t="shared" si="823"/>
        <v>10365.74946980365</v>
      </c>
      <c r="P432" s="248">
        <f t="shared" si="791"/>
        <v>0</v>
      </c>
      <c r="Q432" s="248">
        <f t="shared" si="797"/>
        <v>0</v>
      </c>
      <c r="R432" s="1015" t="str">
        <f t="shared" si="792"/>
        <v/>
      </c>
      <c r="S432" s="1015"/>
      <c r="U432">
        <v>290</v>
      </c>
      <c r="W432" s="278"/>
      <c r="X432" s="278"/>
      <c r="Y432" s="854"/>
      <c r="Z432" s="855"/>
      <c r="AA432" s="279"/>
      <c r="AR432" s="242">
        <v>290</v>
      </c>
      <c r="AS432" s="331">
        <f t="shared" ca="1" si="883"/>
        <v>0</v>
      </c>
      <c r="AT432" s="566">
        <f t="shared" ca="1" si="824"/>
        <v>0</v>
      </c>
      <c r="AU432" s="331">
        <f t="shared" ca="1" si="799"/>
        <v>0</v>
      </c>
      <c r="AV432" s="329">
        <f t="shared" ca="1" si="884"/>
        <v>0</v>
      </c>
      <c r="AW432" s="331">
        <f t="shared" ca="1" si="885"/>
        <v>0</v>
      </c>
      <c r="AX432" s="331">
        <f t="shared" si="825"/>
        <v>0</v>
      </c>
      <c r="AY432" s="331">
        <f t="shared" si="873"/>
        <v>0</v>
      </c>
      <c r="AZ432" s="350">
        <f t="shared" ca="1" si="886"/>
        <v>0</v>
      </c>
      <c r="BA432" s="420">
        <f t="shared" ca="1" si="887"/>
        <v>0</v>
      </c>
      <c r="BB432" s="416">
        <f t="shared" ca="1" si="826"/>
        <v>0</v>
      </c>
      <c r="BC432" s="372">
        <f t="shared" ca="1" si="908"/>
        <v>0</v>
      </c>
      <c r="BD432" s="242">
        <v>291</v>
      </c>
      <c r="BE432" s="29">
        <f t="shared" si="804"/>
        <v>0</v>
      </c>
      <c r="BF432" s="29">
        <f t="shared" ca="1" si="827"/>
        <v>106350.25253781116</v>
      </c>
      <c r="BG432" s="29">
        <f t="shared" ca="1" si="805"/>
        <v>110.78151306021998</v>
      </c>
      <c r="BH432" s="29"/>
      <c r="BI432" s="24">
        <v>290</v>
      </c>
      <c r="BJ432" s="243">
        <f t="shared" ca="1" si="898"/>
        <v>0</v>
      </c>
      <c r="BK432" s="243">
        <f t="shared" ca="1" si="871"/>
        <v>0</v>
      </c>
      <c r="BL432" s="243">
        <f t="shared" ca="1" si="828"/>
        <v>0</v>
      </c>
      <c r="BM432" s="33"/>
      <c r="BO432" s="278"/>
      <c r="BP432" s="278"/>
      <c r="BQ432" s="278"/>
      <c r="BR432" s="278"/>
      <c r="BS432" s="278"/>
      <c r="BT432" s="278"/>
      <c r="BU432" s="278"/>
      <c r="BV432" s="278"/>
      <c r="BW432" s="679">
        <v>290</v>
      </c>
      <c r="BX432" s="489">
        <f t="shared" ca="1" si="829"/>
        <v>0</v>
      </c>
      <c r="BY432" s="489">
        <f t="shared" ca="1" si="806"/>
        <v>0</v>
      </c>
      <c r="BZ432" s="489">
        <f t="shared" ca="1" si="807"/>
        <v>0</v>
      </c>
      <c r="CA432" s="489">
        <f t="shared" ca="1" si="830"/>
        <v>0</v>
      </c>
      <c r="CB432" s="489">
        <f t="shared" ca="1" si="831"/>
        <v>0</v>
      </c>
      <c r="CC432" s="489">
        <f t="shared" si="832"/>
        <v>0</v>
      </c>
      <c r="CD432" s="489">
        <f t="shared" si="833"/>
        <v>0</v>
      </c>
      <c r="CE432" s="647">
        <f t="shared" ca="1" si="834"/>
        <v>0</v>
      </c>
      <c r="CF432" s="700">
        <f t="shared" ca="1" si="872"/>
        <v>0</v>
      </c>
      <c r="CG432" s="701">
        <f t="shared" ca="1" si="835"/>
        <v>0</v>
      </c>
      <c r="CH432" s="710">
        <f t="shared" ca="1" si="909"/>
        <v>0</v>
      </c>
      <c r="CI432" s="679">
        <v>291</v>
      </c>
      <c r="CJ432" s="29">
        <f t="shared" si="808"/>
        <v>0</v>
      </c>
      <c r="CK432" s="29">
        <f t="shared" ref="CK432:CK441" ca="1" si="919">IF(CI432&gt;$CJ$140,0,CK431+CJ432)</f>
        <v>106350.25253781116</v>
      </c>
      <c r="CL432" s="29">
        <f t="shared" ca="1" si="809"/>
        <v>110.78151306021998</v>
      </c>
      <c r="CM432" s="29"/>
      <c r="CN432" s="29">
        <v>290</v>
      </c>
      <c r="CO432" s="29">
        <f t="shared" ca="1" si="899"/>
        <v>0</v>
      </c>
      <c r="CP432" s="29">
        <f ca="1">IF(CN432&gt;$CF$140,0,CP431+CO432)</f>
        <v>0</v>
      </c>
      <c r="CQ432" s="29">
        <f t="shared" ca="1" si="836"/>
        <v>0</v>
      </c>
      <c r="CR432" s="292"/>
      <c r="DB432" s="242">
        <v>290</v>
      </c>
      <c r="DC432" s="488">
        <f t="shared" ca="1" si="837"/>
        <v>0</v>
      </c>
      <c r="DD432" s="489">
        <f t="shared" ca="1" si="810"/>
        <v>0</v>
      </c>
      <c r="DE432" s="488">
        <f t="shared" ca="1" si="838"/>
        <v>0</v>
      </c>
      <c r="DF432" s="489">
        <f t="shared" ca="1" si="839"/>
        <v>0</v>
      </c>
      <c r="DG432" s="488">
        <f t="shared" ca="1" si="840"/>
        <v>0</v>
      </c>
      <c r="DH432" s="488">
        <f t="shared" si="841"/>
        <v>0</v>
      </c>
      <c r="DI432" s="488">
        <f t="shared" si="842"/>
        <v>0</v>
      </c>
      <c r="DJ432" s="523">
        <f t="shared" ca="1" si="843"/>
        <v>0</v>
      </c>
      <c r="DK432" s="420">
        <f t="shared" ca="1" si="811"/>
        <v>0</v>
      </c>
      <c r="DL432" s="416">
        <f t="shared" ca="1" si="844"/>
        <v>0</v>
      </c>
      <c r="DM432" s="372">
        <f t="shared" ca="1" si="910"/>
        <v>0</v>
      </c>
      <c r="DN432" s="242">
        <v>291</v>
      </c>
      <c r="DO432" s="29">
        <f t="shared" si="812"/>
        <v>0</v>
      </c>
      <c r="DP432" s="29">
        <f t="shared" ca="1" si="918"/>
        <v>98641.43340475623</v>
      </c>
      <c r="DQ432" s="29">
        <f t="shared" ca="1" si="813"/>
        <v>102.75149312995443</v>
      </c>
      <c r="DR432" s="29"/>
      <c r="DS432" s="24">
        <v>290</v>
      </c>
      <c r="DT432" s="243">
        <f t="shared" ca="1" si="901"/>
        <v>0</v>
      </c>
      <c r="DU432" s="243">
        <f ca="1">IF(DS432&gt;$DK$140,0,DU431+DT432)</f>
        <v>0</v>
      </c>
      <c r="DV432" s="243">
        <f t="shared" ca="1" si="845"/>
        <v>0</v>
      </c>
      <c r="DW432" s="33"/>
      <c r="EG432" s="242">
        <v>290</v>
      </c>
      <c r="EH432" s="331">
        <f t="shared" ca="1" si="846"/>
        <v>1150</v>
      </c>
      <c r="EI432" s="599">
        <f t="shared" ca="1" si="911"/>
        <v>103.62049999999999</v>
      </c>
      <c r="EJ432" s="331">
        <f t="shared" ca="1" si="847"/>
        <v>1046.3795</v>
      </c>
      <c r="EK432" s="594">
        <f t="shared" ca="1" si="848"/>
        <v>23.250026333561166</v>
      </c>
      <c r="EL432" s="488">
        <f t="shared" ca="1" si="849"/>
        <v>1023.1294736664388</v>
      </c>
      <c r="EM432" s="331">
        <f t="shared" si="850"/>
        <v>0</v>
      </c>
      <c r="EN432" s="331">
        <f t="shared" si="851"/>
        <v>0</v>
      </c>
      <c r="EO432" s="595">
        <f t="shared" ca="1" si="852"/>
        <v>6948.3081264116754</v>
      </c>
      <c r="EP432" s="420">
        <f t="shared" ca="1" si="888"/>
        <v>0</v>
      </c>
      <c r="EQ432" s="416">
        <f t="shared" ca="1" si="853"/>
        <v>1150</v>
      </c>
      <c r="ER432" s="372">
        <f t="shared" ca="1" si="912"/>
        <v>-1150</v>
      </c>
      <c r="ES432" s="242">
        <v>291</v>
      </c>
      <c r="ET432" s="29">
        <f t="shared" si="854"/>
        <v>0</v>
      </c>
      <c r="EU432" s="29">
        <f t="shared" ref="EU432:EU441" ca="1" si="920">IF(ES432&gt;$ET$140,0,EU431+ET432)</f>
        <v>106350.25253781116</v>
      </c>
      <c r="EV432" s="29">
        <f t="shared" ca="1" si="815"/>
        <v>110.78151306021998</v>
      </c>
      <c r="EW432" s="29"/>
      <c r="EX432" s="24">
        <v>290</v>
      </c>
      <c r="EY432" s="243">
        <f t="shared" ca="1" si="902"/>
        <v>1150</v>
      </c>
      <c r="EZ432" s="243">
        <f ca="1">IF(EX432&gt;$EP$140,0,EZ431+EY432)</f>
        <v>403315.46527169325</v>
      </c>
      <c r="FA432" s="243">
        <f t="shared" ca="1" si="855"/>
        <v>420.12027632468045</v>
      </c>
      <c r="FB432" s="33"/>
      <c r="FL432" s="242">
        <v>290</v>
      </c>
      <c r="FM432" s="331">
        <f t="shared" ca="1" si="856"/>
        <v>1150</v>
      </c>
      <c r="FN432" s="600">
        <f t="shared" ca="1" si="913"/>
        <v>104.1015</v>
      </c>
      <c r="FO432" s="331">
        <f t="shared" ca="1" si="857"/>
        <v>1045.8985</v>
      </c>
      <c r="FP432" s="597">
        <f t="shared" ca="1" si="858"/>
        <v>35.58889936855055</v>
      </c>
      <c r="FQ432" s="488">
        <f t="shared" ca="1" si="859"/>
        <v>1010.3096006314495</v>
      </c>
      <c r="FR432" s="331">
        <f t="shared" si="860"/>
        <v>0</v>
      </c>
      <c r="FS432" s="331">
        <f t="shared" si="861"/>
        <v>0</v>
      </c>
      <c r="FT432" s="596">
        <f t="shared" ca="1" si="862"/>
        <v>11191.598754300165</v>
      </c>
      <c r="FU432" s="420">
        <f t="shared" ca="1" si="816"/>
        <v>0</v>
      </c>
      <c r="FV432" s="416">
        <f t="shared" ca="1" si="863"/>
        <v>1150</v>
      </c>
      <c r="FW432" s="372">
        <f t="shared" ca="1" si="914"/>
        <v>-1150</v>
      </c>
      <c r="FX432" s="242">
        <v>291</v>
      </c>
      <c r="FY432" s="29">
        <f t="shared" si="864"/>
        <v>0</v>
      </c>
      <c r="FZ432" s="29">
        <f t="shared" ref="FZ432:FZ441" ca="1" si="921">IF(FX432&gt;$FY$140,0,FZ431+FY432)</f>
        <v>106350.25253781116</v>
      </c>
      <c r="GA432" s="29">
        <f t="shared" ca="1" si="817"/>
        <v>110.78151306021998</v>
      </c>
      <c r="GB432" s="29"/>
      <c r="GC432" s="24">
        <v>290</v>
      </c>
      <c r="GD432" s="243">
        <f t="shared" ca="1" si="903"/>
        <v>1150</v>
      </c>
      <c r="GE432" s="243">
        <f ca="1">IF(GC432&gt;$FU$140,0,GE431+GD432)</f>
        <v>403271.99451483157</v>
      </c>
      <c r="GF432" s="243">
        <f t="shared" ca="1" si="865"/>
        <v>420.0749942862829</v>
      </c>
      <c r="GG432" s="33"/>
      <c r="GQ432" s="242">
        <v>290</v>
      </c>
      <c r="GR432" s="331">
        <f t="shared" ca="1" si="818"/>
        <v>1150</v>
      </c>
      <c r="GS432" s="600">
        <f t="shared" ca="1" si="915"/>
        <v>106.9885</v>
      </c>
      <c r="GT432" s="331">
        <f t="shared" ca="1" si="819"/>
        <v>1043.0115000000001</v>
      </c>
      <c r="GU432" s="591">
        <f t="shared" ca="1" si="866"/>
        <v>78.105847533800159</v>
      </c>
      <c r="GV432" s="488">
        <f t="shared" ca="1" si="904"/>
        <v>964.90565246619985</v>
      </c>
      <c r="GW432" s="331">
        <f t="shared" si="905"/>
        <v>0</v>
      </c>
      <c r="GX432" s="331">
        <f t="shared" si="906"/>
        <v>0</v>
      </c>
      <c r="GY432" s="593">
        <f t="shared" ca="1" si="907"/>
        <v>25814.242073408135</v>
      </c>
      <c r="GZ432" s="420">
        <f t="shared" ca="1" si="820"/>
        <v>0</v>
      </c>
      <c r="HA432" s="416">
        <f t="shared" ca="1" si="867"/>
        <v>1150</v>
      </c>
      <c r="HB432" s="372">
        <f t="shared" ca="1" si="916"/>
        <v>-1150</v>
      </c>
      <c r="HC432" s="242">
        <v>291</v>
      </c>
      <c r="HD432" s="29">
        <f t="shared" si="868"/>
        <v>0</v>
      </c>
      <c r="HE432" s="29">
        <f t="shared" ref="HE432:HE441" ca="1" si="922">IF(HC432&gt;$HD$140,0,HE431+HD432)</f>
        <v>98641.43340475623</v>
      </c>
      <c r="HF432" s="29">
        <f t="shared" ca="1" si="821"/>
        <v>102.75149312995443</v>
      </c>
      <c r="HG432" s="29"/>
      <c r="HH432" s="24">
        <v>290</v>
      </c>
      <c r="HI432" s="243">
        <f t="shared" ca="1" si="917"/>
        <v>1150</v>
      </c>
      <c r="HJ432" s="243">
        <f ca="1">IF(HH432&gt;$GZ$140,0,HJ431+HI432)</f>
        <v>401879.03462081379</v>
      </c>
      <c r="HK432" s="243">
        <f t="shared" ca="1" si="869"/>
        <v>418.6239943966811</v>
      </c>
      <c r="HL432" s="33"/>
    </row>
    <row r="433" spans="3:220" ht="15" customHeight="1" x14ac:dyDescent="0.25">
      <c r="C433" s="242">
        <v>291</v>
      </c>
      <c r="D433" s="243">
        <f t="shared" si="793"/>
        <v>1155.6736805955547</v>
      </c>
      <c r="E433" s="865">
        <f t="shared" si="870"/>
        <v>100</v>
      </c>
      <c r="F433" s="866"/>
      <c r="G433" s="243">
        <f t="shared" si="794"/>
        <v>1055.6736805955547</v>
      </c>
      <c r="H433" s="859">
        <f t="shared" si="795"/>
        <v>34.552498232678836</v>
      </c>
      <c r="I433" s="860"/>
      <c r="J433" s="243">
        <f t="shared" si="796"/>
        <v>1021.1211823628759</v>
      </c>
      <c r="K433" s="859">
        <f t="shared" si="822"/>
        <v>9344.6282874407734</v>
      </c>
      <c r="L433" s="860"/>
      <c r="M433" s="860"/>
      <c r="N433" s="861"/>
      <c r="O433" s="248">
        <f t="shared" si="823"/>
        <v>9344.6282874407734</v>
      </c>
      <c r="P433" s="248">
        <f t="shared" si="791"/>
        <v>0</v>
      </c>
      <c r="Q433" s="248">
        <f t="shared" si="797"/>
        <v>0</v>
      </c>
      <c r="R433" s="1015" t="str">
        <f t="shared" si="792"/>
        <v/>
      </c>
      <c r="S433" s="1015"/>
      <c r="U433">
        <v>291</v>
      </c>
      <c r="W433" s="278"/>
      <c r="X433" s="278"/>
      <c r="Y433" s="854"/>
      <c r="Z433" s="855"/>
      <c r="AA433" s="279"/>
      <c r="AR433" s="242">
        <v>291</v>
      </c>
      <c r="AS433" s="331">
        <f t="shared" ca="1" si="883"/>
        <v>0</v>
      </c>
      <c r="AT433" s="566">
        <f t="shared" ca="1" si="824"/>
        <v>0</v>
      </c>
      <c r="AU433" s="331">
        <f t="shared" ca="1" si="799"/>
        <v>0</v>
      </c>
      <c r="AV433" s="329">
        <f t="shared" ca="1" si="884"/>
        <v>0</v>
      </c>
      <c r="AW433" s="331">
        <f t="shared" ca="1" si="885"/>
        <v>0</v>
      </c>
      <c r="AX433" s="331">
        <f t="shared" si="825"/>
        <v>0</v>
      </c>
      <c r="AY433" s="331">
        <f t="shared" si="873"/>
        <v>0</v>
      </c>
      <c r="AZ433" s="350">
        <f t="shared" ca="1" si="886"/>
        <v>0</v>
      </c>
      <c r="BA433" s="420">
        <f t="shared" ca="1" si="887"/>
        <v>0</v>
      </c>
      <c r="BB433" s="416">
        <f t="shared" ca="1" si="826"/>
        <v>0</v>
      </c>
      <c r="BC433" s="372">
        <f t="shared" ca="1" si="908"/>
        <v>0</v>
      </c>
      <c r="BD433" s="242">
        <v>292</v>
      </c>
      <c r="BE433" s="29">
        <f t="shared" si="804"/>
        <v>0</v>
      </c>
      <c r="BF433" s="29">
        <f t="shared" ca="1" si="827"/>
        <v>106350.25253781116</v>
      </c>
      <c r="BG433" s="29">
        <f t="shared" ca="1" si="805"/>
        <v>110.78151306021998</v>
      </c>
      <c r="BH433" s="29"/>
      <c r="BI433" s="24">
        <v>291</v>
      </c>
      <c r="BJ433" s="243">
        <f t="shared" ca="1" si="898"/>
        <v>0</v>
      </c>
      <c r="BK433" s="243">
        <f t="shared" ca="1" si="871"/>
        <v>0</v>
      </c>
      <c r="BL433" s="243">
        <f t="shared" ca="1" si="828"/>
        <v>0</v>
      </c>
      <c r="BM433" s="33"/>
      <c r="BO433" s="278"/>
      <c r="BP433" s="278"/>
      <c r="BQ433" s="278"/>
      <c r="BR433" s="278"/>
      <c r="BS433" s="278"/>
      <c r="BT433" s="278"/>
      <c r="BU433" s="278"/>
      <c r="BV433" s="278"/>
      <c r="BW433" s="679">
        <v>291</v>
      </c>
      <c r="BX433" s="489">
        <f t="shared" ca="1" si="829"/>
        <v>0</v>
      </c>
      <c r="BY433" s="489">
        <f t="shared" ca="1" si="806"/>
        <v>0</v>
      </c>
      <c r="BZ433" s="489">
        <f t="shared" ca="1" si="807"/>
        <v>0</v>
      </c>
      <c r="CA433" s="489">
        <f t="shared" ca="1" si="830"/>
        <v>0</v>
      </c>
      <c r="CB433" s="489">
        <f t="shared" ca="1" si="831"/>
        <v>0</v>
      </c>
      <c r="CC433" s="489">
        <f t="shared" si="832"/>
        <v>0</v>
      </c>
      <c r="CD433" s="489">
        <f t="shared" si="833"/>
        <v>0</v>
      </c>
      <c r="CE433" s="647">
        <f t="shared" ca="1" si="834"/>
        <v>0</v>
      </c>
      <c r="CF433" s="700">
        <f t="shared" ca="1" si="872"/>
        <v>0</v>
      </c>
      <c r="CG433" s="701">
        <f t="shared" ca="1" si="835"/>
        <v>0</v>
      </c>
      <c r="CH433" s="710">
        <f t="shared" ca="1" si="909"/>
        <v>0</v>
      </c>
      <c r="CI433" s="679">
        <v>292</v>
      </c>
      <c r="CJ433" s="29">
        <f t="shared" si="808"/>
        <v>0</v>
      </c>
      <c r="CK433" s="29">
        <f t="shared" ca="1" si="919"/>
        <v>106350.25253781116</v>
      </c>
      <c r="CL433" s="29">
        <f t="shared" ca="1" si="809"/>
        <v>110.78151306021998</v>
      </c>
      <c r="CM433" s="29"/>
      <c r="CN433" s="29">
        <v>291</v>
      </c>
      <c r="CO433" s="29">
        <f t="shared" ca="1" si="899"/>
        <v>0</v>
      </c>
      <c r="CP433" s="29">
        <f t="shared" ref="CP433:CP442" ca="1" si="923">IF(CN433&gt;$CF$140,0,CP432+CO433)</f>
        <v>0</v>
      </c>
      <c r="CQ433" s="29">
        <f t="shared" ca="1" si="836"/>
        <v>0</v>
      </c>
      <c r="CR433" s="292"/>
      <c r="DB433" s="242">
        <v>291</v>
      </c>
      <c r="DC433" s="488">
        <f t="shared" ca="1" si="837"/>
        <v>0</v>
      </c>
      <c r="DD433" s="489">
        <f t="shared" ca="1" si="810"/>
        <v>0</v>
      </c>
      <c r="DE433" s="488">
        <f t="shared" ca="1" si="838"/>
        <v>0</v>
      </c>
      <c r="DF433" s="489">
        <f t="shared" ca="1" si="839"/>
        <v>0</v>
      </c>
      <c r="DG433" s="488">
        <f t="shared" ca="1" si="840"/>
        <v>0</v>
      </c>
      <c r="DH433" s="488">
        <f t="shared" si="841"/>
        <v>0</v>
      </c>
      <c r="DI433" s="488">
        <f t="shared" si="842"/>
        <v>0</v>
      </c>
      <c r="DJ433" s="523">
        <f t="shared" ca="1" si="843"/>
        <v>0</v>
      </c>
      <c r="DK433" s="420">
        <f t="shared" ca="1" si="811"/>
        <v>0</v>
      </c>
      <c r="DL433" s="416">
        <f t="shared" ca="1" si="844"/>
        <v>0</v>
      </c>
      <c r="DM433" s="372">
        <f t="shared" ca="1" si="910"/>
        <v>0</v>
      </c>
      <c r="DN433" s="242">
        <v>292</v>
      </c>
      <c r="DO433" s="29">
        <f t="shared" si="812"/>
        <v>0</v>
      </c>
      <c r="DP433" s="29">
        <f t="shared" ca="1" si="918"/>
        <v>98641.43340475623</v>
      </c>
      <c r="DQ433" s="29">
        <f t="shared" ca="1" si="813"/>
        <v>102.75149312995443</v>
      </c>
      <c r="DR433" s="29"/>
      <c r="DS433" s="24">
        <v>291</v>
      </c>
      <c r="DT433" s="243">
        <f t="shared" ca="1" si="901"/>
        <v>0</v>
      </c>
      <c r="DU433" s="243">
        <f t="shared" ref="DU433:DU442" ca="1" si="924">IF(DS433&gt;$DK$140,0,DU432+DT433)</f>
        <v>0</v>
      </c>
      <c r="DV433" s="243">
        <f t="shared" ca="1" si="845"/>
        <v>0</v>
      </c>
      <c r="DW433" s="33"/>
      <c r="EG433" s="242">
        <v>291</v>
      </c>
      <c r="EH433" s="331">
        <f t="shared" ca="1" si="846"/>
        <v>1150</v>
      </c>
      <c r="EI433" s="599">
        <f t="shared" ca="1" si="911"/>
        <v>103.62049999999999</v>
      </c>
      <c r="EJ433" s="331">
        <f t="shared" ca="1" si="847"/>
        <v>1046.3795</v>
      </c>
      <c r="EK433" s="594">
        <f t="shared" ca="1" si="848"/>
        <v>20.265898702034054</v>
      </c>
      <c r="EL433" s="488">
        <f t="shared" ca="1" si="849"/>
        <v>1026.1136012979659</v>
      </c>
      <c r="EM433" s="331">
        <f t="shared" si="850"/>
        <v>0</v>
      </c>
      <c r="EN433" s="331">
        <f t="shared" si="851"/>
        <v>0</v>
      </c>
      <c r="EO433" s="595">
        <f t="shared" ca="1" si="852"/>
        <v>5922.1945251137095</v>
      </c>
      <c r="EP433" s="420">
        <f t="shared" ca="1" si="888"/>
        <v>0</v>
      </c>
      <c r="EQ433" s="416">
        <f t="shared" ca="1" si="853"/>
        <v>1150</v>
      </c>
      <c r="ER433" s="372">
        <f t="shared" ca="1" si="912"/>
        <v>-1150</v>
      </c>
      <c r="ES433" s="242">
        <v>292</v>
      </c>
      <c r="ET433" s="29">
        <f t="shared" si="854"/>
        <v>0</v>
      </c>
      <c r="EU433" s="29">
        <f t="shared" ca="1" si="920"/>
        <v>106350.25253781116</v>
      </c>
      <c r="EV433" s="29">
        <f t="shared" ca="1" si="815"/>
        <v>110.78151306021998</v>
      </c>
      <c r="EW433" s="29"/>
      <c r="EX433" s="24">
        <v>291</v>
      </c>
      <c r="EY433" s="243">
        <f t="shared" ca="1" si="902"/>
        <v>1150</v>
      </c>
      <c r="EZ433" s="243">
        <f t="shared" ref="EZ433:EZ442" ca="1" si="925">IF(EX433&gt;$EP$140,0,EZ432+EY433)</f>
        <v>404465.46527169325</v>
      </c>
      <c r="FA433" s="243">
        <f t="shared" ca="1" si="855"/>
        <v>421.31819299134713</v>
      </c>
      <c r="FB433" s="33"/>
      <c r="FL433" s="242">
        <v>291</v>
      </c>
      <c r="FM433" s="331">
        <f t="shared" ca="1" si="856"/>
        <v>1150</v>
      </c>
      <c r="FN433" s="600">
        <f t="shared" ca="1" si="913"/>
        <v>104.1015</v>
      </c>
      <c r="FO433" s="331">
        <f t="shared" ca="1" si="857"/>
        <v>1045.8985</v>
      </c>
      <c r="FP433" s="597">
        <f t="shared" ca="1" si="858"/>
        <v>32.642163033375482</v>
      </c>
      <c r="FQ433" s="488">
        <f t="shared" ca="1" si="859"/>
        <v>1013.2563369666245</v>
      </c>
      <c r="FR433" s="331">
        <f t="shared" si="860"/>
        <v>0</v>
      </c>
      <c r="FS433" s="331">
        <f t="shared" si="861"/>
        <v>0</v>
      </c>
      <c r="FT433" s="596">
        <f t="shared" ca="1" si="862"/>
        <v>10178.342417333541</v>
      </c>
      <c r="FU433" s="420">
        <f t="shared" ca="1" si="816"/>
        <v>0</v>
      </c>
      <c r="FV433" s="416">
        <f t="shared" ca="1" si="863"/>
        <v>1150</v>
      </c>
      <c r="FW433" s="372">
        <f t="shared" ca="1" si="914"/>
        <v>-1150</v>
      </c>
      <c r="FX433" s="242">
        <v>292</v>
      </c>
      <c r="FY433" s="29">
        <f t="shared" si="864"/>
        <v>0</v>
      </c>
      <c r="FZ433" s="29">
        <f t="shared" ca="1" si="921"/>
        <v>106350.25253781116</v>
      </c>
      <c r="GA433" s="29">
        <f t="shared" ca="1" si="817"/>
        <v>110.78151306021998</v>
      </c>
      <c r="GB433" s="29"/>
      <c r="GC433" s="24">
        <v>291</v>
      </c>
      <c r="GD433" s="243">
        <f t="shared" ca="1" si="903"/>
        <v>1150</v>
      </c>
      <c r="GE433" s="243">
        <f t="shared" ref="GE433:GE442" ca="1" si="926">IF(GC433&gt;$FU$140,0,GE432+GD433)</f>
        <v>404421.99451483157</v>
      </c>
      <c r="GF433" s="243">
        <f t="shared" ca="1" si="865"/>
        <v>421.27291095294959</v>
      </c>
      <c r="GG433" s="33"/>
      <c r="GQ433" s="242">
        <v>291</v>
      </c>
      <c r="GR433" s="331">
        <f t="shared" ca="1" si="818"/>
        <v>1150</v>
      </c>
      <c r="GS433" s="600">
        <f t="shared" ca="1" si="915"/>
        <v>106.9885</v>
      </c>
      <c r="GT433" s="331">
        <f t="shared" ca="1" si="819"/>
        <v>1043.0115000000001</v>
      </c>
      <c r="GU433" s="591">
        <f t="shared" ca="1" si="866"/>
        <v>75.291539380773727</v>
      </c>
      <c r="GV433" s="488">
        <f t="shared" ca="1" si="904"/>
        <v>967.7199606192263</v>
      </c>
      <c r="GW433" s="331">
        <f t="shared" si="905"/>
        <v>0</v>
      </c>
      <c r="GX433" s="331">
        <f t="shared" si="906"/>
        <v>0</v>
      </c>
      <c r="GY433" s="593">
        <f t="shared" ca="1" si="907"/>
        <v>24846.522112788909</v>
      </c>
      <c r="GZ433" s="420">
        <f t="shared" ca="1" si="820"/>
        <v>0</v>
      </c>
      <c r="HA433" s="416">
        <f t="shared" ca="1" si="867"/>
        <v>1150</v>
      </c>
      <c r="HB433" s="372">
        <f t="shared" ca="1" si="916"/>
        <v>-1150</v>
      </c>
      <c r="HC433" s="242">
        <v>292</v>
      </c>
      <c r="HD433" s="29">
        <f t="shared" si="868"/>
        <v>0</v>
      </c>
      <c r="HE433" s="29">
        <f t="shared" ca="1" si="922"/>
        <v>98641.43340475623</v>
      </c>
      <c r="HF433" s="29">
        <f t="shared" ca="1" si="821"/>
        <v>102.75149312995443</v>
      </c>
      <c r="HG433" s="29"/>
      <c r="HH433" s="24">
        <v>291</v>
      </c>
      <c r="HI433" s="243">
        <f t="shared" ca="1" si="917"/>
        <v>1150</v>
      </c>
      <c r="HJ433" s="243">
        <f t="shared" ref="HJ433:HJ442" ca="1" si="927">IF(HH433&gt;$GZ$140,0,HJ432+HI433)</f>
        <v>403029.03462081379</v>
      </c>
      <c r="HK433" s="243">
        <f t="shared" ca="1" si="869"/>
        <v>419.82191106334773</v>
      </c>
      <c r="HL433" s="33"/>
    </row>
    <row r="434" spans="3:220" ht="15" customHeight="1" x14ac:dyDescent="0.25">
      <c r="C434" s="242">
        <v>292</v>
      </c>
      <c r="D434" s="243">
        <f t="shared" si="793"/>
        <v>1155.6736805955547</v>
      </c>
      <c r="E434" s="865">
        <f t="shared" si="870"/>
        <v>100</v>
      </c>
      <c r="F434" s="866"/>
      <c r="G434" s="243">
        <f t="shared" si="794"/>
        <v>1055.6736805955547</v>
      </c>
      <c r="H434" s="859">
        <f t="shared" si="795"/>
        <v>31.148760958135913</v>
      </c>
      <c r="I434" s="860"/>
      <c r="J434" s="243">
        <f t="shared" si="796"/>
        <v>1024.5249196374189</v>
      </c>
      <c r="K434" s="859">
        <f t="shared" si="822"/>
        <v>8320.1033678033546</v>
      </c>
      <c r="L434" s="860"/>
      <c r="M434" s="860"/>
      <c r="N434" s="861"/>
      <c r="O434" s="248">
        <f t="shared" si="823"/>
        <v>8320.1033678033546</v>
      </c>
      <c r="P434" s="248">
        <f t="shared" si="791"/>
        <v>0</v>
      </c>
      <c r="Q434" s="248">
        <f t="shared" si="797"/>
        <v>0</v>
      </c>
      <c r="R434" s="1015" t="str">
        <f t="shared" si="792"/>
        <v/>
      </c>
      <c r="S434" s="1015"/>
      <c r="U434">
        <v>292</v>
      </c>
      <c r="W434" s="278"/>
      <c r="X434" s="278"/>
      <c r="Y434" s="854"/>
      <c r="Z434" s="855"/>
      <c r="AA434" s="279"/>
      <c r="AR434" s="242">
        <v>292</v>
      </c>
      <c r="AS434" s="331">
        <f t="shared" ca="1" si="883"/>
        <v>0</v>
      </c>
      <c r="AT434" s="566">
        <f t="shared" ca="1" si="824"/>
        <v>0</v>
      </c>
      <c r="AU434" s="331">
        <f t="shared" ca="1" si="799"/>
        <v>0</v>
      </c>
      <c r="AV434" s="329">
        <f t="shared" ca="1" si="884"/>
        <v>0</v>
      </c>
      <c r="AW434" s="331">
        <f t="shared" ca="1" si="885"/>
        <v>0</v>
      </c>
      <c r="AX434" s="331">
        <f t="shared" si="825"/>
        <v>0</v>
      </c>
      <c r="AY434" s="331">
        <f t="shared" si="873"/>
        <v>0</v>
      </c>
      <c r="AZ434" s="350">
        <f t="shared" ca="1" si="886"/>
        <v>0</v>
      </c>
      <c r="BA434" s="420">
        <f t="shared" ca="1" si="887"/>
        <v>0</v>
      </c>
      <c r="BB434" s="416">
        <f t="shared" ca="1" si="826"/>
        <v>0</v>
      </c>
      <c r="BC434" s="372">
        <f t="shared" ca="1" si="908"/>
        <v>0</v>
      </c>
      <c r="BD434" s="242">
        <v>293</v>
      </c>
      <c r="BE434" s="29">
        <f t="shared" si="804"/>
        <v>0</v>
      </c>
      <c r="BF434" s="29">
        <f t="shared" ca="1" si="827"/>
        <v>106350.25253781116</v>
      </c>
      <c r="BG434" s="29">
        <f t="shared" ca="1" si="805"/>
        <v>110.78151306021998</v>
      </c>
      <c r="BH434" s="29"/>
      <c r="BI434" s="24">
        <v>292</v>
      </c>
      <c r="BJ434" s="243">
        <f t="shared" ca="1" si="898"/>
        <v>0</v>
      </c>
      <c r="BK434" s="243">
        <f t="shared" ca="1" si="871"/>
        <v>0</v>
      </c>
      <c r="BL434" s="243">
        <f t="shared" ca="1" si="828"/>
        <v>0</v>
      </c>
      <c r="BM434" s="33"/>
      <c r="BO434" s="278"/>
      <c r="BP434" s="278"/>
      <c r="BQ434" s="278"/>
      <c r="BR434" s="278"/>
      <c r="BS434" s="278"/>
      <c r="BT434" s="278"/>
      <c r="BU434" s="278"/>
      <c r="BV434" s="278"/>
      <c r="BW434" s="679">
        <v>292</v>
      </c>
      <c r="BX434" s="489">
        <f t="shared" ca="1" si="829"/>
        <v>0</v>
      </c>
      <c r="BY434" s="489">
        <f t="shared" ca="1" si="806"/>
        <v>0</v>
      </c>
      <c r="BZ434" s="489">
        <f t="shared" ca="1" si="807"/>
        <v>0</v>
      </c>
      <c r="CA434" s="489">
        <f t="shared" ca="1" si="830"/>
        <v>0</v>
      </c>
      <c r="CB434" s="489">
        <f t="shared" ca="1" si="831"/>
        <v>0</v>
      </c>
      <c r="CC434" s="489">
        <f t="shared" si="832"/>
        <v>0</v>
      </c>
      <c r="CD434" s="489">
        <f t="shared" si="833"/>
        <v>0</v>
      </c>
      <c r="CE434" s="647">
        <f t="shared" ca="1" si="834"/>
        <v>0</v>
      </c>
      <c r="CF434" s="700">
        <f t="shared" ca="1" si="872"/>
        <v>0</v>
      </c>
      <c r="CG434" s="701">
        <f t="shared" ca="1" si="835"/>
        <v>0</v>
      </c>
      <c r="CH434" s="710">
        <f t="shared" ca="1" si="909"/>
        <v>0</v>
      </c>
      <c r="CI434" s="679">
        <v>293</v>
      </c>
      <c r="CJ434" s="29">
        <f t="shared" si="808"/>
        <v>0</v>
      </c>
      <c r="CK434" s="29">
        <f t="shared" ca="1" si="919"/>
        <v>106350.25253781116</v>
      </c>
      <c r="CL434" s="29">
        <f t="shared" ca="1" si="809"/>
        <v>110.78151306021998</v>
      </c>
      <c r="CM434" s="29"/>
      <c r="CN434" s="29">
        <v>292</v>
      </c>
      <c r="CO434" s="29">
        <f t="shared" ca="1" si="899"/>
        <v>0</v>
      </c>
      <c r="CP434" s="29">
        <f t="shared" ca="1" si="923"/>
        <v>0</v>
      </c>
      <c r="CQ434" s="29">
        <f t="shared" ca="1" si="836"/>
        <v>0</v>
      </c>
      <c r="CR434" s="292"/>
      <c r="DB434" s="242">
        <v>292</v>
      </c>
      <c r="DC434" s="488">
        <f t="shared" ca="1" si="837"/>
        <v>0</v>
      </c>
      <c r="DD434" s="489">
        <f t="shared" ca="1" si="810"/>
        <v>0</v>
      </c>
      <c r="DE434" s="488">
        <f t="shared" ca="1" si="838"/>
        <v>0</v>
      </c>
      <c r="DF434" s="489">
        <f t="shared" ca="1" si="839"/>
        <v>0</v>
      </c>
      <c r="DG434" s="488">
        <f t="shared" ca="1" si="840"/>
        <v>0</v>
      </c>
      <c r="DH434" s="488">
        <f t="shared" si="841"/>
        <v>0</v>
      </c>
      <c r="DI434" s="488">
        <f t="shared" si="842"/>
        <v>0</v>
      </c>
      <c r="DJ434" s="523">
        <f t="shared" ca="1" si="843"/>
        <v>0</v>
      </c>
      <c r="DK434" s="420">
        <f t="shared" ca="1" si="811"/>
        <v>0</v>
      </c>
      <c r="DL434" s="416">
        <f t="shared" ca="1" si="844"/>
        <v>0</v>
      </c>
      <c r="DM434" s="372">
        <f t="shared" ca="1" si="910"/>
        <v>0</v>
      </c>
      <c r="DN434" s="242">
        <v>293</v>
      </c>
      <c r="DO434" s="29">
        <f t="shared" si="812"/>
        <v>0</v>
      </c>
      <c r="DP434" s="29">
        <f t="shared" ca="1" si="918"/>
        <v>98641.43340475623</v>
      </c>
      <c r="DQ434" s="29">
        <f t="shared" ca="1" si="813"/>
        <v>102.75149312995443</v>
      </c>
      <c r="DR434" s="29"/>
      <c r="DS434" s="24">
        <v>292</v>
      </c>
      <c r="DT434" s="243">
        <f t="shared" ca="1" si="901"/>
        <v>0</v>
      </c>
      <c r="DU434" s="243">
        <f t="shared" ca="1" si="924"/>
        <v>0</v>
      </c>
      <c r="DV434" s="243">
        <f t="shared" ca="1" si="845"/>
        <v>0</v>
      </c>
      <c r="DW434" s="33"/>
      <c r="EG434" s="242">
        <v>292</v>
      </c>
      <c r="EH434" s="331">
        <f t="shared" ca="1" si="846"/>
        <v>1150</v>
      </c>
      <c r="EI434" s="599">
        <f t="shared" ca="1" si="911"/>
        <v>103.62049999999999</v>
      </c>
      <c r="EJ434" s="331">
        <f t="shared" ca="1" si="847"/>
        <v>1046.3795</v>
      </c>
      <c r="EK434" s="594">
        <f t="shared" ca="1" si="848"/>
        <v>17.273067364914986</v>
      </c>
      <c r="EL434" s="488">
        <f t="shared" ca="1" si="849"/>
        <v>1029.106432635085</v>
      </c>
      <c r="EM434" s="331">
        <f t="shared" si="850"/>
        <v>0</v>
      </c>
      <c r="EN434" s="331">
        <f t="shared" si="851"/>
        <v>0</v>
      </c>
      <c r="EO434" s="595">
        <f t="shared" ca="1" si="852"/>
        <v>4893.0880924786243</v>
      </c>
      <c r="EP434" s="420">
        <f t="shared" ca="1" si="888"/>
        <v>0</v>
      </c>
      <c r="EQ434" s="416">
        <f t="shared" ca="1" si="853"/>
        <v>1150</v>
      </c>
      <c r="ER434" s="372">
        <f t="shared" ca="1" si="912"/>
        <v>-1150</v>
      </c>
      <c r="ES434" s="242">
        <v>293</v>
      </c>
      <c r="ET434" s="29">
        <f t="shared" si="854"/>
        <v>0</v>
      </c>
      <c r="EU434" s="29">
        <f t="shared" ca="1" si="920"/>
        <v>106350.25253781116</v>
      </c>
      <c r="EV434" s="29">
        <f t="shared" ca="1" si="815"/>
        <v>110.78151306021998</v>
      </c>
      <c r="EW434" s="29"/>
      <c r="EX434" s="24">
        <v>292</v>
      </c>
      <c r="EY434" s="243">
        <f t="shared" ca="1" si="902"/>
        <v>1150</v>
      </c>
      <c r="EZ434" s="243">
        <f t="shared" ca="1" si="925"/>
        <v>405615.46527169325</v>
      </c>
      <c r="FA434" s="243">
        <f t="shared" ca="1" si="855"/>
        <v>422.51610965801382</v>
      </c>
      <c r="FB434" s="33"/>
      <c r="FL434" s="242">
        <v>292</v>
      </c>
      <c r="FM434" s="331">
        <f t="shared" ca="1" si="856"/>
        <v>1150</v>
      </c>
      <c r="FN434" s="600">
        <f t="shared" ca="1" si="913"/>
        <v>104.1015</v>
      </c>
      <c r="FO434" s="331">
        <f t="shared" ca="1" si="857"/>
        <v>1045.8985</v>
      </c>
      <c r="FP434" s="597">
        <f t="shared" ca="1" si="858"/>
        <v>29.686832050556163</v>
      </c>
      <c r="FQ434" s="488">
        <f t="shared" ca="1" si="859"/>
        <v>1016.2116679494438</v>
      </c>
      <c r="FR434" s="331">
        <f t="shared" si="860"/>
        <v>0</v>
      </c>
      <c r="FS434" s="331">
        <f t="shared" si="861"/>
        <v>0</v>
      </c>
      <c r="FT434" s="596">
        <f t="shared" ca="1" si="862"/>
        <v>9162.1307493840977</v>
      </c>
      <c r="FU434" s="420">
        <f t="shared" ca="1" si="816"/>
        <v>0</v>
      </c>
      <c r="FV434" s="416">
        <f t="shared" ca="1" si="863"/>
        <v>1150</v>
      </c>
      <c r="FW434" s="372">
        <f t="shared" ca="1" si="914"/>
        <v>-1150</v>
      </c>
      <c r="FX434" s="242">
        <v>293</v>
      </c>
      <c r="FY434" s="29">
        <f t="shared" si="864"/>
        <v>0</v>
      </c>
      <c r="FZ434" s="29">
        <f t="shared" ca="1" si="921"/>
        <v>106350.25253781116</v>
      </c>
      <c r="GA434" s="29">
        <f t="shared" ca="1" si="817"/>
        <v>110.78151306021998</v>
      </c>
      <c r="GB434" s="29"/>
      <c r="GC434" s="24">
        <v>292</v>
      </c>
      <c r="GD434" s="243">
        <f t="shared" ca="1" si="903"/>
        <v>1150</v>
      </c>
      <c r="GE434" s="243">
        <f t="shared" ca="1" si="926"/>
        <v>405571.99451483157</v>
      </c>
      <c r="GF434" s="243">
        <f t="shared" ca="1" si="865"/>
        <v>422.47082761961627</v>
      </c>
      <c r="GG434" s="33"/>
      <c r="GQ434" s="242">
        <v>292</v>
      </c>
      <c r="GR434" s="331">
        <f t="shared" ca="1" si="818"/>
        <v>1150</v>
      </c>
      <c r="GS434" s="600">
        <f t="shared" ca="1" si="915"/>
        <v>106.9885</v>
      </c>
      <c r="GT434" s="331">
        <f t="shared" ca="1" si="819"/>
        <v>1043.0115000000001</v>
      </c>
      <c r="GU434" s="591">
        <f t="shared" ca="1" si="866"/>
        <v>72.469022828967653</v>
      </c>
      <c r="GV434" s="488">
        <f t="shared" ca="1" si="904"/>
        <v>970.54247717103237</v>
      </c>
      <c r="GW434" s="331">
        <f t="shared" si="905"/>
        <v>0</v>
      </c>
      <c r="GX434" s="331">
        <f t="shared" si="906"/>
        <v>0</v>
      </c>
      <c r="GY434" s="593">
        <f t="shared" ca="1" si="907"/>
        <v>23875.979635617878</v>
      </c>
      <c r="GZ434" s="420">
        <f t="shared" ca="1" si="820"/>
        <v>0</v>
      </c>
      <c r="HA434" s="416">
        <f t="shared" ca="1" si="867"/>
        <v>1150</v>
      </c>
      <c r="HB434" s="372">
        <f t="shared" ca="1" si="916"/>
        <v>-1150</v>
      </c>
      <c r="HC434" s="242">
        <v>293</v>
      </c>
      <c r="HD434" s="29">
        <f t="shared" si="868"/>
        <v>0</v>
      </c>
      <c r="HE434" s="29">
        <f t="shared" ca="1" si="922"/>
        <v>98641.43340475623</v>
      </c>
      <c r="HF434" s="29">
        <f t="shared" ca="1" si="821"/>
        <v>102.75149312995443</v>
      </c>
      <c r="HG434" s="29"/>
      <c r="HH434" s="24">
        <v>292</v>
      </c>
      <c r="HI434" s="243">
        <f t="shared" ca="1" si="917"/>
        <v>1150</v>
      </c>
      <c r="HJ434" s="243">
        <f t="shared" ca="1" si="927"/>
        <v>404179.03462081379</v>
      </c>
      <c r="HK434" s="243">
        <f t="shared" ca="1" si="869"/>
        <v>421.01982773001441</v>
      </c>
      <c r="HL434" s="33"/>
    </row>
    <row r="435" spans="3:220" ht="15" customHeight="1" x14ac:dyDescent="0.25">
      <c r="C435" s="242">
        <v>293</v>
      </c>
      <c r="D435" s="243">
        <f t="shared" si="793"/>
        <v>1155.6736805955547</v>
      </c>
      <c r="E435" s="865">
        <f t="shared" si="870"/>
        <v>100</v>
      </c>
      <c r="F435" s="866"/>
      <c r="G435" s="243">
        <f t="shared" si="794"/>
        <v>1055.6736805955547</v>
      </c>
      <c r="H435" s="859">
        <f t="shared" si="795"/>
        <v>27.73367789267785</v>
      </c>
      <c r="I435" s="860"/>
      <c r="J435" s="243">
        <f t="shared" si="796"/>
        <v>1027.9400027028769</v>
      </c>
      <c r="K435" s="859">
        <f t="shared" si="822"/>
        <v>7292.1633651004777</v>
      </c>
      <c r="L435" s="860"/>
      <c r="M435" s="860"/>
      <c r="N435" s="861"/>
      <c r="O435" s="248">
        <f t="shared" si="823"/>
        <v>7292.1633651004777</v>
      </c>
      <c r="P435" s="248">
        <f t="shared" si="791"/>
        <v>0</v>
      </c>
      <c r="Q435" s="248">
        <f t="shared" si="797"/>
        <v>0</v>
      </c>
      <c r="R435" s="1015" t="str">
        <f t="shared" si="792"/>
        <v/>
      </c>
      <c r="S435" s="1015"/>
      <c r="U435">
        <v>293</v>
      </c>
      <c r="W435" s="278"/>
      <c r="X435" s="278"/>
      <c r="Y435" s="854"/>
      <c r="Z435" s="855"/>
      <c r="AA435" s="279"/>
      <c r="AR435" s="242">
        <v>293</v>
      </c>
      <c r="AS435" s="331">
        <f t="shared" ca="1" si="883"/>
        <v>0</v>
      </c>
      <c r="AT435" s="566">
        <f t="shared" ca="1" si="824"/>
        <v>0</v>
      </c>
      <c r="AU435" s="331">
        <f t="shared" ca="1" si="799"/>
        <v>0</v>
      </c>
      <c r="AV435" s="329">
        <f t="shared" ca="1" si="884"/>
        <v>0</v>
      </c>
      <c r="AW435" s="331">
        <f t="shared" ca="1" si="885"/>
        <v>0</v>
      </c>
      <c r="AX435" s="331">
        <f t="shared" si="825"/>
        <v>0</v>
      </c>
      <c r="AY435" s="331">
        <f t="shared" si="873"/>
        <v>0</v>
      </c>
      <c r="AZ435" s="350">
        <f t="shared" ca="1" si="886"/>
        <v>0</v>
      </c>
      <c r="BA435" s="420">
        <f t="shared" ca="1" si="887"/>
        <v>0</v>
      </c>
      <c r="BB435" s="416">
        <f t="shared" ca="1" si="826"/>
        <v>0</v>
      </c>
      <c r="BC435" s="372">
        <f t="shared" ca="1" si="908"/>
        <v>0</v>
      </c>
      <c r="BD435" s="242">
        <v>294</v>
      </c>
      <c r="BE435" s="29">
        <f t="shared" si="804"/>
        <v>0</v>
      </c>
      <c r="BF435" s="29">
        <f t="shared" ca="1" si="827"/>
        <v>106350.25253781116</v>
      </c>
      <c r="BG435" s="29">
        <f t="shared" ca="1" si="805"/>
        <v>110.78151306021998</v>
      </c>
      <c r="BH435" s="29"/>
      <c r="BI435" s="24">
        <v>293</v>
      </c>
      <c r="BJ435" s="243">
        <f t="shared" ca="1" si="898"/>
        <v>0</v>
      </c>
      <c r="BK435" s="243">
        <f t="shared" ca="1" si="871"/>
        <v>0</v>
      </c>
      <c r="BL435" s="243">
        <f t="shared" ca="1" si="828"/>
        <v>0</v>
      </c>
      <c r="BM435" s="33"/>
      <c r="BO435" s="278"/>
      <c r="BP435" s="278"/>
      <c r="BQ435" s="278"/>
      <c r="BR435" s="278"/>
      <c r="BS435" s="278"/>
      <c r="BT435" s="278"/>
      <c r="BU435" s="278"/>
      <c r="BV435" s="278"/>
      <c r="BW435" s="679">
        <v>293</v>
      </c>
      <c r="BX435" s="489">
        <f t="shared" ca="1" si="829"/>
        <v>0</v>
      </c>
      <c r="BY435" s="489">
        <f t="shared" ca="1" si="806"/>
        <v>0</v>
      </c>
      <c r="BZ435" s="489">
        <f t="shared" ca="1" si="807"/>
        <v>0</v>
      </c>
      <c r="CA435" s="489">
        <f t="shared" ca="1" si="830"/>
        <v>0</v>
      </c>
      <c r="CB435" s="489">
        <f t="shared" ca="1" si="831"/>
        <v>0</v>
      </c>
      <c r="CC435" s="489">
        <f t="shared" si="832"/>
        <v>0</v>
      </c>
      <c r="CD435" s="489">
        <f t="shared" si="833"/>
        <v>0</v>
      </c>
      <c r="CE435" s="647">
        <f t="shared" ca="1" si="834"/>
        <v>0</v>
      </c>
      <c r="CF435" s="700">
        <f t="shared" ca="1" si="872"/>
        <v>0</v>
      </c>
      <c r="CG435" s="701">
        <f t="shared" ca="1" si="835"/>
        <v>0</v>
      </c>
      <c r="CH435" s="710">
        <f t="shared" ca="1" si="909"/>
        <v>0</v>
      </c>
      <c r="CI435" s="679">
        <v>294</v>
      </c>
      <c r="CJ435" s="29">
        <f t="shared" si="808"/>
        <v>0</v>
      </c>
      <c r="CK435" s="29">
        <f t="shared" ca="1" si="919"/>
        <v>106350.25253781116</v>
      </c>
      <c r="CL435" s="29">
        <f t="shared" ca="1" si="809"/>
        <v>110.78151306021998</v>
      </c>
      <c r="CM435" s="29"/>
      <c r="CN435" s="29">
        <v>293</v>
      </c>
      <c r="CO435" s="29">
        <f t="shared" ca="1" si="899"/>
        <v>0</v>
      </c>
      <c r="CP435" s="29">
        <f t="shared" ca="1" si="923"/>
        <v>0</v>
      </c>
      <c r="CQ435" s="29">
        <f t="shared" ca="1" si="836"/>
        <v>0</v>
      </c>
      <c r="CR435" s="292"/>
      <c r="DB435" s="242">
        <v>293</v>
      </c>
      <c r="DC435" s="488">
        <f t="shared" ca="1" si="837"/>
        <v>0</v>
      </c>
      <c r="DD435" s="489">
        <f t="shared" ca="1" si="810"/>
        <v>0</v>
      </c>
      <c r="DE435" s="488">
        <f t="shared" ca="1" si="838"/>
        <v>0</v>
      </c>
      <c r="DF435" s="489">
        <f t="shared" ca="1" si="839"/>
        <v>0</v>
      </c>
      <c r="DG435" s="488">
        <f t="shared" ca="1" si="840"/>
        <v>0</v>
      </c>
      <c r="DH435" s="488">
        <f t="shared" si="841"/>
        <v>0</v>
      </c>
      <c r="DI435" s="488">
        <f t="shared" si="842"/>
        <v>0</v>
      </c>
      <c r="DJ435" s="523">
        <f t="shared" ca="1" si="843"/>
        <v>0</v>
      </c>
      <c r="DK435" s="420">
        <f t="shared" ca="1" si="811"/>
        <v>0</v>
      </c>
      <c r="DL435" s="416">
        <f t="shared" ca="1" si="844"/>
        <v>0</v>
      </c>
      <c r="DM435" s="372">
        <f t="shared" ca="1" si="910"/>
        <v>0</v>
      </c>
      <c r="DN435" s="242">
        <v>294</v>
      </c>
      <c r="DO435" s="29">
        <f t="shared" si="812"/>
        <v>0</v>
      </c>
      <c r="DP435" s="29">
        <f t="shared" ca="1" si="918"/>
        <v>98641.43340475623</v>
      </c>
      <c r="DQ435" s="29">
        <f t="shared" ca="1" si="813"/>
        <v>102.75149312995443</v>
      </c>
      <c r="DR435" s="29"/>
      <c r="DS435" s="24">
        <v>293</v>
      </c>
      <c r="DT435" s="243">
        <f t="shared" ca="1" si="901"/>
        <v>0</v>
      </c>
      <c r="DU435" s="243">
        <f t="shared" ca="1" si="924"/>
        <v>0</v>
      </c>
      <c r="DV435" s="243">
        <f t="shared" ca="1" si="845"/>
        <v>0</v>
      </c>
      <c r="DW435" s="33"/>
      <c r="EG435" s="242">
        <v>293</v>
      </c>
      <c r="EH435" s="331">
        <f t="shared" ca="1" si="846"/>
        <v>1150</v>
      </c>
      <c r="EI435" s="599">
        <f t="shared" ca="1" si="911"/>
        <v>103.62049999999999</v>
      </c>
      <c r="EJ435" s="331">
        <f t="shared" ca="1" si="847"/>
        <v>1046.3795</v>
      </c>
      <c r="EK435" s="594">
        <f t="shared" ca="1" si="848"/>
        <v>14.271506936395989</v>
      </c>
      <c r="EL435" s="488">
        <f t="shared" ca="1" si="849"/>
        <v>1032.107993063604</v>
      </c>
      <c r="EM435" s="331">
        <f t="shared" si="850"/>
        <v>0</v>
      </c>
      <c r="EN435" s="331">
        <f t="shared" si="851"/>
        <v>0</v>
      </c>
      <c r="EO435" s="595">
        <f t="shared" ca="1" si="852"/>
        <v>3860.98009941502</v>
      </c>
      <c r="EP435" s="420">
        <f t="shared" ca="1" si="888"/>
        <v>0</v>
      </c>
      <c r="EQ435" s="416">
        <f t="shared" ca="1" si="853"/>
        <v>1150</v>
      </c>
      <c r="ER435" s="372">
        <f t="shared" ca="1" si="912"/>
        <v>-1150</v>
      </c>
      <c r="ES435" s="242">
        <v>294</v>
      </c>
      <c r="ET435" s="29">
        <f t="shared" si="854"/>
        <v>0</v>
      </c>
      <c r="EU435" s="29">
        <f t="shared" ca="1" si="920"/>
        <v>106350.25253781116</v>
      </c>
      <c r="EV435" s="29">
        <f t="shared" ca="1" si="815"/>
        <v>110.78151306021998</v>
      </c>
      <c r="EW435" s="29"/>
      <c r="EX435" s="24">
        <v>293</v>
      </c>
      <c r="EY435" s="243">
        <f t="shared" ca="1" si="902"/>
        <v>1150</v>
      </c>
      <c r="EZ435" s="243">
        <f t="shared" ca="1" si="925"/>
        <v>406765.46527169325</v>
      </c>
      <c r="FA435" s="243">
        <f t="shared" ca="1" si="855"/>
        <v>423.71402632468045</v>
      </c>
      <c r="FB435" s="33"/>
      <c r="FL435" s="242">
        <v>293</v>
      </c>
      <c r="FM435" s="331">
        <f t="shared" ca="1" si="856"/>
        <v>1150</v>
      </c>
      <c r="FN435" s="600">
        <f t="shared" ca="1" si="913"/>
        <v>104.1015</v>
      </c>
      <c r="FO435" s="331">
        <f t="shared" ca="1" si="857"/>
        <v>1045.8985</v>
      </c>
      <c r="FP435" s="597">
        <f t="shared" ca="1" si="858"/>
        <v>26.72288135237029</v>
      </c>
      <c r="FQ435" s="488">
        <f t="shared" ca="1" si="859"/>
        <v>1019.1756186476297</v>
      </c>
      <c r="FR435" s="331">
        <f t="shared" si="860"/>
        <v>0</v>
      </c>
      <c r="FS435" s="331">
        <f t="shared" si="861"/>
        <v>0</v>
      </c>
      <c r="FT435" s="596">
        <f t="shared" ca="1" si="862"/>
        <v>8142.9551307364682</v>
      </c>
      <c r="FU435" s="420">
        <f t="shared" ca="1" si="816"/>
        <v>0</v>
      </c>
      <c r="FV435" s="416">
        <f t="shared" ca="1" si="863"/>
        <v>1150</v>
      </c>
      <c r="FW435" s="372">
        <f t="shared" ca="1" si="914"/>
        <v>-1150</v>
      </c>
      <c r="FX435" s="242">
        <v>294</v>
      </c>
      <c r="FY435" s="29">
        <f t="shared" si="864"/>
        <v>0</v>
      </c>
      <c r="FZ435" s="29">
        <f t="shared" ca="1" si="921"/>
        <v>106350.25253781116</v>
      </c>
      <c r="GA435" s="29">
        <f t="shared" ca="1" si="817"/>
        <v>110.78151306021998</v>
      </c>
      <c r="GB435" s="29"/>
      <c r="GC435" s="24">
        <v>293</v>
      </c>
      <c r="GD435" s="243">
        <f t="shared" ca="1" si="903"/>
        <v>1150</v>
      </c>
      <c r="GE435" s="243">
        <f t="shared" ca="1" si="926"/>
        <v>406721.99451483157</v>
      </c>
      <c r="GF435" s="243">
        <f t="shared" ca="1" si="865"/>
        <v>423.6687442862829</v>
      </c>
      <c r="GG435" s="33"/>
      <c r="GQ435" s="242">
        <v>293</v>
      </c>
      <c r="GR435" s="331">
        <f t="shared" ca="1" si="818"/>
        <v>1150</v>
      </c>
      <c r="GS435" s="600">
        <f t="shared" ca="1" si="915"/>
        <v>106.9885</v>
      </c>
      <c r="GT435" s="331">
        <f t="shared" ca="1" si="819"/>
        <v>1043.0115000000001</v>
      </c>
      <c r="GU435" s="591">
        <f t="shared" ca="1" si="866"/>
        <v>69.638273937218813</v>
      </c>
      <c r="GV435" s="488">
        <f t="shared" ca="1" si="904"/>
        <v>973.37322606278121</v>
      </c>
      <c r="GW435" s="331">
        <f t="shared" si="905"/>
        <v>0</v>
      </c>
      <c r="GX435" s="331">
        <f t="shared" si="906"/>
        <v>0</v>
      </c>
      <c r="GY435" s="593">
        <f t="shared" ca="1" si="907"/>
        <v>22902.606409555097</v>
      </c>
      <c r="GZ435" s="420">
        <f t="shared" ca="1" si="820"/>
        <v>0</v>
      </c>
      <c r="HA435" s="416">
        <f t="shared" ca="1" si="867"/>
        <v>1150</v>
      </c>
      <c r="HB435" s="372">
        <f t="shared" ca="1" si="916"/>
        <v>-1150</v>
      </c>
      <c r="HC435" s="242">
        <v>294</v>
      </c>
      <c r="HD435" s="29">
        <f t="shared" si="868"/>
        <v>0</v>
      </c>
      <c r="HE435" s="29">
        <f t="shared" ca="1" si="922"/>
        <v>98641.43340475623</v>
      </c>
      <c r="HF435" s="29">
        <f t="shared" ca="1" si="821"/>
        <v>102.75149312995443</v>
      </c>
      <c r="HG435" s="29"/>
      <c r="HH435" s="24">
        <v>293</v>
      </c>
      <c r="HI435" s="243">
        <f t="shared" ca="1" si="917"/>
        <v>1150</v>
      </c>
      <c r="HJ435" s="243">
        <f t="shared" ca="1" si="927"/>
        <v>405329.03462081379</v>
      </c>
      <c r="HK435" s="243">
        <f t="shared" ca="1" si="869"/>
        <v>422.2177443966811</v>
      </c>
      <c r="HL435" s="33"/>
    </row>
    <row r="436" spans="3:220" ht="15" customHeight="1" x14ac:dyDescent="0.25">
      <c r="C436" s="242">
        <v>294</v>
      </c>
      <c r="D436" s="243">
        <f t="shared" si="793"/>
        <v>1155.6736805955547</v>
      </c>
      <c r="E436" s="865">
        <f t="shared" si="870"/>
        <v>100</v>
      </c>
      <c r="F436" s="866"/>
      <c r="G436" s="243">
        <f t="shared" si="794"/>
        <v>1055.6736805955547</v>
      </c>
      <c r="H436" s="859">
        <f t="shared" si="795"/>
        <v>24.307211217001594</v>
      </c>
      <c r="I436" s="860"/>
      <c r="J436" s="243">
        <f t="shared" si="796"/>
        <v>1031.3664693785531</v>
      </c>
      <c r="K436" s="859">
        <f t="shared" si="822"/>
        <v>6260.7968957219246</v>
      </c>
      <c r="L436" s="860"/>
      <c r="M436" s="860"/>
      <c r="N436" s="861"/>
      <c r="O436" s="248">
        <f t="shared" si="823"/>
        <v>6260.7968957219246</v>
      </c>
      <c r="P436" s="248">
        <f t="shared" si="791"/>
        <v>0</v>
      </c>
      <c r="Q436" s="248">
        <f t="shared" si="797"/>
        <v>0</v>
      </c>
      <c r="R436" s="1015" t="str">
        <f t="shared" si="792"/>
        <v/>
      </c>
      <c r="S436" s="1015"/>
      <c r="U436">
        <v>294</v>
      </c>
      <c r="W436" s="278"/>
      <c r="X436" s="278"/>
      <c r="Y436" s="854"/>
      <c r="Z436" s="855"/>
      <c r="AA436" s="279"/>
      <c r="AR436" s="242">
        <v>294</v>
      </c>
      <c r="AS436" s="331">
        <f t="shared" ca="1" si="883"/>
        <v>0</v>
      </c>
      <c r="AT436" s="566">
        <f t="shared" ca="1" si="824"/>
        <v>0</v>
      </c>
      <c r="AU436" s="331">
        <f t="shared" ca="1" si="799"/>
        <v>0</v>
      </c>
      <c r="AV436" s="329">
        <f t="shared" ca="1" si="884"/>
        <v>0</v>
      </c>
      <c r="AW436" s="331">
        <f t="shared" ca="1" si="885"/>
        <v>0</v>
      </c>
      <c r="AX436" s="331">
        <f t="shared" si="825"/>
        <v>0</v>
      </c>
      <c r="AY436" s="331">
        <f t="shared" si="873"/>
        <v>0</v>
      </c>
      <c r="AZ436" s="350">
        <f t="shared" ca="1" si="886"/>
        <v>0</v>
      </c>
      <c r="BA436" s="420">
        <f t="shared" ca="1" si="887"/>
        <v>0</v>
      </c>
      <c r="BB436" s="416">
        <f t="shared" ca="1" si="826"/>
        <v>0</v>
      </c>
      <c r="BC436" s="372">
        <f t="shared" ca="1" si="908"/>
        <v>0</v>
      </c>
      <c r="BD436" s="242">
        <v>295</v>
      </c>
      <c r="BE436" s="29">
        <f t="shared" si="804"/>
        <v>0</v>
      </c>
      <c r="BF436" s="29">
        <f t="shared" ca="1" si="827"/>
        <v>106350.25253781116</v>
      </c>
      <c r="BG436" s="29">
        <f t="shared" ca="1" si="805"/>
        <v>110.78151306021998</v>
      </c>
      <c r="BH436" s="29"/>
      <c r="BI436" s="24">
        <v>294</v>
      </c>
      <c r="BJ436" s="243">
        <f t="shared" ca="1" si="898"/>
        <v>0</v>
      </c>
      <c r="BK436" s="243">
        <f t="shared" ca="1" si="871"/>
        <v>0</v>
      </c>
      <c r="BL436" s="243">
        <f t="shared" ca="1" si="828"/>
        <v>0</v>
      </c>
      <c r="BM436" s="33"/>
      <c r="BO436" s="278"/>
      <c r="BP436" s="278"/>
      <c r="BQ436" s="278"/>
      <c r="BR436" s="278"/>
      <c r="BS436" s="278"/>
      <c r="BT436" s="278"/>
      <c r="BU436" s="278"/>
      <c r="BV436" s="278"/>
      <c r="BW436" s="679">
        <v>294</v>
      </c>
      <c r="BX436" s="489">
        <f t="shared" ca="1" si="829"/>
        <v>0</v>
      </c>
      <c r="BY436" s="489">
        <f t="shared" ca="1" si="806"/>
        <v>0</v>
      </c>
      <c r="BZ436" s="489">
        <f t="shared" ca="1" si="807"/>
        <v>0</v>
      </c>
      <c r="CA436" s="489">
        <f t="shared" ca="1" si="830"/>
        <v>0</v>
      </c>
      <c r="CB436" s="489">
        <f t="shared" ca="1" si="831"/>
        <v>0</v>
      </c>
      <c r="CC436" s="489">
        <f t="shared" si="832"/>
        <v>0</v>
      </c>
      <c r="CD436" s="489">
        <f t="shared" si="833"/>
        <v>0</v>
      </c>
      <c r="CE436" s="647">
        <f t="shared" ca="1" si="834"/>
        <v>0</v>
      </c>
      <c r="CF436" s="700">
        <f t="shared" ca="1" si="872"/>
        <v>0</v>
      </c>
      <c r="CG436" s="701">
        <f t="shared" ca="1" si="835"/>
        <v>0</v>
      </c>
      <c r="CH436" s="710">
        <f t="shared" ca="1" si="909"/>
        <v>0</v>
      </c>
      <c r="CI436" s="679">
        <v>295</v>
      </c>
      <c r="CJ436" s="29">
        <f t="shared" si="808"/>
        <v>0</v>
      </c>
      <c r="CK436" s="29">
        <f t="shared" ca="1" si="919"/>
        <v>106350.25253781116</v>
      </c>
      <c r="CL436" s="29">
        <f t="shared" ca="1" si="809"/>
        <v>110.78151306021998</v>
      </c>
      <c r="CM436" s="29"/>
      <c r="CN436" s="29">
        <v>294</v>
      </c>
      <c r="CO436" s="29">
        <f t="shared" ca="1" si="899"/>
        <v>0</v>
      </c>
      <c r="CP436" s="29">
        <f t="shared" ca="1" si="923"/>
        <v>0</v>
      </c>
      <c r="CQ436" s="29">
        <f t="shared" ca="1" si="836"/>
        <v>0</v>
      </c>
      <c r="CR436" s="292"/>
      <c r="DB436" s="242">
        <v>294</v>
      </c>
      <c r="DC436" s="488">
        <f t="shared" ca="1" si="837"/>
        <v>0</v>
      </c>
      <c r="DD436" s="489">
        <f t="shared" ca="1" si="810"/>
        <v>0</v>
      </c>
      <c r="DE436" s="488">
        <f t="shared" ca="1" si="838"/>
        <v>0</v>
      </c>
      <c r="DF436" s="489">
        <f t="shared" ca="1" si="839"/>
        <v>0</v>
      </c>
      <c r="DG436" s="488">
        <f t="shared" ca="1" si="840"/>
        <v>0</v>
      </c>
      <c r="DH436" s="488">
        <f t="shared" si="841"/>
        <v>0</v>
      </c>
      <c r="DI436" s="488">
        <f t="shared" si="842"/>
        <v>0</v>
      </c>
      <c r="DJ436" s="523">
        <f t="shared" ca="1" si="843"/>
        <v>0</v>
      </c>
      <c r="DK436" s="420">
        <f t="shared" ca="1" si="811"/>
        <v>0</v>
      </c>
      <c r="DL436" s="416">
        <f t="shared" ca="1" si="844"/>
        <v>0</v>
      </c>
      <c r="DM436" s="372">
        <f t="shared" ca="1" si="910"/>
        <v>0</v>
      </c>
      <c r="DN436" s="242">
        <v>295</v>
      </c>
      <c r="DO436" s="29">
        <f t="shared" si="812"/>
        <v>0</v>
      </c>
      <c r="DP436" s="29">
        <f t="shared" ca="1" si="918"/>
        <v>98641.43340475623</v>
      </c>
      <c r="DQ436" s="29">
        <f t="shared" ca="1" si="813"/>
        <v>102.75149312995443</v>
      </c>
      <c r="DR436" s="29"/>
      <c r="DS436" s="24">
        <v>294</v>
      </c>
      <c r="DT436" s="243">
        <f t="shared" ca="1" si="901"/>
        <v>0</v>
      </c>
      <c r="DU436" s="243">
        <f t="shared" ca="1" si="924"/>
        <v>0</v>
      </c>
      <c r="DV436" s="243">
        <f t="shared" ca="1" si="845"/>
        <v>0</v>
      </c>
      <c r="DW436" s="33"/>
      <c r="EG436" s="242">
        <v>294</v>
      </c>
      <c r="EH436" s="331">
        <f t="shared" ca="1" si="846"/>
        <v>1150</v>
      </c>
      <c r="EI436" s="599">
        <f t="shared" ca="1" si="911"/>
        <v>103.62049999999999</v>
      </c>
      <c r="EJ436" s="331">
        <f t="shared" ca="1" si="847"/>
        <v>1046.3795</v>
      </c>
      <c r="EK436" s="594">
        <f t="shared" ca="1" si="848"/>
        <v>11.261191956627144</v>
      </c>
      <c r="EL436" s="488">
        <f t="shared" ca="1" si="849"/>
        <v>1035.118308043373</v>
      </c>
      <c r="EM436" s="331">
        <f t="shared" si="850"/>
        <v>0</v>
      </c>
      <c r="EN436" s="331">
        <f t="shared" si="851"/>
        <v>0</v>
      </c>
      <c r="EO436" s="595">
        <f t="shared" ca="1" si="852"/>
        <v>2825.8617913716471</v>
      </c>
      <c r="EP436" s="420">
        <f t="shared" ca="1" si="888"/>
        <v>0</v>
      </c>
      <c r="EQ436" s="416">
        <f t="shared" ca="1" si="853"/>
        <v>1150</v>
      </c>
      <c r="ER436" s="372">
        <f t="shared" ca="1" si="912"/>
        <v>-1150</v>
      </c>
      <c r="ES436" s="242">
        <v>295</v>
      </c>
      <c r="ET436" s="29">
        <f t="shared" si="854"/>
        <v>0</v>
      </c>
      <c r="EU436" s="29">
        <f t="shared" ca="1" si="920"/>
        <v>106350.25253781116</v>
      </c>
      <c r="EV436" s="29">
        <f t="shared" ca="1" si="815"/>
        <v>110.78151306021998</v>
      </c>
      <c r="EW436" s="29"/>
      <c r="EX436" s="24">
        <v>294</v>
      </c>
      <c r="EY436" s="243">
        <f t="shared" ca="1" si="902"/>
        <v>1150</v>
      </c>
      <c r="EZ436" s="243">
        <f t="shared" ca="1" si="925"/>
        <v>407915.46527169325</v>
      </c>
      <c r="FA436" s="243">
        <f t="shared" ca="1" si="855"/>
        <v>424.91194299134713</v>
      </c>
      <c r="FB436" s="33"/>
      <c r="FL436" s="242">
        <v>294</v>
      </c>
      <c r="FM436" s="331">
        <f t="shared" ca="1" si="856"/>
        <v>1150</v>
      </c>
      <c r="FN436" s="600">
        <f t="shared" ca="1" si="913"/>
        <v>104.1015</v>
      </c>
      <c r="FO436" s="331">
        <f t="shared" ca="1" si="857"/>
        <v>1045.8985</v>
      </c>
      <c r="FP436" s="597">
        <f t="shared" ca="1" si="858"/>
        <v>23.750285797981366</v>
      </c>
      <c r="FQ436" s="488">
        <f t="shared" ca="1" si="859"/>
        <v>1022.1482142020186</v>
      </c>
      <c r="FR436" s="331">
        <f t="shared" si="860"/>
        <v>0</v>
      </c>
      <c r="FS436" s="331">
        <f t="shared" si="861"/>
        <v>0</v>
      </c>
      <c r="FT436" s="596">
        <f t="shared" ca="1" si="862"/>
        <v>7120.8069165344496</v>
      </c>
      <c r="FU436" s="420">
        <f t="shared" ca="1" si="816"/>
        <v>0</v>
      </c>
      <c r="FV436" s="416">
        <f t="shared" ca="1" si="863"/>
        <v>1150</v>
      </c>
      <c r="FW436" s="372">
        <f t="shared" ca="1" si="914"/>
        <v>-1150</v>
      </c>
      <c r="FX436" s="242">
        <v>295</v>
      </c>
      <c r="FY436" s="29">
        <f t="shared" si="864"/>
        <v>0</v>
      </c>
      <c r="FZ436" s="29">
        <f t="shared" ca="1" si="921"/>
        <v>106350.25253781116</v>
      </c>
      <c r="GA436" s="29">
        <f t="shared" ca="1" si="817"/>
        <v>110.78151306021998</v>
      </c>
      <c r="GB436" s="29"/>
      <c r="GC436" s="24">
        <v>294</v>
      </c>
      <c r="GD436" s="243">
        <f t="shared" ca="1" si="903"/>
        <v>1150</v>
      </c>
      <c r="GE436" s="243">
        <f t="shared" ca="1" si="926"/>
        <v>407871.99451483157</v>
      </c>
      <c r="GF436" s="243">
        <f t="shared" ca="1" si="865"/>
        <v>424.86666095294959</v>
      </c>
      <c r="GG436" s="33"/>
      <c r="GQ436" s="242">
        <v>294</v>
      </c>
      <c r="GR436" s="331">
        <f t="shared" ca="1" si="818"/>
        <v>1150</v>
      </c>
      <c r="GS436" s="600">
        <f t="shared" ca="1" si="915"/>
        <v>106.9885</v>
      </c>
      <c r="GT436" s="331">
        <f t="shared" ca="1" si="819"/>
        <v>1043.0115000000001</v>
      </c>
      <c r="GU436" s="591">
        <f t="shared" ca="1" si="866"/>
        <v>66.799268694535712</v>
      </c>
      <c r="GV436" s="488">
        <f t="shared" ca="1" si="904"/>
        <v>976.21223130546434</v>
      </c>
      <c r="GW436" s="331">
        <f t="shared" si="905"/>
        <v>0</v>
      </c>
      <c r="GX436" s="331">
        <f t="shared" si="906"/>
        <v>0</v>
      </c>
      <c r="GY436" s="593">
        <f t="shared" ca="1" si="907"/>
        <v>21926.394178249633</v>
      </c>
      <c r="GZ436" s="420">
        <f t="shared" ca="1" si="820"/>
        <v>0</v>
      </c>
      <c r="HA436" s="416">
        <f t="shared" ca="1" si="867"/>
        <v>1150</v>
      </c>
      <c r="HB436" s="372">
        <f t="shared" ca="1" si="916"/>
        <v>-1150</v>
      </c>
      <c r="HC436" s="242">
        <v>295</v>
      </c>
      <c r="HD436" s="29">
        <f t="shared" si="868"/>
        <v>0</v>
      </c>
      <c r="HE436" s="29">
        <f t="shared" ca="1" si="922"/>
        <v>98641.43340475623</v>
      </c>
      <c r="HF436" s="29">
        <f t="shared" ca="1" si="821"/>
        <v>102.75149312995443</v>
      </c>
      <c r="HG436" s="29"/>
      <c r="HH436" s="24">
        <v>294</v>
      </c>
      <c r="HI436" s="243">
        <f t="shared" ca="1" si="917"/>
        <v>1150</v>
      </c>
      <c r="HJ436" s="243">
        <f t="shared" ca="1" si="927"/>
        <v>406479.03462081379</v>
      </c>
      <c r="HK436" s="243">
        <f t="shared" ca="1" si="869"/>
        <v>423.41566106334773</v>
      </c>
      <c r="HL436" s="33"/>
    </row>
    <row r="437" spans="3:220" ht="15" customHeight="1" x14ac:dyDescent="0.25">
      <c r="C437" s="242">
        <v>295</v>
      </c>
      <c r="D437" s="243">
        <f t="shared" si="793"/>
        <v>1155.6736805955547</v>
      </c>
      <c r="E437" s="865">
        <f t="shared" si="870"/>
        <v>100</v>
      </c>
      <c r="F437" s="866"/>
      <c r="G437" s="243">
        <f t="shared" si="794"/>
        <v>1055.6736805955547</v>
      </c>
      <c r="H437" s="859">
        <f t="shared" si="795"/>
        <v>20.86932298573975</v>
      </c>
      <c r="I437" s="860"/>
      <c r="J437" s="243">
        <f t="shared" si="796"/>
        <v>1034.804357609815</v>
      </c>
      <c r="K437" s="859">
        <f t="shared" si="822"/>
        <v>5225.9925381121093</v>
      </c>
      <c r="L437" s="860"/>
      <c r="M437" s="860"/>
      <c r="N437" s="861"/>
      <c r="O437" s="248">
        <f t="shared" si="823"/>
        <v>5225.9925381121093</v>
      </c>
      <c r="P437" s="248">
        <f t="shared" si="791"/>
        <v>0</v>
      </c>
      <c r="Q437" s="248">
        <f t="shared" si="797"/>
        <v>0</v>
      </c>
      <c r="R437" s="1015" t="str">
        <f t="shared" si="792"/>
        <v/>
      </c>
      <c r="S437" s="1015"/>
      <c r="U437">
        <v>295</v>
      </c>
      <c r="W437" s="278"/>
      <c r="X437" s="278"/>
      <c r="Y437" s="854"/>
      <c r="Z437" s="855"/>
      <c r="AA437" s="279"/>
      <c r="AR437" s="242">
        <v>295</v>
      </c>
      <c r="AS437" s="331">
        <f t="shared" ca="1" si="883"/>
        <v>0</v>
      </c>
      <c r="AT437" s="566">
        <f t="shared" ca="1" si="824"/>
        <v>0</v>
      </c>
      <c r="AU437" s="331">
        <f t="shared" ca="1" si="799"/>
        <v>0</v>
      </c>
      <c r="AV437" s="329">
        <f t="shared" ca="1" si="884"/>
        <v>0</v>
      </c>
      <c r="AW437" s="331">
        <f t="shared" ca="1" si="885"/>
        <v>0</v>
      </c>
      <c r="AX437" s="331">
        <f t="shared" si="825"/>
        <v>0</v>
      </c>
      <c r="AY437" s="331">
        <f t="shared" si="873"/>
        <v>0</v>
      </c>
      <c r="AZ437" s="350">
        <f t="shared" ca="1" si="886"/>
        <v>0</v>
      </c>
      <c r="BA437" s="420">
        <f t="shared" ca="1" si="887"/>
        <v>0</v>
      </c>
      <c r="BB437" s="416">
        <f t="shared" ca="1" si="826"/>
        <v>0</v>
      </c>
      <c r="BC437" s="372">
        <f t="shared" ca="1" si="908"/>
        <v>0</v>
      </c>
      <c r="BD437" s="242">
        <v>296</v>
      </c>
      <c r="BE437" s="29">
        <f t="shared" si="804"/>
        <v>0</v>
      </c>
      <c r="BF437" s="29">
        <f t="shared" ca="1" si="827"/>
        <v>106350.25253781116</v>
      </c>
      <c r="BG437" s="29">
        <f t="shared" ca="1" si="805"/>
        <v>110.78151306021998</v>
      </c>
      <c r="BH437" s="29"/>
      <c r="BI437" s="24">
        <v>295</v>
      </c>
      <c r="BJ437" s="243">
        <f t="shared" ca="1" si="898"/>
        <v>0</v>
      </c>
      <c r="BK437" s="243">
        <f t="shared" ca="1" si="871"/>
        <v>0</v>
      </c>
      <c r="BL437" s="243">
        <f t="shared" ca="1" si="828"/>
        <v>0</v>
      </c>
      <c r="BM437" s="33"/>
      <c r="BO437" s="278"/>
      <c r="BP437" s="278"/>
      <c r="BQ437" s="278"/>
      <c r="BR437" s="278"/>
      <c r="BS437" s="278"/>
      <c r="BT437" s="278"/>
      <c r="BU437" s="278"/>
      <c r="BV437" s="278"/>
      <c r="BW437" s="679">
        <v>295</v>
      </c>
      <c r="BX437" s="489">
        <f t="shared" ca="1" si="829"/>
        <v>0</v>
      </c>
      <c r="BY437" s="489">
        <f t="shared" ca="1" si="806"/>
        <v>0</v>
      </c>
      <c r="BZ437" s="489">
        <f t="shared" ca="1" si="807"/>
        <v>0</v>
      </c>
      <c r="CA437" s="489">
        <f t="shared" ca="1" si="830"/>
        <v>0</v>
      </c>
      <c r="CB437" s="489">
        <f t="shared" ca="1" si="831"/>
        <v>0</v>
      </c>
      <c r="CC437" s="489">
        <f t="shared" si="832"/>
        <v>0</v>
      </c>
      <c r="CD437" s="489">
        <f t="shared" si="833"/>
        <v>0</v>
      </c>
      <c r="CE437" s="647">
        <f t="shared" ca="1" si="834"/>
        <v>0</v>
      </c>
      <c r="CF437" s="700">
        <f t="shared" ca="1" si="872"/>
        <v>0</v>
      </c>
      <c r="CG437" s="701">
        <f t="shared" ca="1" si="835"/>
        <v>0</v>
      </c>
      <c r="CH437" s="710">
        <f t="shared" ca="1" si="909"/>
        <v>0</v>
      </c>
      <c r="CI437" s="679">
        <v>296</v>
      </c>
      <c r="CJ437" s="29">
        <f t="shared" si="808"/>
        <v>0</v>
      </c>
      <c r="CK437" s="29">
        <f t="shared" ca="1" si="919"/>
        <v>106350.25253781116</v>
      </c>
      <c r="CL437" s="29">
        <f t="shared" ca="1" si="809"/>
        <v>110.78151306021998</v>
      </c>
      <c r="CM437" s="29"/>
      <c r="CN437" s="29">
        <v>295</v>
      </c>
      <c r="CO437" s="29">
        <f t="shared" ca="1" si="899"/>
        <v>0</v>
      </c>
      <c r="CP437" s="649">
        <f t="shared" ca="1" si="923"/>
        <v>0</v>
      </c>
      <c r="CQ437" s="29">
        <f t="shared" ca="1" si="836"/>
        <v>0</v>
      </c>
      <c r="CR437" s="292"/>
      <c r="DB437" s="242">
        <v>295</v>
      </c>
      <c r="DC437" s="488">
        <f t="shared" ca="1" si="837"/>
        <v>0</v>
      </c>
      <c r="DD437" s="489">
        <f t="shared" ca="1" si="810"/>
        <v>0</v>
      </c>
      <c r="DE437" s="488">
        <f t="shared" ca="1" si="838"/>
        <v>0</v>
      </c>
      <c r="DF437" s="489">
        <f t="shared" ca="1" si="839"/>
        <v>0</v>
      </c>
      <c r="DG437" s="488">
        <f t="shared" ca="1" si="840"/>
        <v>0</v>
      </c>
      <c r="DH437" s="488">
        <f t="shared" si="841"/>
        <v>0</v>
      </c>
      <c r="DI437" s="488">
        <f t="shared" si="842"/>
        <v>0</v>
      </c>
      <c r="DJ437" s="523">
        <f t="shared" ca="1" si="843"/>
        <v>0</v>
      </c>
      <c r="DK437" s="420">
        <f t="shared" ca="1" si="811"/>
        <v>0</v>
      </c>
      <c r="DL437" s="416">
        <f t="shared" ca="1" si="844"/>
        <v>0</v>
      </c>
      <c r="DM437" s="372">
        <f t="shared" ca="1" si="910"/>
        <v>0</v>
      </c>
      <c r="DN437" s="242">
        <v>296</v>
      </c>
      <c r="DO437" s="29">
        <f t="shared" si="812"/>
        <v>0</v>
      </c>
      <c r="DP437" s="29">
        <f t="shared" ca="1" si="918"/>
        <v>98641.43340475623</v>
      </c>
      <c r="DQ437" s="29">
        <f t="shared" ca="1" si="813"/>
        <v>102.75149312995443</v>
      </c>
      <c r="DR437" s="29"/>
      <c r="DS437" s="24">
        <v>295</v>
      </c>
      <c r="DT437" s="243">
        <f t="shared" ca="1" si="901"/>
        <v>0</v>
      </c>
      <c r="DU437" s="243">
        <f t="shared" ca="1" si="924"/>
        <v>0</v>
      </c>
      <c r="DV437" s="243">
        <f t="shared" ca="1" si="845"/>
        <v>0</v>
      </c>
      <c r="DW437" s="33"/>
      <c r="EG437" s="242">
        <v>295</v>
      </c>
      <c r="EH437" s="331">
        <f t="shared" ca="1" si="846"/>
        <v>1150</v>
      </c>
      <c r="EI437" s="599">
        <f t="shared" ca="1" si="911"/>
        <v>103.62049999999999</v>
      </c>
      <c r="EJ437" s="331">
        <f t="shared" ca="1" si="847"/>
        <v>1046.3795</v>
      </c>
      <c r="EK437" s="594">
        <f t="shared" ca="1" si="848"/>
        <v>8.2420968915006387</v>
      </c>
      <c r="EL437" s="488">
        <f t="shared" ca="1" si="849"/>
        <v>1038.1374031084993</v>
      </c>
      <c r="EM437" s="331">
        <f t="shared" si="850"/>
        <v>0</v>
      </c>
      <c r="EN437" s="331">
        <f t="shared" si="851"/>
        <v>0</v>
      </c>
      <c r="EO437" s="595">
        <f t="shared" ca="1" si="852"/>
        <v>1787.7243882631478</v>
      </c>
      <c r="EP437" s="420">
        <f t="shared" ca="1" si="888"/>
        <v>0</v>
      </c>
      <c r="EQ437" s="416">
        <f t="shared" ca="1" si="853"/>
        <v>1150</v>
      </c>
      <c r="ER437" s="372">
        <f t="shared" ca="1" si="912"/>
        <v>-1150</v>
      </c>
      <c r="ES437" s="242">
        <v>296</v>
      </c>
      <c r="ET437" s="29">
        <f t="shared" si="854"/>
        <v>0</v>
      </c>
      <c r="EU437" s="584">
        <f t="shared" ca="1" si="920"/>
        <v>106350.25253781116</v>
      </c>
      <c r="EV437" s="29">
        <f t="shared" ca="1" si="815"/>
        <v>110.78151306021998</v>
      </c>
      <c r="EW437" s="29"/>
      <c r="EX437" s="24">
        <v>295</v>
      </c>
      <c r="EY437" s="243">
        <f t="shared" ca="1" si="902"/>
        <v>1150</v>
      </c>
      <c r="EZ437" s="243">
        <f t="shared" ca="1" si="925"/>
        <v>409065.46527169325</v>
      </c>
      <c r="FA437" s="243">
        <f t="shared" ca="1" si="855"/>
        <v>426.10985965801382</v>
      </c>
      <c r="FB437" s="33"/>
      <c r="FL437" s="242">
        <v>295</v>
      </c>
      <c r="FM437" s="331">
        <f t="shared" ca="1" si="856"/>
        <v>1150</v>
      </c>
      <c r="FN437" s="600">
        <f t="shared" ca="1" si="913"/>
        <v>104.1015</v>
      </c>
      <c r="FO437" s="331">
        <f t="shared" ca="1" si="857"/>
        <v>1045.8985</v>
      </c>
      <c r="FP437" s="597">
        <f t="shared" ca="1" si="858"/>
        <v>20.769020173225481</v>
      </c>
      <c r="FQ437" s="488">
        <f t="shared" ca="1" si="859"/>
        <v>1025.1294798267745</v>
      </c>
      <c r="FR437" s="331">
        <f t="shared" si="860"/>
        <v>0</v>
      </c>
      <c r="FS437" s="331">
        <f t="shared" si="861"/>
        <v>0</v>
      </c>
      <c r="FT437" s="596">
        <f t="shared" ca="1" si="862"/>
        <v>6095.677436707675</v>
      </c>
      <c r="FU437" s="420">
        <f t="shared" ca="1" si="816"/>
        <v>0</v>
      </c>
      <c r="FV437" s="416">
        <f t="shared" ca="1" si="863"/>
        <v>1150</v>
      </c>
      <c r="FW437" s="372">
        <f t="shared" ca="1" si="914"/>
        <v>-1150</v>
      </c>
      <c r="FX437" s="242">
        <v>296</v>
      </c>
      <c r="FY437" s="29">
        <f t="shared" si="864"/>
        <v>0</v>
      </c>
      <c r="FZ437" s="586">
        <f t="shared" ca="1" si="921"/>
        <v>106350.25253781116</v>
      </c>
      <c r="GA437" s="29">
        <f t="shared" ca="1" si="817"/>
        <v>110.78151306021998</v>
      </c>
      <c r="GB437" s="29"/>
      <c r="GC437" s="24">
        <v>295</v>
      </c>
      <c r="GD437" s="243">
        <f t="shared" ca="1" si="903"/>
        <v>1150</v>
      </c>
      <c r="GE437" s="243">
        <f t="shared" ca="1" si="926"/>
        <v>409021.99451483157</v>
      </c>
      <c r="GF437" s="243">
        <f t="shared" ca="1" si="865"/>
        <v>426.06457761961627</v>
      </c>
      <c r="GG437" s="33"/>
      <c r="GQ437" s="242">
        <v>295</v>
      </c>
      <c r="GR437" s="331">
        <f t="shared" ca="1" si="818"/>
        <v>1150</v>
      </c>
      <c r="GS437" s="600">
        <f t="shared" ca="1" si="915"/>
        <v>106.9885</v>
      </c>
      <c r="GT437" s="331">
        <f t="shared" ca="1" si="819"/>
        <v>1043.0115000000001</v>
      </c>
      <c r="GU437" s="591">
        <f t="shared" ca="1" si="866"/>
        <v>63.951983019894776</v>
      </c>
      <c r="GV437" s="488">
        <f t="shared" ca="1" si="904"/>
        <v>979.05951698010529</v>
      </c>
      <c r="GW437" s="331">
        <f t="shared" si="905"/>
        <v>0</v>
      </c>
      <c r="GX437" s="331">
        <f t="shared" si="906"/>
        <v>0</v>
      </c>
      <c r="GY437" s="593">
        <f t="shared" ca="1" si="907"/>
        <v>20947.334661269528</v>
      </c>
      <c r="GZ437" s="420">
        <f t="shared" ca="1" si="820"/>
        <v>0</v>
      </c>
      <c r="HA437" s="416">
        <f t="shared" ca="1" si="867"/>
        <v>1150</v>
      </c>
      <c r="HB437" s="372">
        <f t="shared" ca="1" si="916"/>
        <v>-1150</v>
      </c>
      <c r="HC437" s="242">
        <v>296</v>
      </c>
      <c r="HD437" s="29">
        <f t="shared" si="868"/>
        <v>0</v>
      </c>
      <c r="HE437" s="29">
        <f t="shared" ca="1" si="922"/>
        <v>98641.43340475623</v>
      </c>
      <c r="HF437" s="29">
        <f t="shared" ca="1" si="821"/>
        <v>102.75149312995443</v>
      </c>
      <c r="HG437" s="29"/>
      <c r="HH437" s="24">
        <v>295</v>
      </c>
      <c r="HI437" s="243">
        <f t="shared" ca="1" si="917"/>
        <v>1150</v>
      </c>
      <c r="HJ437" s="243">
        <f t="shared" ca="1" si="927"/>
        <v>407629.03462081379</v>
      </c>
      <c r="HK437" s="243">
        <f t="shared" ca="1" si="869"/>
        <v>424.61357773001441</v>
      </c>
      <c r="HL437" s="33"/>
    </row>
    <row r="438" spans="3:220" ht="15" customHeight="1" x14ac:dyDescent="0.25">
      <c r="C438" s="242">
        <v>296</v>
      </c>
      <c r="D438" s="243">
        <f t="shared" si="793"/>
        <v>1155.6736805955547</v>
      </c>
      <c r="E438" s="865">
        <f t="shared" si="870"/>
        <v>100</v>
      </c>
      <c r="F438" s="866"/>
      <c r="G438" s="243">
        <f t="shared" si="794"/>
        <v>1055.6736805955547</v>
      </c>
      <c r="H438" s="859">
        <f t="shared" si="795"/>
        <v>17.419975127040363</v>
      </c>
      <c r="I438" s="860"/>
      <c r="J438" s="243">
        <f t="shared" si="796"/>
        <v>1038.2537054685145</v>
      </c>
      <c r="K438" s="859">
        <f t="shared" si="822"/>
        <v>4187.7388326435948</v>
      </c>
      <c r="L438" s="860"/>
      <c r="M438" s="860"/>
      <c r="N438" s="861"/>
      <c r="O438" s="248">
        <f t="shared" si="823"/>
        <v>4187.7388326435948</v>
      </c>
      <c r="P438" s="248">
        <f t="shared" si="791"/>
        <v>0</v>
      </c>
      <c r="Q438" s="248">
        <f t="shared" si="797"/>
        <v>0</v>
      </c>
      <c r="R438" s="1015" t="str">
        <f t="shared" si="792"/>
        <v/>
      </c>
      <c r="S438" s="1015"/>
      <c r="U438">
        <v>296</v>
      </c>
      <c r="W438" s="278"/>
      <c r="X438" s="278"/>
      <c r="Y438" s="854"/>
      <c r="Z438" s="855"/>
      <c r="AA438" s="279"/>
      <c r="AR438" s="242">
        <v>296</v>
      </c>
      <c r="AS438" s="331">
        <f t="shared" ca="1" si="883"/>
        <v>0</v>
      </c>
      <c r="AT438" s="566">
        <f t="shared" ca="1" si="824"/>
        <v>0</v>
      </c>
      <c r="AU438" s="331">
        <f t="shared" ca="1" si="799"/>
        <v>0</v>
      </c>
      <c r="AV438" s="329">
        <f t="shared" ca="1" si="884"/>
        <v>0</v>
      </c>
      <c r="AW438" s="331">
        <f t="shared" ca="1" si="885"/>
        <v>0</v>
      </c>
      <c r="AX438" s="331">
        <f t="shared" si="825"/>
        <v>0</v>
      </c>
      <c r="AY438" s="331">
        <f t="shared" si="873"/>
        <v>0</v>
      </c>
      <c r="AZ438" s="350">
        <f t="shared" ca="1" si="886"/>
        <v>0</v>
      </c>
      <c r="BA438" s="420">
        <f t="shared" ca="1" si="887"/>
        <v>0</v>
      </c>
      <c r="BB438" s="416">
        <f t="shared" ca="1" si="826"/>
        <v>0</v>
      </c>
      <c r="BC438" s="372">
        <f t="shared" ca="1" si="908"/>
        <v>0</v>
      </c>
      <c r="BD438" s="242">
        <v>297</v>
      </c>
      <c r="BE438" s="29">
        <f t="shared" si="804"/>
        <v>0</v>
      </c>
      <c r="BF438" s="29">
        <f t="shared" ca="1" si="827"/>
        <v>106350.25253781116</v>
      </c>
      <c r="BG438" s="29">
        <f t="shared" ca="1" si="805"/>
        <v>110.78151306021998</v>
      </c>
      <c r="BH438" s="29"/>
      <c r="BI438" s="24">
        <v>296</v>
      </c>
      <c r="BJ438" s="243">
        <f t="shared" ca="1" si="898"/>
        <v>0</v>
      </c>
      <c r="BK438" s="243">
        <f t="shared" ca="1" si="871"/>
        <v>0</v>
      </c>
      <c r="BL438" s="243">
        <f t="shared" ca="1" si="828"/>
        <v>0</v>
      </c>
      <c r="BM438" s="33"/>
      <c r="BO438" s="278"/>
      <c r="BP438" s="278"/>
      <c r="BQ438" s="278"/>
      <c r="BR438" s="278"/>
      <c r="BS438" s="278"/>
      <c r="BT438" s="278"/>
      <c r="BU438" s="278"/>
      <c r="BV438" s="278"/>
      <c r="BW438" s="679">
        <v>296</v>
      </c>
      <c r="BX438" s="489">
        <f t="shared" ca="1" si="829"/>
        <v>0</v>
      </c>
      <c r="BY438" s="489">
        <f t="shared" ca="1" si="806"/>
        <v>0</v>
      </c>
      <c r="BZ438" s="489">
        <f t="shared" ca="1" si="807"/>
        <v>0</v>
      </c>
      <c r="CA438" s="489">
        <f t="shared" ca="1" si="830"/>
        <v>0</v>
      </c>
      <c r="CB438" s="489">
        <f t="shared" ca="1" si="831"/>
        <v>0</v>
      </c>
      <c r="CC438" s="489">
        <f t="shared" si="832"/>
        <v>0</v>
      </c>
      <c r="CD438" s="489">
        <f t="shared" si="833"/>
        <v>0</v>
      </c>
      <c r="CE438" s="647">
        <f t="shared" ca="1" si="834"/>
        <v>0</v>
      </c>
      <c r="CF438" s="700">
        <f t="shared" ca="1" si="872"/>
        <v>0</v>
      </c>
      <c r="CG438" s="701">
        <f t="shared" ca="1" si="835"/>
        <v>0</v>
      </c>
      <c r="CH438" s="710">
        <f t="shared" ca="1" si="909"/>
        <v>0</v>
      </c>
      <c r="CI438" s="679">
        <v>297</v>
      </c>
      <c r="CJ438" s="29">
        <f t="shared" si="808"/>
        <v>0</v>
      </c>
      <c r="CK438" s="29">
        <f t="shared" ca="1" si="919"/>
        <v>106350.25253781116</v>
      </c>
      <c r="CL438" s="29">
        <f t="shared" ca="1" si="809"/>
        <v>110.78151306021998</v>
      </c>
      <c r="CM438" s="29"/>
      <c r="CN438" s="29">
        <v>296</v>
      </c>
      <c r="CO438" s="29">
        <f t="shared" ca="1" si="899"/>
        <v>0</v>
      </c>
      <c r="CP438" s="29">
        <f t="shared" ca="1" si="923"/>
        <v>0</v>
      </c>
      <c r="CQ438" s="29">
        <f t="shared" ca="1" si="836"/>
        <v>0</v>
      </c>
      <c r="CR438" s="292"/>
      <c r="DB438" s="242">
        <v>296</v>
      </c>
      <c r="DC438" s="488">
        <f t="shared" ca="1" si="837"/>
        <v>0</v>
      </c>
      <c r="DD438" s="489">
        <f t="shared" ca="1" si="810"/>
        <v>0</v>
      </c>
      <c r="DE438" s="488">
        <f t="shared" ca="1" si="838"/>
        <v>0</v>
      </c>
      <c r="DF438" s="489">
        <f t="shared" ca="1" si="839"/>
        <v>0</v>
      </c>
      <c r="DG438" s="488">
        <f t="shared" ca="1" si="840"/>
        <v>0</v>
      </c>
      <c r="DH438" s="488">
        <f t="shared" si="841"/>
        <v>0</v>
      </c>
      <c r="DI438" s="488">
        <f t="shared" si="842"/>
        <v>0</v>
      </c>
      <c r="DJ438" s="523">
        <f t="shared" ca="1" si="843"/>
        <v>0</v>
      </c>
      <c r="DK438" s="420">
        <f t="shared" ca="1" si="811"/>
        <v>0</v>
      </c>
      <c r="DL438" s="416">
        <f t="shared" ca="1" si="844"/>
        <v>0</v>
      </c>
      <c r="DM438" s="372">
        <f t="shared" ca="1" si="910"/>
        <v>0</v>
      </c>
      <c r="DN438" s="242">
        <v>297</v>
      </c>
      <c r="DO438" s="29">
        <f t="shared" si="812"/>
        <v>0</v>
      </c>
      <c r="DP438" s="29">
        <f t="shared" ca="1" si="918"/>
        <v>98641.43340475623</v>
      </c>
      <c r="DQ438" s="29">
        <f t="shared" ca="1" si="813"/>
        <v>102.75149312995443</v>
      </c>
      <c r="DR438" s="29"/>
      <c r="DS438" s="24">
        <v>296</v>
      </c>
      <c r="DT438" s="243">
        <f t="shared" ca="1" si="901"/>
        <v>0</v>
      </c>
      <c r="DU438" s="243">
        <f t="shared" ca="1" si="924"/>
        <v>0</v>
      </c>
      <c r="DV438" s="243">
        <f t="shared" ca="1" si="845"/>
        <v>0</v>
      </c>
      <c r="DW438" s="33"/>
      <c r="EG438" s="242">
        <v>296</v>
      </c>
      <c r="EH438" s="331">
        <f t="shared" ca="1" si="846"/>
        <v>1150</v>
      </c>
      <c r="EI438" s="599">
        <f t="shared" ca="1" si="911"/>
        <v>103.62049999999999</v>
      </c>
      <c r="EJ438" s="331">
        <f t="shared" ca="1" si="847"/>
        <v>1046.3795</v>
      </c>
      <c r="EK438" s="594">
        <f t="shared" ca="1" si="848"/>
        <v>5.2141961324341812</v>
      </c>
      <c r="EL438" s="488">
        <f t="shared" ca="1" si="849"/>
        <v>1041.1653038675659</v>
      </c>
      <c r="EM438" s="331">
        <f t="shared" si="850"/>
        <v>0</v>
      </c>
      <c r="EN438" s="331">
        <f t="shared" si="851"/>
        <v>0</v>
      </c>
      <c r="EO438" s="595">
        <f t="shared" ca="1" si="852"/>
        <v>746.55908439558198</v>
      </c>
      <c r="EP438" s="420">
        <f t="shared" ca="1" si="888"/>
        <v>0</v>
      </c>
      <c r="EQ438" s="416">
        <f t="shared" ca="1" si="853"/>
        <v>1150</v>
      </c>
      <c r="ER438" s="372">
        <f t="shared" ca="1" si="912"/>
        <v>-1150</v>
      </c>
      <c r="ES438" s="242">
        <v>297</v>
      </c>
      <c r="ET438" s="29">
        <f t="shared" si="854"/>
        <v>0</v>
      </c>
      <c r="EU438" s="29">
        <f t="shared" ca="1" si="920"/>
        <v>106350.25253781116</v>
      </c>
      <c r="EV438" s="29">
        <f t="shared" ca="1" si="815"/>
        <v>110.78151306021998</v>
      </c>
      <c r="EW438" s="29"/>
      <c r="EX438" s="24">
        <v>296</v>
      </c>
      <c r="EY438" s="243">
        <f t="shared" ca="1" si="902"/>
        <v>1150</v>
      </c>
      <c r="EZ438" s="243">
        <f t="shared" ca="1" si="925"/>
        <v>410215.46527169325</v>
      </c>
      <c r="FA438" s="243">
        <f t="shared" ca="1" si="855"/>
        <v>427.30777632468045</v>
      </c>
      <c r="FB438" s="33"/>
      <c r="FL438" s="242">
        <v>296</v>
      </c>
      <c r="FM438" s="331">
        <f t="shared" ca="1" si="856"/>
        <v>1150</v>
      </c>
      <c r="FN438" s="600">
        <f t="shared" ca="1" si="913"/>
        <v>104.1015</v>
      </c>
      <c r="FO438" s="331">
        <f t="shared" ca="1" si="857"/>
        <v>1045.8985</v>
      </c>
      <c r="FP438" s="597">
        <f t="shared" ca="1" si="858"/>
        <v>17.779059190397387</v>
      </c>
      <c r="FQ438" s="488">
        <f t="shared" ca="1" si="859"/>
        <v>1028.1194408096026</v>
      </c>
      <c r="FR438" s="331">
        <f t="shared" si="860"/>
        <v>0</v>
      </c>
      <c r="FS438" s="331">
        <f t="shared" si="861"/>
        <v>0</v>
      </c>
      <c r="FT438" s="596">
        <f t="shared" ca="1" si="862"/>
        <v>5067.5579958980725</v>
      </c>
      <c r="FU438" s="420">
        <f t="shared" ca="1" si="816"/>
        <v>0</v>
      </c>
      <c r="FV438" s="416">
        <f t="shared" ca="1" si="863"/>
        <v>1150</v>
      </c>
      <c r="FW438" s="372">
        <f t="shared" ca="1" si="914"/>
        <v>-1150</v>
      </c>
      <c r="FX438" s="242">
        <v>297</v>
      </c>
      <c r="FY438" s="29">
        <f t="shared" si="864"/>
        <v>0</v>
      </c>
      <c r="FZ438" s="29">
        <f t="shared" ca="1" si="921"/>
        <v>106350.25253781116</v>
      </c>
      <c r="GA438" s="29">
        <f t="shared" ca="1" si="817"/>
        <v>110.78151306021998</v>
      </c>
      <c r="GB438" s="29"/>
      <c r="GC438" s="24">
        <v>296</v>
      </c>
      <c r="GD438" s="243">
        <f t="shared" ca="1" si="903"/>
        <v>1150</v>
      </c>
      <c r="GE438" s="243">
        <f t="shared" ca="1" si="926"/>
        <v>410171.99451483157</v>
      </c>
      <c r="GF438" s="243">
        <f t="shared" ca="1" si="865"/>
        <v>427.2624942862829</v>
      </c>
      <c r="GG438" s="33"/>
      <c r="GQ438" s="242">
        <v>296</v>
      </c>
      <c r="GR438" s="331">
        <f t="shared" ca="1" si="818"/>
        <v>1150</v>
      </c>
      <c r="GS438" s="600">
        <f t="shared" ca="1" si="915"/>
        <v>106.9885</v>
      </c>
      <c r="GT438" s="331">
        <f t="shared" ca="1" si="819"/>
        <v>1043.0115000000001</v>
      </c>
      <c r="GU438" s="591">
        <f t="shared" ca="1" si="866"/>
        <v>61.096392762036125</v>
      </c>
      <c r="GV438" s="488">
        <f t="shared" ca="1" si="904"/>
        <v>981.91510723796398</v>
      </c>
      <c r="GW438" s="331">
        <f t="shared" si="905"/>
        <v>0</v>
      </c>
      <c r="GX438" s="331">
        <f t="shared" si="906"/>
        <v>0</v>
      </c>
      <c r="GY438" s="593">
        <f t="shared" ca="1" si="907"/>
        <v>19965.419554031563</v>
      </c>
      <c r="GZ438" s="420">
        <f t="shared" ca="1" si="820"/>
        <v>0</v>
      </c>
      <c r="HA438" s="416">
        <f t="shared" ca="1" si="867"/>
        <v>1150</v>
      </c>
      <c r="HB438" s="372">
        <f t="shared" ca="1" si="916"/>
        <v>-1150</v>
      </c>
      <c r="HC438" s="242">
        <v>297</v>
      </c>
      <c r="HD438" s="29">
        <f t="shared" si="868"/>
        <v>0</v>
      </c>
      <c r="HE438" s="29">
        <f t="shared" ca="1" si="922"/>
        <v>98641.43340475623</v>
      </c>
      <c r="HF438" s="29">
        <f t="shared" ca="1" si="821"/>
        <v>102.75149312995443</v>
      </c>
      <c r="HG438" s="29"/>
      <c r="HH438" s="24">
        <v>296</v>
      </c>
      <c r="HI438" s="243">
        <f t="shared" ca="1" si="917"/>
        <v>1150</v>
      </c>
      <c r="HJ438" s="243">
        <f t="shared" ca="1" si="927"/>
        <v>408779.03462081379</v>
      </c>
      <c r="HK438" s="243">
        <f t="shared" ca="1" si="869"/>
        <v>425.8114943966811</v>
      </c>
      <c r="HL438" s="33"/>
    </row>
    <row r="439" spans="3:220" ht="15" customHeight="1" x14ac:dyDescent="0.25">
      <c r="C439" s="242">
        <v>297</v>
      </c>
      <c r="D439" s="243">
        <f t="shared" si="793"/>
        <v>1155.6736805955547</v>
      </c>
      <c r="E439" s="865">
        <f t="shared" si="870"/>
        <v>100</v>
      </c>
      <c r="F439" s="866"/>
      <c r="G439" s="243">
        <f t="shared" si="794"/>
        <v>1055.6736805955547</v>
      </c>
      <c r="H439" s="859">
        <f t="shared" si="795"/>
        <v>13.959129442145317</v>
      </c>
      <c r="I439" s="860"/>
      <c r="J439" s="243">
        <f t="shared" si="796"/>
        <v>1041.7145511534095</v>
      </c>
      <c r="K439" s="859">
        <f t="shared" si="822"/>
        <v>3146.0242814901853</v>
      </c>
      <c r="L439" s="860"/>
      <c r="M439" s="860"/>
      <c r="N439" s="861"/>
      <c r="O439" s="248">
        <f t="shared" si="823"/>
        <v>3146.0242814901853</v>
      </c>
      <c r="P439" s="248">
        <f t="shared" si="791"/>
        <v>0</v>
      </c>
      <c r="Q439" s="248">
        <f t="shared" si="797"/>
        <v>0</v>
      </c>
      <c r="R439" s="1015" t="str">
        <f t="shared" si="792"/>
        <v/>
      </c>
      <c r="S439" s="1015"/>
      <c r="U439">
        <v>297</v>
      </c>
      <c r="W439" s="278"/>
      <c r="X439" s="278"/>
      <c r="Y439" s="854"/>
      <c r="Z439" s="855"/>
      <c r="AA439" s="279"/>
      <c r="AR439" s="242">
        <v>297</v>
      </c>
      <c r="AS439" s="331">
        <f t="shared" ca="1" si="883"/>
        <v>0</v>
      </c>
      <c r="AT439" s="566">
        <f t="shared" ca="1" si="824"/>
        <v>0</v>
      </c>
      <c r="AU439" s="331">
        <f t="shared" ca="1" si="799"/>
        <v>0</v>
      </c>
      <c r="AV439" s="329">
        <f t="shared" ca="1" si="884"/>
        <v>0</v>
      </c>
      <c r="AW439" s="331">
        <f t="shared" ca="1" si="885"/>
        <v>0</v>
      </c>
      <c r="AX439" s="331">
        <f t="shared" si="825"/>
        <v>0</v>
      </c>
      <c r="AY439" s="331">
        <f t="shared" si="873"/>
        <v>0</v>
      </c>
      <c r="AZ439" s="350">
        <f t="shared" ca="1" si="886"/>
        <v>0</v>
      </c>
      <c r="BA439" s="420">
        <f t="shared" ca="1" si="887"/>
        <v>0</v>
      </c>
      <c r="BB439" s="416">
        <f t="shared" ca="1" si="826"/>
        <v>0</v>
      </c>
      <c r="BC439" s="372">
        <f t="shared" ca="1" si="908"/>
        <v>0</v>
      </c>
      <c r="BD439" s="242">
        <v>298</v>
      </c>
      <c r="BE439" s="29">
        <f t="shared" si="804"/>
        <v>0</v>
      </c>
      <c r="BF439" s="29">
        <f t="shared" ca="1" si="827"/>
        <v>106350.25253781116</v>
      </c>
      <c r="BG439" s="29">
        <f t="shared" ca="1" si="805"/>
        <v>110.78151306021998</v>
      </c>
      <c r="BH439" s="29"/>
      <c r="BI439" s="24">
        <v>297</v>
      </c>
      <c r="BJ439" s="243">
        <f t="shared" ca="1" si="898"/>
        <v>0</v>
      </c>
      <c r="BK439" s="243">
        <f t="shared" ca="1" si="871"/>
        <v>0</v>
      </c>
      <c r="BL439" s="243">
        <f t="shared" ca="1" si="828"/>
        <v>0</v>
      </c>
      <c r="BM439" s="33"/>
      <c r="BO439" s="278"/>
      <c r="BP439" s="278"/>
      <c r="BQ439" s="278"/>
      <c r="BR439" s="278"/>
      <c r="BS439" s="278"/>
      <c r="BT439" s="278"/>
      <c r="BU439" s="278"/>
      <c r="BV439" s="278"/>
      <c r="BW439" s="679">
        <v>297</v>
      </c>
      <c r="BX439" s="489">
        <f t="shared" ca="1" si="829"/>
        <v>0</v>
      </c>
      <c r="BY439" s="489">
        <f t="shared" ca="1" si="806"/>
        <v>0</v>
      </c>
      <c r="BZ439" s="489">
        <f t="shared" ca="1" si="807"/>
        <v>0</v>
      </c>
      <c r="CA439" s="489">
        <f t="shared" ca="1" si="830"/>
        <v>0</v>
      </c>
      <c r="CB439" s="489">
        <f t="shared" ca="1" si="831"/>
        <v>0</v>
      </c>
      <c r="CC439" s="489">
        <f t="shared" si="832"/>
        <v>0</v>
      </c>
      <c r="CD439" s="489">
        <f t="shared" si="833"/>
        <v>0</v>
      </c>
      <c r="CE439" s="647">
        <f t="shared" ca="1" si="834"/>
        <v>0</v>
      </c>
      <c r="CF439" s="700">
        <f t="shared" ca="1" si="872"/>
        <v>0</v>
      </c>
      <c r="CG439" s="701">
        <f t="shared" ca="1" si="835"/>
        <v>0</v>
      </c>
      <c r="CH439" s="710">
        <f t="shared" ca="1" si="909"/>
        <v>0</v>
      </c>
      <c r="CI439" s="679">
        <v>298</v>
      </c>
      <c r="CJ439" s="29">
        <f t="shared" si="808"/>
        <v>0</v>
      </c>
      <c r="CK439" s="29">
        <f t="shared" ca="1" si="919"/>
        <v>106350.25253781116</v>
      </c>
      <c r="CL439" s="29">
        <f t="shared" ca="1" si="809"/>
        <v>110.78151306021998</v>
      </c>
      <c r="CM439" s="29"/>
      <c r="CN439" s="29">
        <v>297</v>
      </c>
      <c r="CO439" s="29">
        <f t="shared" ca="1" si="899"/>
        <v>0</v>
      </c>
      <c r="CP439" s="29">
        <f t="shared" ca="1" si="923"/>
        <v>0</v>
      </c>
      <c r="CQ439" s="29">
        <f t="shared" ca="1" si="836"/>
        <v>0</v>
      </c>
      <c r="CR439" s="292"/>
      <c r="DB439" s="242">
        <v>297</v>
      </c>
      <c r="DC439" s="488">
        <f t="shared" ca="1" si="837"/>
        <v>0</v>
      </c>
      <c r="DD439" s="489">
        <f t="shared" ca="1" si="810"/>
        <v>0</v>
      </c>
      <c r="DE439" s="488">
        <f t="shared" ca="1" si="838"/>
        <v>0</v>
      </c>
      <c r="DF439" s="489">
        <f t="shared" ca="1" si="839"/>
        <v>0</v>
      </c>
      <c r="DG439" s="488">
        <f t="shared" ca="1" si="840"/>
        <v>0</v>
      </c>
      <c r="DH439" s="488">
        <f t="shared" si="841"/>
        <v>0</v>
      </c>
      <c r="DI439" s="488">
        <f t="shared" si="842"/>
        <v>0</v>
      </c>
      <c r="DJ439" s="523">
        <f t="shared" ca="1" si="843"/>
        <v>0</v>
      </c>
      <c r="DK439" s="420">
        <f t="shared" ca="1" si="811"/>
        <v>0</v>
      </c>
      <c r="DL439" s="416">
        <f t="shared" ca="1" si="844"/>
        <v>0</v>
      </c>
      <c r="DM439" s="372">
        <f t="shared" ca="1" si="910"/>
        <v>0</v>
      </c>
      <c r="DN439" s="242">
        <v>298</v>
      </c>
      <c r="DO439" s="29">
        <f t="shared" si="812"/>
        <v>0</v>
      </c>
      <c r="DP439" s="29">
        <f t="shared" ca="1" si="918"/>
        <v>98641.43340475623</v>
      </c>
      <c r="DQ439" s="29">
        <f t="shared" ca="1" si="813"/>
        <v>102.75149312995443</v>
      </c>
      <c r="DR439" s="29"/>
      <c r="DS439" s="24">
        <v>297</v>
      </c>
      <c r="DT439" s="243">
        <f t="shared" ca="1" si="901"/>
        <v>0</v>
      </c>
      <c r="DU439" s="243">
        <f t="shared" ca="1" si="924"/>
        <v>0</v>
      </c>
      <c r="DV439" s="243">
        <f t="shared" ca="1" si="845"/>
        <v>0</v>
      </c>
      <c r="DW439" s="33"/>
      <c r="EG439" s="242">
        <v>297</v>
      </c>
      <c r="EH439" s="331">
        <f t="shared" ca="1" si="846"/>
        <v>852.3570483917357</v>
      </c>
      <c r="EI439" s="599">
        <f t="shared" ca="1" si="911"/>
        <v>103.62049999999999</v>
      </c>
      <c r="EJ439" s="331">
        <f t="shared" ca="1" si="847"/>
        <v>748.73654839173571</v>
      </c>
      <c r="EK439" s="594">
        <f t="shared" ca="1" si="848"/>
        <v>2.1774639961537807</v>
      </c>
      <c r="EL439" s="488">
        <f t="shared" ca="1" si="849"/>
        <v>746.55908439558198</v>
      </c>
      <c r="EM439" s="331">
        <f t="shared" si="850"/>
        <v>0</v>
      </c>
      <c r="EN439" s="331">
        <f t="shared" si="851"/>
        <v>0</v>
      </c>
      <c r="EO439" s="595">
        <f t="shared" ca="1" si="852"/>
        <v>0</v>
      </c>
      <c r="EP439" s="420">
        <f t="shared" ca="1" si="888"/>
        <v>297</v>
      </c>
      <c r="EQ439" s="416">
        <f t="shared" ca="1" si="853"/>
        <v>852.3570483917357</v>
      </c>
      <c r="ER439" s="372">
        <f t="shared" ca="1" si="912"/>
        <v>-852.3570483917357</v>
      </c>
      <c r="ES439" s="242">
        <v>298</v>
      </c>
      <c r="ET439" s="29">
        <f t="shared" si="854"/>
        <v>0</v>
      </c>
      <c r="EU439" s="29">
        <f t="shared" ca="1" si="920"/>
        <v>106350.25253781116</v>
      </c>
      <c r="EV439" s="29">
        <f t="shared" ca="1" si="815"/>
        <v>110.78151306021998</v>
      </c>
      <c r="EW439" s="29"/>
      <c r="EX439" s="24">
        <v>297</v>
      </c>
      <c r="EY439" s="243">
        <f t="shared" ca="1" si="902"/>
        <v>852.3570483917357</v>
      </c>
      <c r="EZ439" s="243">
        <f t="shared" ca="1" si="925"/>
        <v>411067.82232008496</v>
      </c>
      <c r="FA439" s="243">
        <f t="shared" ca="1" si="855"/>
        <v>428.19564825008848</v>
      </c>
      <c r="FB439" s="33"/>
      <c r="FL439" s="242">
        <v>297</v>
      </c>
      <c r="FM439" s="331">
        <f t="shared" ca="1" si="856"/>
        <v>1150</v>
      </c>
      <c r="FN439" s="600">
        <f t="shared" ca="1" si="913"/>
        <v>104.1015</v>
      </c>
      <c r="FO439" s="331">
        <f t="shared" ca="1" si="857"/>
        <v>1045.8985</v>
      </c>
      <c r="FP439" s="597">
        <f t="shared" ca="1" si="858"/>
        <v>14.780377488036045</v>
      </c>
      <c r="FQ439" s="488">
        <f t="shared" ca="1" si="859"/>
        <v>1031.118122511964</v>
      </c>
      <c r="FR439" s="331">
        <f t="shared" si="860"/>
        <v>0</v>
      </c>
      <c r="FS439" s="331">
        <f t="shared" si="861"/>
        <v>0</v>
      </c>
      <c r="FT439" s="596">
        <f t="shared" ca="1" si="862"/>
        <v>4036.4398733861085</v>
      </c>
      <c r="FU439" s="420">
        <f t="shared" ca="1" si="816"/>
        <v>0</v>
      </c>
      <c r="FV439" s="416">
        <f t="shared" ca="1" si="863"/>
        <v>1150</v>
      </c>
      <c r="FW439" s="372">
        <f t="shared" ca="1" si="914"/>
        <v>-1150</v>
      </c>
      <c r="FX439" s="242">
        <v>298</v>
      </c>
      <c r="FY439" s="29">
        <f t="shared" si="864"/>
        <v>0</v>
      </c>
      <c r="FZ439" s="29">
        <f t="shared" ca="1" si="921"/>
        <v>106350.25253781116</v>
      </c>
      <c r="GA439" s="29">
        <f t="shared" ca="1" si="817"/>
        <v>110.78151306021998</v>
      </c>
      <c r="GB439" s="29"/>
      <c r="GC439" s="24">
        <v>297</v>
      </c>
      <c r="GD439" s="243">
        <f t="shared" ca="1" si="903"/>
        <v>1150</v>
      </c>
      <c r="GE439" s="243">
        <f t="shared" ca="1" si="926"/>
        <v>411321.99451483157</v>
      </c>
      <c r="GF439" s="243">
        <f t="shared" ca="1" si="865"/>
        <v>428.46041095294959</v>
      </c>
      <c r="GG439" s="33"/>
      <c r="GQ439" s="242">
        <v>297</v>
      </c>
      <c r="GR439" s="331">
        <f t="shared" ca="1" si="818"/>
        <v>1150</v>
      </c>
      <c r="GS439" s="600">
        <f t="shared" ca="1" si="915"/>
        <v>106.9885</v>
      </c>
      <c r="GT439" s="331">
        <f t="shared" ca="1" si="819"/>
        <v>1043.0115000000001</v>
      </c>
      <c r="GU439" s="591">
        <f t="shared" ca="1" si="866"/>
        <v>58.232473699258726</v>
      </c>
      <c r="GV439" s="488">
        <f t="shared" ca="1" si="904"/>
        <v>984.77902630074129</v>
      </c>
      <c r="GW439" s="331">
        <f t="shared" si="905"/>
        <v>0</v>
      </c>
      <c r="GX439" s="331">
        <f t="shared" si="906"/>
        <v>0</v>
      </c>
      <c r="GY439" s="593">
        <f t="shared" ca="1" si="907"/>
        <v>18980.640527730822</v>
      </c>
      <c r="GZ439" s="420">
        <f t="shared" ca="1" si="820"/>
        <v>0</v>
      </c>
      <c r="HA439" s="416">
        <f t="shared" ca="1" si="867"/>
        <v>1150</v>
      </c>
      <c r="HB439" s="372">
        <f t="shared" ca="1" si="916"/>
        <v>-1150</v>
      </c>
      <c r="HC439" s="242">
        <v>298</v>
      </c>
      <c r="HD439" s="29">
        <f t="shared" si="868"/>
        <v>0</v>
      </c>
      <c r="HE439" s="29">
        <f t="shared" ca="1" si="922"/>
        <v>98641.43340475623</v>
      </c>
      <c r="HF439" s="29">
        <f t="shared" ca="1" si="821"/>
        <v>102.75149312995443</v>
      </c>
      <c r="HG439" s="29"/>
      <c r="HH439" s="24">
        <v>297</v>
      </c>
      <c r="HI439" s="243">
        <f t="shared" ca="1" si="917"/>
        <v>1150</v>
      </c>
      <c r="HJ439" s="243">
        <f t="shared" ca="1" si="927"/>
        <v>409929.03462081379</v>
      </c>
      <c r="HK439" s="243">
        <f t="shared" ca="1" si="869"/>
        <v>427.00941106334773</v>
      </c>
      <c r="HL439" s="33"/>
    </row>
    <row r="440" spans="3:220" ht="15" customHeight="1" x14ac:dyDescent="0.25">
      <c r="C440" s="242">
        <v>298</v>
      </c>
      <c r="D440" s="243">
        <f t="shared" si="793"/>
        <v>1155.6736805955547</v>
      </c>
      <c r="E440" s="865">
        <f t="shared" si="870"/>
        <v>100</v>
      </c>
      <c r="F440" s="866"/>
      <c r="G440" s="243">
        <f t="shared" si="794"/>
        <v>1055.6736805955547</v>
      </c>
      <c r="H440" s="859">
        <f t="shared" si="795"/>
        <v>10.486747604967285</v>
      </c>
      <c r="I440" s="860"/>
      <c r="J440" s="243">
        <f t="shared" si="796"/>
        <v>1045.1869329905874</v>
      </c>
      <c r="K440" s="859">
        <f t="shared" si="822"/>
        <v>2100.8373484995982</v>
      </c>
      <c r="L440" s="860"/>
      <c r="M440" s="860"/>
      <c r="N440" s="861"/>
      <c r="O440" s="248">
        <f t="shared" si="823"/>
        <v>2100.8373484995982</v>
      </c>
      <c r="P440" s="248">
        <f t="shared" si="791"/>
        <v>0</v>
      </c>
      <c r="Q440" s="248">
        <f t="shared" si="797"/>
        <v>0</v>
      </c>
      <c r="R440" s="1015" t="str">
        <f t="shared" si="792"/>
        <v/>
      </c>
      <c r="S440" s="1015"/>
      <c r="U440">
        <v>298</v>
      </c>
      <c r="W440" s="278"/>
      <c r="X440" s="278"/>
      <c r="Y440" s="854"/>
      <c r="Z440" s="855"/>
      <c r="AA440" s="279"/>
      <c r="AR440" s="242">
        <v>298</v>
      </c>
      <c r="AS440" s="331">
        <f t="shared" ca="1" si="883"/>
        <v>0</v>
      </c>
      <c r="AT440" s="566">
        <f t="shared" ca="1" si="824"/>
        <v>0</v>
      </c>
      <c r="AU440" s="331">
        <f t="shared" ca="1" si="799"/>
        <v>0</v>
      </c>
      <c r="AV440" s="329">
        <f t="shared" ca="1" si="884"/>
        <v>0</v>
      </c>
      <c r="AW440" s="331">
        <f t="shared" ca="1" si="885"/>
        <v>0</v>
      </c>
      <c r="AX440" s="331">
        <f t="shared" si="825"/>
        <v>0</v>
      </c>
      <c r="AY440" s="331">
        <f t="shared" si="873"/>
        <v>0</v>
      </c>
      <c r="AZ440" s="350">
        <f t="shared" ca="1" si="886"/>
        <v>0</v>
      </c>
      <c r="BA440" s="420">
        <f t="shared" ca="1" si="887"/>
        <v>0</v>
      </c>
      <c r="BB440" s="416">
        <f t="shared" ca="1" si="826"/>
        <v>0</v>
      </c>
      <c r="BC440" s="372">
        <f t="shared" ca="1" si="908"/>
        <v>0</v>
      </c>
      <c r="BD440" s="242">
        <v>299</v>
      </c>
      <c r="BE440" s="29">
        <f t="shared" si="804"/>
        <v>0</v>
      </c>
      <c r="BF440" s="29">
        <f t="shared" ca="1" si="827"/>
        <v>106350.25253781116</v>
      </c>
      <c r="BG440" s="29">
        <f t="shared" ca="1" si="805"/>
        <v>110.78151306021998</v>
      </c>
      <c r="BH440" s="29"/>
      <c r="BI440" s="24">
        <v>298</v>
      </c>
      <c r="BJ440" s="243">
        <f t="shared" ca="1" si="898"/>
        <v>0</v>
      </c>
      <c r="BK440" s="243">
        <f t="shared" ca="1" si="871"/>
        <v>0</v>
      </c>
      <c r="BL440" s="243">
        <f t="shared" ca="1" si="828"/>
        <v>0</v>
      </c>
      <c r="BM440" s="33"/>
      <c r="BO440" s="278"/>
      <c r="BP440" s="278"/>
      <c r="BQ440" s="278"/>
      <c r="BR440" s="278"/>
      <c r="BS440" s="278"/>
      <c r="BT440" s="278"/>
      <c r="BU440" s="278"/>
      <c r="BV440" s="278"/>
      <c r="BW440" s="679">
        <v>298</v>
      </c>
      <c r="BX440" s="489">
        <f t="shared" ca="1" si="829"/>
        <v>0</v>
      </c>
      <c r="BY440" s="489">
        <f t="shared" ca="1" si="806"/>
        <v>0</v>
      </c>
      <c r="BZ440" s="489">
        <f t="shared" ca="1" si="807"/>
        <v>0</v>
      </c>
      <c r="CA440" s="489">
        <f t="shared" ca="1" si="830"/>
        <v>0</v>
      </c>
      <c r="CB440" s="489">
        <f t="shared" ca="1" si="831"/>
        <v>0</v>
      </c>
      <c r="CC440" s="489">
        <f t="shared" si="832"/>
        <v>0</v>
      </c>
      <c r="CD440" s="489">
        <f t="shared" si="833"/>
        <v>0</v>
      </c>
      <c r="CE440" s="647">
        <f t="shared" ca="1" si="834"/>
        <v>0</v>
      </c>
      <c r="CF440" s="700">
        <f t="shared" ca="1" si="872"/>
        <v>0</v>
      </c>
      <c r="CG440" s="701">
        <f t="shared" ca="1" si="835"/>
        <v>0</v>
      </c>
      <c r="CH440" s="710">
        <f t="shared" ca="1" si="909"/>
        <v>0</v>
      </c>
      <c r="CI440" s="679">
        <v>299</v>
      </c>
      <c r="CJ440" s="29">
        <f t="shared" si="808"/>
        <v>0</v>
      </c>
      <c r="CK440" s="29">
        <f t="shared" ca="1" si="919"/>
        <v>106350.25253781116</v>
      </c>
      <c r="CL440" s="29">
        <f t="shared" ca="1" si="809"/>
        <v>110.78151306021998</v>
      </c>
      <c r="CM440" s="29"/>
      <c r="CN440" s="29">
        <v>298</v>
      </c>
      <c r="CO440" s="29">
        <f t="shared" ca="1" si="899"/>
        <v>0</v>
      </c>
      <c r="CP440" s="29">
        <f t="shared" ca="1" si="923"/>
        <v>0</v>
      </c>
      <c r="CQ440" s="29">
        <f t="shared" ca="1" si="836"/>
        <v>0</v>
      </c>
      <c r="CR440" s="292"/>
      <c r="DB440" s="242">
        <v>298</v>
      </c>
      <c r="DC440" s="488">
        <f t="shared" ca="1" si="837"/>
        <v>0</v>
      </c>
      <c r="DD440" s="489">
        <f t="shared" ca="1" si="810"/>
        <v>0</v>
      </c>
      <c r="DE440" s="488">
        <f t="shared" ca="1" si="838"/>
        <v>0</v>
      </c>
      <c r="DF440" s="489">
        <f t="shared" ca="1" si="839"/>
        <v>0</v>
      </c>
      <c r="DG440" s="488">
        <f t="shared" ca="1" si="840"/>
        <v>0</v>
      </c>
      <c r="DH440" s="488">
        <f t="shared" si="841"/>
        <v>0</v>
      </c>
      <c r="DI440" s="488">
        <f t="shared" si="842"/>
        <v>0</v>
      </c>
      <c r="DJ440" s="523">
        <f t="shared" ca="1" si="843"/>
        <v>0</v>
      </c>
      <c r="DK440" s="420">
        <f t="shared" ca="1" si="811"/>
        <v>0</v>
      </c>
      <c r="DL440" s="416">
        <f t="shared" ca="1" si="844"/>
        <v>0</v>
      </c>
      <c r="DM440" s="372">
        <f t="shared" ca="1" si="910"/>
        <v>0</v>
      </c>
      <c r="DN440" s="242">
        <v>299</v>
      </c>
      <c r="DO440" s="29">
        <f t="shared" si="812"/>
        <v>0</v>
      </c>
      <c r="DP440" s="29">
        <f t="shared" ca="1" si="918"/>
        <v>98641.43340475623</v>
      </c>
      <c r="DQ440" s="29">
        <f t="shared" ca="1" si="813"/>
        <v>102.75149312995443</v>
      </c>
      <c r="DR440" s="29"/>
      <c r="DS440" s="24">
        <v>298</v>
      </c>
      <c r="DT440" s="243">
        <f t="shared" ca="1" si="901"/>
        <v>0</v>
      </c>
      <c r="DU440" s="243">
        <f t="shared" ca="1" si="924"/>
        <v>0</v>
      </c>
      <c r="DV440" s="243">
        <f t="shared" ca="1" si="845"/>
        <v>0</v>
      </c>
      <c r="DW440" s="33"/>
      <c r="EG440" s="242">
        <v>298</v>
      </c>
      <c r="EH440" s="331">
        <f t="shared" ca="1" si="846"/>
        <v>0</v>
      </c>
      <c r="EI440" s="599">
        <f t="shared" ca="1" si="911"/>
        <v>0</v>
      </c>
      <c r="EJ440" s="331">
        <f t="shared" ca="1" si="847"/>
        <v>0</v>
      </c>
      <c r="EK440" s="594">
        <f t="shared" ca="1" si="848"/>
        <v>0</v>
      </c>
      <c r="EL440" s="488">
        <f t="shared" ca="1" si="849"/>
        <v>0</v>
      </c>
      <c r="EM440" s="331">
        <f t="shared" si="850"/>
        <v>0</v>
      </c>
      <c r="EN440" s="331">
        <f t="shared" si="851"/>
        <v>0</v>
      </c>
      <c r="EO440" s="595">
        <f t="shared" ca="1" si="852"/>
        <v>0</v>
      </c>
      <c r="EP440" s="420">
        <f t="shared" ca="1" si="888"/>
        <v>0</v>
      </c>
      <c r="EQ440" s="416">
        <f t="shared" ca="1" si="853"/>
        <v>0</v>
      </c>
      <c r="ER440" s="372">
        <f t="shared" ca="1" si="912"/>
        <v>0</v>
      </c>
      <c r="ES440" s="242">
        <v>299</v>
      </c>
      <c r="ET440" s="29">
        <f t="shared" si="854"/>
        <v>0</v>
      </c>
      <c r="EU440" s="29">
        <f t="shared" ca="1" si="920"/>
        <v>106350.25253781116</v>
      </c>
      <c r="EV440" s="29">
        <f t="shared" ca="1" si="815"/>
        <v>110.78151306021998</v>
      </c>
      <c r="EW440" s="29"/>
      <c r="EX440" s="24">
        <v>298</v>
      </c>
      <c r="EY440" s="243">
        <f t="shared" ca="1" si="902"/>
        <v>0</v>
      </c>
      <c r="EZ440" s="243">
        <f t="shared" ca="1" si="925"/>
        <v>0</v>
      </c>
      <c r="FA440" s="243">
        <f t="shared" ca="1" si="855"/>
        <v>0</v>
      </c>
      <c r="FB440" s="33"/>
      <c r="FL440" s="242">
        <v>298</v>
      </c>
      <c r="FM440" s="331">
        <f t="shared" ca="1" si="856"/>
        <v>1150</v>
      </c>
      <c r="FN440" s="600">
        <f t="shared" ca="1" si="913"/>
        <v>104.1015</v>
      </c>
      <c r="FO440" s="331">
        <f t="shared" ca="1" si="857"/>
        <v>1045.8985</v>
      </c>
      <c r="FP440" s="597">
        <f t="shared" ca="1" si="858"/>
        <v>11.772949630709483</v>
      </c>
      <c r="FQ440" s="488">
        <f t="shared" ca="1" si="859"/>
        <v>1034.1255503692905</v>
      </c>
      <c r="FR440" s="331">
        <f t="shared" si="860"/>
        <v>0</v>
      </c>
      <c r="FS440" s="331">
        <f t="shared" si="861"/>
        <v>0</v>
      </c>
      <c r="FT440" s="596">
        <f t="shared" ca="1" si="862"/>
        <v>3002.314323016818</v>
      </c>
      <c r="FU440" s="420">
        <f t="shared" ca="1" si="816"/>
        <v>0</v>
      </c>
      <c r="FV440" s="416">
        <f t="shared" ca="1" si="863"/>
        <v>1150</v>
      </c>
      <c r="FW440" s="372">
        <f t="shared" ca="1" si="914"/>
        <v>-1150</v>
      </c>
      <c r="FX440" s="242">
        <v>299</v>
      </c>
      <c r="FY440" s="29">
        <f t="shared" si="864"/>
        <v>0</v>
      </c>
      <c r="FZ440" s="29">
        <f t="shared" ca="1" si="921"/>
        <v>106350.25253781116</v>
      </c>
      <c r="GA440" s="29">
        <f t="shared" ca="1" si="817"/>
        <v>110.78151306021998</v>
      </c>
      <c r="GB440" s="29"/>
      <c r="GC440" s="24">
        <v>298</v>
      </c>
      <c r="GD440" s="243">
        <f t="shared" ca="1" si="903"/>
        <v>1150</v>
      </c>
      <c r="GE440" s="243">
        <f t="shared" ca="1" si="926"/>
        <v>412471.99451483157</v>
      </c>
      <c r="GF440" s="243">
        <f t="shared" ca="1" si="865"/>
        <v>429.65832761961627</v>
      </c>
      <c r="GG440" s="33"/>
      <c r="GQ440" s="242">
        <v>298</v>
      </c>
      <c r="GR440" s="331">
        <f t="shared" ca="1" si="818"/>
        <v>1150</v>
      </c>
      <c r="GS440" s="600">
        <f t="shared" ca="1" si="915"/>
        <v>106.9885</v>
      </c>
      <c r="GT440" s="331">
        <f t="shared" ca="1" si="819"/>
        <v>1043.0115000000001</v>
      </c>
      <c r="GU440" s="591">
        <f t="shared" ca="1" si="866"/>
        <v>55.360201539214906</v>
      </c>
      <c r="GV440" s="488">
        <f t="shared" ca="1" si="904"/>
        <v>987.65129846078514</v>
      </c>
      <c r="GW440" s="331">
        <f t="shared" si="905"/>
        <v>0</v>
      </c>
      <c r="GX440" s="331">
        <f t="shared" si="906"/>
        <v>0</v>
      </c>
      <c r="GY440" s="593">
        <f t="shared" ca="1" si="907"/>
        <v>17992.989229270039</v>
      </c>
      <c r="GZ440" s="420">
        <f t="shared" ca="1" si="820"/>
        <v>0</v>
      </c>
      <c r="HA440" s="416">
        <f t="shared" ca="1" si="867"/>
        <v>1150</v>
      </c>
      <c r="HB440" s="372">
        <f t="shared" ca="1" si="916"/>
        <v>-1150</v>
      </c>
      <c r="HC440" s="242">
        <v>299</v>
      </c>
      <c r="HD440" s="29">
        <f t="shared" si="868"/>
        <v>0</v>
      </c>
      <c r="HE440" s="29">
        <f t="shared" ca="1" si="922"/>
        <v>98641.43340475623</v>
      </c>
      <c r="HF440" s="29">
        <f t="shared" ca="1" si="821"/>
        <v>102.75149312995443</v>
      </c>
      <c r="HG440" s="29"/>
      <c r="HH440" s="24">
        <v>298</v>
      </c>
      <c r="HI440" s="243">
        <f t="shared" ca="1" si="917"/>
        <v>1150</v>
      </c>
      <c r="HJ440" s="243">
        <f t="shared" ca="1" si="927"/>
        <v>411079.03462081379</v>
      </c>
      <c r="HK440" s="243">
        <f t="shared" ca="1" si="869"/>
        <v>428.20732773001441</v>
      </c>
      <c r="HL440" s="33"/>
    </row>
    <row r="441" spans="3:220" ht="15" customHeight="1" x14ac:dyDescent="0.25">
      <c r="C441" s="242">
        <v>299</v>
      </c>
      <c r="D441" s="243">
        <f t="shared" si="793"/>
        <v>1155.6736805955547</v>
      </c>
      <c r="E441" s="865">
        <f t="shared" si="870"/>
        <v>100</v>
      </c>
      <c r="F441" s="866"/>
      <c r="G441" s="243">
        <f t="shared" si="794"/>
        <v>1055.6736805955547</v>
      </c>
      <c r="H441" s="859">
        <f t="shared" si="795"/>
        <v>7.0027911616653276</v>
      </c>
      <c r="I441" s="860"/>
      <c r="J441" s="243">
        <f t="shared" si="796"/>
        <v>1048.6708894338894</v>
      </c>
      <c r="K441" s="859">
        <f t="shared" si="822"/>
        <v>1052.1664590657088</v>
      </c>
      <c r="L441" s="860"/>
      <c r="M441" s="860"/>
      <c r="N441" s="861"/>
      <c r="O441" s="248">
        <f t="shared" si="823"/>
        <v>1052.1664590657088</v>
      </c>
      <c r="P441" s="248">
        <f t="shared" si="791"/>
        <v>0</v>
      </c>
      <c r="Q441" s="248">
        <f t="shared" si="797"/>
        <v>0</v>
      </c>
      <c r="R441" s="1015" t="str">
        <f t="shared" si="792"/>
        <v/>
      </c>
      <c r="S441" s="1015"/>
      <c r="U441">
        <v>299</v>
      </c>
      <c r="W441" s="278"/>
      <c r="X441" s="278"/>
      <c r="Y441" s="854"/>
      <c r="Z441" s="855"/>
      <c r="AA441" s="279"/>
      <c r="AR441" s="242">
        <v>299</v>
      </c>
      <c r="AS441" s="331">
        <f t="shared" ca="1" si="883"/>
        <v>0</v>
      </c>
      <c r="AT441" s="566">
        <f t="shared" ca="1" si="824"/>
        <v>0</v>
      </c>
      <c r="AU441" s="331">
        <f t="shared" ca="1" si="799"/>
        <v>0</v>
      </c>
      <c r="AV441" s="329">
        <f t="shared" ca="1" si="884"/>
        <v>0</v>
      </c>
      <c r="AW441" s="331">
        <f t="shared" ca="1" si="885"/>
        <v>0</v>
      </c>
      <c r="AX441" s="331">
        <f t="shared" si="825"/>
        <v>0</v>
      </c>
      <c r="AY441" s="331">
        <f t="shared" si="873"/>
        <v>0</v>
      </c>
      <c r="AZ441" s="350">
        <f t="shared" ca="1" si="886"/>
        <v>0</v>
      </c>
      <c r="BA441" s="420">
        <f t="shared" ca="1" si="887"/>
        <v>0</v>
      </c>
      <c r="BB441" s="416">
        <f t="shared" ca="1" si="826"/>
        <v>0</v>
      </c>
      <c r="BC441" s="372">
        <f t="shared" ca="1" si="908"/>
        <v>0</v>
      </c>
      <c r="BD441" s="443">
        <v>300</v>
      </c>
      <c r="BE441" s="444">
        <f t="shared" si="804"/>
        <v>0</v>
      </c>
      <c r="BF441" s="444">
        <f t="shared" ca="1" si="827"/>
        <v>106350.25253781116</v>
      </c>
      <c r="BG441" s="444">
        <f t="shared" ca="1" si="805"/>
        <v>110.78151306021998</v>
      </c>
      <c r="BH441" s="444">
        <f ca="1">IF(BD441&gt;$BE$140,0,SUM(BG430:BG441))</f>
        <v>1329.3781567226397</v>
      </c>
      <c r="BI441" s="24">
        <v>299</v>
      </c>
      <c r="BJ441" s="243">
        <f t="shared" ca="1" si="898"/>
        <v>0</v>
      </c>
      <c r="BK441" s="243">
        <f t="shared" ca="1" si="871"/>
        <v>0</v>
      </c>
      <c r="BL441" s="243">
        <f t="shared" ca="1" si="828"/>
        <v>0</v>
      </c>
      <c r="BM441" s="33"/>
      <c r="BO441" s="278"/>
      <c r="BP441" s="278"/>
      <c r="BQ441" s="278"/>
      <c r="BR441" s="278"/>
      <c r="BS441" s="278"/>
      <c r="BT441" s="278"/>
      <c r="BU441" s="278"/>
      <c r="BV441" s="278"/>
      <c r="BW441" s="679">
        <v>299</v>
      </c>
      <c r="BX441" s="489">
        <f t="shared" ca="1" si="829"/>
        <v>0</v>
      </c>
      <c r="BY441" s="489">
        <f t="shared" ca="1" si="806"/>
        <v>0</v>
      </c>
      <c r="BZ441" s="489">
        <f t="shared" ca="1" si="807"/>
        <v>0</v>
      </c>
      <c r="CA441" s="489">
        <f t="shared" ca="1" si="830"/>
        <v>0</v>
      </c>
      <c r="CB441" s="489">
        <f t="shared" ca="1" si="831"/>
        <v>0</v>
      </c>
      <c r="CC441" s="489">
        <f t="shared" si="832"/>
        <v>0</v>
      </c>
      <c r="CD441" s="489">
        <f t="shared" si="833"/>
        <v>0</v>
      </c>
      <c r="CE441" s="647">
        <f t="shared" ca="1" si="834"/>
        <v>0</v>
      </c>
      <c r="CF441" s="700">
        <f t="shared" ca="1" si="872"/>
        <v>0</v>
      </c>
      <c r="CG441" s="701">
        <f t="shared" ca="1" si="835"/>
        <v>0</v>
      </c>
      <c r="CH441" s="710">
        <f t="shared" ca="1" si="909"/>
        <v>0</v>
      </c>
      <c r="CI441" s="703">
        <v>300</v>
      </c>
      <c r="CJ441" s="444">
        <f t="shared" si="808"/>
        <v>0</v>
      </c>
      <c r="CK441" s="444">
        <f t="shared" ca="1" si="919"/>
        <v>106350.25253781116</v>
      </c>
      <c r="CL441" s="444">
        <f t="shared" ca="1" si="809"/>
        <v>110.78151306021998</v>
      </c>
      <c r="CM441" s="444">
        <f ca="1">IF(CI441&gt;$CJ$140,0,SUM(CL430:CL441))</f>
        <v>1329.3781567226397</v>
      </c>
      <c r="CN441" s="29">
        <v>299</v>
      </c>
      <c r="CO441" s="29">
        <f t="shared" ca="1" si="899"/>
        <v>0</v>
      </c>
      <c r="CP441" s="29">
        <f t="shared" ca="1" si="923"/>
        <v>0</v>
      </c>
      <c r="CQ441" s="29">
        <f t="shared" ca="1" si="836"/>
        <v>0</v>
      </c>
      <c r="CR441" s="292"/>
      <c r="DB441" s="242">
        <v>299</v>
      </c>
      <c r="DC441" s="488">
        <f t="shared" ca="1" si="837"/>
        <v>0</v>
      </c>
      <c r="DD441" s="489">
        <f t="shared" ca="1" si="810"/>
        <v>0</v>
      </c>
      <c r="DE441" s="488">
        <f t="shared" ca="1" si="838"/>
        <v>0</v>
      </c>
      <c r="DF441" s="489">
        <f t="shared" ca="1" si="839"/>
        <v>0</v>
      </c>
      <c r="DG441" s="488">
        <f t="shared" ca="1" si="840"/>
        <v>0</v>
      </c>
      <c r="DH441" s="488">
        <f t="shared" si="841"/>
        <v>0</v>
      </c>
      <c r="DI441" s="488">
        <f t="shared" si="842"/>
        <v>0</v>
      </c>
      <c r="DJ441" s="523">
        <f t="shared" ca="1" si="843"/>
        <v>0</v>
      </c>
      <c r="DK441" s="420">
        <f t="shared" ca="1" si="811"/>
        <v>0</v>
      </c>
      <c r="DL441" s="416">
        <f t="shared" ca="1" si="844"/>
        <v>0</v>
      </c>
      <c r="DM441" s="372">
        <f t="shared" ca="1" si="910"/>
        <v>0</v>
      </c>
      <c r="DN441" s="443">
        <v>300</v>
      </c>
      <c r="DO441" s="444">
        <f t="shared" si="812"/>
        <v>0</v>
      </c>
      <c r="DP441" s="444">
        <f t="shared" ca="1" si="918"/>
        <v>98641.43340475623</v>
      </c>
      <c r="DQ441" s="444">
        <f t="shared" ca="1" si="813"/>
        <v>102.75149312995443</v>
      </c>
      <c r="DR441" s="444">
        <f ca="1">IF(DN441&gt;$DO$140,0,SUM(DQ430:DQ441))</f>
        <v>1233.0179175594531</v>
      </c>
      <c r="DS441" s="24">
        <v>299</v>
      </c>
      <c r="DT441" s="243">
        <f t="shared" ca="1" si="901"/>
        <v>0</v>
      </c>
      <c r="DU441" s="243">
        <f t="shared" ca="1" si="924"/>
        <v>0</v>
      </c>
      <c r="DV441" s="243">
        <f t="shared" ca="1" si="845"/>
        <v>0</v>
      </c>
      <c r="DW441" s="33"/>
      <c r="EG441" s="242">
        <v>299</v>
      </c>
      <c r="EH441" s="331">
        <f t="shared" ca="1" si="846"/>
        <v>0</v>
      </c>
      <c r="EI441" s="599">
        <f t="shared" ca="1" si="911"/>
        <v>0</v>
      </c>
      <c r="EJ441" s="331">
        <f t="shared" ca="1" si="847"/>
        <v>0</v>
      </c>
      <c r="EK441" s="594">
        <f t="shared" ca="1" si="848"/>
        <v>0</v>
      </c>
      <c r="EL441" s="488">
        <f t="shared" ca="1" si="849"/>
        <v>0</v>
      </c>
      <c r="EM441" s="331">
        <f t="shared" si="850"/>
        <v>0</v>
      </c>
      <c r="EN441" s="331">
        <f t="shared" si="851"/>
        <v>0</v>
      </c>
      <c r="EO441" s="595">
        <f t="shared" ca="1" si="852"/>
        <v>0</v>
      </c>
      <c r="EP441" s="420">
        <f t="shared" ca="1" si="888"/>
        <v>0</v>
      </c>
      <c r="EQ441" s="416">
        <f t="shared" ca="1" si="853"/>
        <v>0</v>
      </c>
      <c r="ER441" s="372">
        <f t="shared" ca="1" si="912"/>
        <v>0</v>
      </c>
      <c r="ES441" s="443">
        <v>300</v>
      </c>
      <c r="ET441" s="444">
        <f t="shared" si="854"/>
        <v>0</v>
      </c>
      <c r="EU441" s="444">
        <f t="shared" ca="1" si="920"/>
        <v>106350.25253781116</v>
      </c>
      <c r="EV441" s="444">
        <f t="shared" ca="1" si="815"/>
        <v>110.78151306021998</v>
      </c>
      <c r="EW441" s="444">
        <f ca="1">IF(ES441&gt;$ET$140,0,SUM(EV430:EV441))</f>
        <v>1329.3781567226397</v>
      </c>
      <c r="EX441" s="24">
        <v>299</v>
      </c>
      <c r="EY441" s="243">
        <f t="shared" ca="1" si="902"/>
        <v>0</v>
      </c>
      <c r="EZ441" s="243">
        <f t="shared" ca="1" si="925"/>
        <v>0</v>
      </c>
      <c r="FA441" s="243">
        <f t="shared" ca="1" si="855"/>
        <v>0</v>
      </c>
      <c r="FB441" s="33"/>
      <c r="FL441" s="242">
        <v>299</v>
      </c>
      <c r="FM441" s="331">
        <f t="shared" ca="1" si="856"/>
        <v>1150</v>
      </c>
      <c r="FN441" s="600">
        <f t="shared" ca="1" si="913"/>
        <v>104.1015</v>
      </c>
      <c r="FO441" s="331">
        <f t="shared" ca="1" si="857"/>
        <v>1045.8985</v>
      </c>
      <c r="FP441" s="597">
        <f t="shared" ca="1" si="858"/>
        <v>8.7567501087990536</v>
      </c>
      <c r="FQ441" s="488">
        <f t="shared" ca="1" si="859"/>
        <v>1037.141749891201</v>
      </c>
      <c r="FR441" s="331">
        <f t="shared" si="860"/>
        <v>0</v>
      </c>
      <c r="FS441" s="331">
        <f t="shared" si="861"/>
        <v>0</v>
      </c>
      <c r="FT441" s="596">
        <f t="shared" ca="1" si="862"/>
        <v>1965.172573125617</v>
      </c>
      <c r="FU441" s="420">
        <f t="shared" ca="1" si="816"/>
        <v>0</v>
      </c>
      <c r="FV441" s="416">
        <f t="shared" ca="1" si="863"/>
        <v>1150</v>
      </c>
      <c r="FW441" s="372">
        <f t="shared" ca="1" si="914"/>
        <v>-1150</v>
      </c>
      <c r="FX441" s="443">
        <v>300</v>
      </c>
      <c r="FY441" s="444">
        <f t="shared" si="864"/>
        <v>0</v>
      </c>
      <c r="FZ441" s="444">
        <f t="shared" ca="1" si="921"/>
        <v>106350.25253781116</v>
      </c>
      <c r="GA441" s="444">
        <f t="shared" ca="1" si="817"/>
        <v>110.78151306021998</v>
      </c>
      <c r="GB441" s="444">
        <f ca="1">IF(FX441&gt;$FY$140,0,SUM(GA430:GA441))</f>
        <v>1329.3781567226397</v>
      </c>
      <c r="GC441" s="24">
        <v>299</v>
      </c>
      <c r="GD441" s="243">
        <f t="shared" ca="1" si="903"/>
        <v>1150</v>
      </c>
      <c r="GE441" s="243">
        <f t="shared" ca="1" si="926"/>
        <v>413621.99451483157</v>
      </c>
      <c r="GF441" s="243">
        <f t="shared" ca="1" si="865"/>
        <v>430.8562442862829</v>
      </c>
      <c r="GG441" s="33"/>
      <c r="GQ441" s="242">
        <v>299</v>
      </c>
      <c r="GR441" s="331">
        <f t="shared" ca="1" si="818"/>
        <v>1150</v>
      </c>
      <c r="GS441" s="600">
        <f t="shared" ca="1" si="915"/>
        <v>106.9885</v>
      </c>
      <c r="GT441" s="331">
        <f t="shared" ca="1" si="819"/>
        <v>1043.0115000000001</v>
      </c>
      <c r="GU441" s="591">
        <f t="shared" ca="1" si="866"/>
        <v>52.479551918704288</v>
      </c>
      <c r="GV441" s="488">
        <f t="shared" ca="1" si="904"/>
        <v>990.53194808129581</v>
      </c>
      <c r="GW441" s="331">
        <f t="shared" si="905"/>
        <v>0</v>
      </c>
      <c r="GX441" s="331">
        <f t="shared" si="906"/>
        <v>0</v>
      </c>
      <c r="GY441" s="593">
        <f t="shared" ca="1" si="907"/>
        <v>17002.457281188745</v>
      </c>
      <c r="GZ441" s="420">
        <f t="shared" ca="1" si="820"/>
        <v>0</v>
      </c>
      <c r="HA441" s="416">
        <f t="shared" ca="1" si="867"/>
        <v>1150</v>
      </c>
      <c r="HB441" s="372">
        <f t="shared" ca="1" si="916"/>
        <v>-1150</v>
      </c>
      <c r="HC441" s="443">
        <v>300</v>
      </c>
      <c r="HD441" s="444">
        <f t="shared" si="868"/>
        <v>0</v>
      </c>
      <c r="HE441" s="444">
        <f t="shared" ca="1" si="922"/>
        <v>98641.43340475623</v>
      </c>
      <c r="HF441" s="444">
        <f t="shared" ca="1" si="821"/>
        <v>102.75149312995443</v>
      </c>
      <c r="HG441" s="444">
        <f ca="1">IF(HC441&gt;$HD$140,0,SUM(HF430:HF441))</f>
        <v>1233.0179175594531</v>
      </c>
      <c r="HH441" s="24">
        <v>299</v>
      </c>
      <c r="HI441" s="243">
        <f t="shared" ca="1" si="917"/>
        <v>1150</v>
      </c>
      <c r="HJ441" s="243">
        <f t="shared" ca="1" si="927"/>
        <v>412229.03462081379</v>
      </c>
      <c r="HK441" s="243">
        <f t="shared" ca="1" si="869"/>
        <v>429.4052443966811</v>
      </c>
      <c r="HL441" s="33"/>
    </row>
    <row r="442" spans="3:220" ht="15" customHeight="1" x14ac:dyDescent="0.25">
      <c r="C442" s="242">
        <v>300</v>
      </c>
      <c r="D442" s="243">
        <f>IF(C442&gt;$C$140,0,G442+E442)</f>
        <v>1155.6736805959279</v>
      </c>
      <c r="E442" s="865">
        <f t="shared" si="870"/>
        <v>100</v>
      </c>
      <c r="F442" s="866"/>
      <c r="G442" s="243">
        <f>IF(C442&gt;$C$140,0,IF(C442=$C$140,J442+H442,(PMT($E$140/12,$C$140,$D$140,0,0))*-1))</f>
        <v>1055.6736805959279</v>
      </c>
      <c r="H442" s="859">
        <f t="shared" si="795"/>
        <v>3.507221530219029</v>
      </c>
      <c r="I442" s="860"/>
      <c r="J442" s="243">
        <f>IF(C442&gt;$C$140,0,IF(C442=$C$140,K441,G442-H442))</f>
        <v>1052.1664590657088</v>
      </c>
      <c r="K442" s="859">
        <f t="shared" si="822"/>
        <v>0</v>
      </c>
      <c r="L442" s="860"/>
      <c r="M442" s="860"/>
      <c r="N442" s="861"/>
      <c r="O442" s="248">
        <f t="shared" si="823"/>
        <v>0</v>
      </c>
      <c r="P442" s="248">
        <f t="shared" si="791"/>
        <v>0</v>
      </c>
      <c r="Q442" s="248">
        <f t="shared" si="797"/>
        <v>0</v>
      </c>
      <c r="R442" s="1015" t="str">
        <f t="shared" si="792"/>
        <v/>
      </c>
      <c r="S442" s="1015"/>
      <c r="U442">
        <v>300</v>
      </c>
      <c r="W442" s="278"/>
      <c r="X442" s="278"/>
      <c r="Y442" s="854"/>
      <c r="Z442" s="855"/>
      <c r="AA442" s="279"/>
      <c r="AR442" s="242">
        <v>300</v>
      </c>
      <c r="AS442" s="331">
        <f t="shared" ca="1" si="883"/>
        <v>0</v>
      </c>
      <c r="AT442" s="566">
        <f t="shared" ca="1" si="824"/>
        <v>0</v>
      </c>
      <c r="AU442" s="331">
        <f t="shared" ca="1" si="799"/>
        <v>0</v>
      </c>
      <c r="AV442" s="329">
        <f t="shared" ca="1" si="884"/>
        <v>0</v>
      </c>
      <c r="AW442" s="331">
        <f t="shared" ca="1" si="885"/>
        <v>0</v>
      </c>
      <c r="AX442" s="331">
        <f t="shared" si="825"/>
        <v>0</v>
      </c>
      <c r="AY442" s="331">
        <f t="shared" si="873"/>
        <v>0</v>
      </c>
      <c r="AZ442" s="350">
        <f t="shared" ca="1" si="886"/>
        <v>0</v>
      </c>
      <c r="BA442" s="420">
        <f t="shared" ca="1" si="887"/>
        <v>0</v>
      </c>
      <c r="BB442" s="416">
        <f t="shared" ca="1" si="826"/>
        <v>0</v>
      </c>
      <c r="BC442" s="372">
        <f t="shared" ca="1" si="908"/>
        <v>0</v>
      </c>
      <c r="BD442" s="242">
        <v>301</v>
      </c>
      <c r="BE442" s="29">
        <f t="shared" si="804"/>
        <v>0</v>
      </c>
      <c r="BF442" s="445">
        <f ca="1">(IF(BD442&gt;$BE$140,0,BF441+BE442))+BH441</f>
        <v>107679.6306945338</v>
      </c>
      <c r="BG442" s="29">
        <f t="shared" ca="1" si="805"/>
        <v>112.16628197347272</v>
      </c>
      <c r="BH442" s="29"/>
      <c r="BI442" s="433">
        <v>300</v>
      </c>
      <c r="BJ442" s="428">
        <f t="shared" ca="1" si="898"/>
        <v>0</v>
      </c>
      <c r="BK442" s="428">
        <f t="shared" ca="1" si="871"/>
        <v>0</v>
      </c>
      <c r="BL442" s="428">
        <f t="shared" ca="1" si="828"/>
        <v>0</v>
      </c>
      <c r="BM442" s="446">
        <f ca="1">IF(BI442&gt;$BA$140,0,SUM(BL431:BL442))</f>
        <v>0</v>
      </c>
      <c r="BO442" s="278"/>
      <c r="BP442" s="278"/>
      <c r="BQ442" s="278"/>
      <c r="BR442" s="278"/>
      <c r="BS442" s="278"/>
      <c r="BT442" s="278"/>
      <c r="BU442" s="278"/>
      <c r="BV442" s="278"/>
      <c r="BW442" s="679">
        <v>300</v>
      </c>
      <c r="BX442" s="489">
        <f t="shared" ca="1" si="829"/>
        <v>0</v>
      </c>
      <c r="BY442" s="489">
        <f t="shared" ca="1" si="806"/>
        <v>0</v>
      </c>
      <c r="BZ442" s="489">
        <f t="shared" ca="1" si="807"/>
        <v>0</v>
      </c>
      <c r="CA442" s="489">
        <f t="shared" ca="1" si="830"/>
        <v>0</v>
      </c>
      <c r="CB442" s="489">
        <f t="shared" ca="1" si="831"/>
        <v>0</v>
      </c>
      <c r="CC442" s="489">
        <f t="shared" si="832"/>
        <v>0</v>
      </c>
      <c r="CD442" s="489">
        <f t="shared" si="833"/>
        <v>0</v>
      </c>
      <c r="CE442" s="647">
        <f t="shared" ca="1" si="834"/>
        <v>0</v>
      </c>
      <c r="CF442" s="700">
        <f t="shared" ca="1" si="872"/>
        <v>0</v>
      </c>
      <c r="CG442" s="701">
        <f t="shared" ca="1" si="835"/>
        <v>0</v>
      </c>
      <c r="CH442" s="710">
        <f t="shared" ca="1" si="909"/>
        <v>0</v>
      </c>
      <c r="CI442" s="679">
        <v>301</v>
      </c>
      <c r="CJ442" s="29">
        <f t="shared" si="808"/>
        <v>0</v>
      </c>
      <c r="CK442" s="445">
        <f ca="1">(IF(CI442&gt;$CJ$140,0,CK441+CJ442))+CM441</f>
        <v>107679.6306945338</v>
      </c>
      <c r="CL442" s="29">
        <f t="shared" ca="1" si="809"/>
        <v>112.16628197347272</v>
      </c>
      <c r="CM442" s="29"/>
      <c r="CN442" s="432">
        <v>300</v>
      </c>
      <c r="CO442" s="432">
        <f t="shared" ca="1" si="899"/>
        <v>0</v>
      </c>
      <c r="CP442" s="432">
        <f t="shared" ca="1" si="923"/>
        <v>0</v>
      </c>
      <c r="CQ442" s="432">
        <f t="shared" ca="1" si="836"/>
        <v>0</v>
      </c>
      <c r="CR442" s="296">
        <f ca="1">IF(CN442&gt;$CF$140,0,SUM(CQ431:CQ442))</f>
        <v>0</v>
      </c>
      <c r="DB442" s="242">
        <v>300</v>
      </c>
      <c r="DC442" s="488">
        <f t="shared" ca="1" si="837"/>
        <v>0</v>
      </c>
      <c r="DD442" s="489">
        <f t="shared" ca="1" si="810"/>
        <v>0</v>
      </c>
      <c r="DE442" s="488">
        <f t="shared" ca="1" si="838"/>
        <v>0</v>
      </c>
      <c r="DF442" s="489">
        <f t="shared" ca="1" si="839"/>
        <v>0</v>
      </c>
      <c r="DG442" s="488">
        <f t="shared" ca="1" si="840"/>
        <v>0</v>
      </c>
      <c r="DH442" s="488">
        <f t="shared" si="841"/>
        <v>0</v>
      </c>
      <c r="DI442" s="488">
        <f t="shared" si="842"/>
        <v>0</v>
      </c>
      <c r="DJ442" s="523">
        <f t="shared" ca="1" si="843"/>
        <v>0</v>
      </c>
      <c r="DK442" s="420">
        <f t="shared" ca="1" si="811"/>
        <v>0</v>
      </c>
      <c r="DL442" s="416">
        <f t="shared" ca="1" si="844"/>
        <v>0</v>
      </c>
      <c r="DM442" s="372">
        <f t="shared" ca="1" si="910"/>
        <v>0</v>
      </c>
      <c r="DN442" s="242">
        <v>301</v>
      </c>
      <c r="DO442" s="29">
        <f t="shared" si="812"/>
        <v>0</v>
      </c>
      <c r="DP442" s="445">
        <f ca="1">(IF(DN442&gt;$DO$140,0,DP441+DO442))+DR441</f>
        <v>99874.451322315683</v>
      </c>
      <c r="DQ442" s="29">
        <f t="shared" ca="1" si="813"/>
        <v>104.03588679407885</v>
      </c>
      <c r="DR442" s="29"/>
      <c r="DS442" s="433">
        <v>300</v>
      </c>
      <c r="DT442" s="428">
        <f t="shared" ca="1" si="901"/>
        <v>0</v>
      </c>
      <c r="DU442" s="428">
        <f t="shared" ca="1" si="924"/>
        <v>0</v>
      </c>
      <c r="DV442" s="428">
        <f t="shared" ca="1" si="845"/>
        <v>0</v>
      </c>
      <c r="DW442" s="446">
        <f ca="1">IF(DS442&gt;$DK$140,0,SUM(DV431:DV442))</f>
        <v>0</v>
      </c>
      <c r="EG442" s="242">
        <v>300</v>
      </c>
      <c r="EH442" s="331">
        <f t="shared" ca="1" si="846"/>
        <v>0</v>
      </c>
      <c r="EI442" s="599">
        <f t="shared" ca="1" si="911"/>
        <v>0</v>
      </c>
      <c r="EJ442" s="331">
        <f t="shared" ca="1" si="847"/>
        <v>0</v>
      </c>
      <c r="EK442" s="594">
        <f t="shared" ca="1" si="848"/>
        <v>0</v>
      </c>
      <c r="EL442" s="488">
        <f t="shared" ca="1" si="849"/>
        <v>0</v>
      </c>
      <c r="EM442" s="331">
        <f t="shared" si="850"/>
        <v>0</v>
      </c>
      <c r="EN442" s="331">
        <f t="shared" si="851"/>
        <v>0</v>
      </c>
      <c r="EO442" s="595">
        <f t="shared" ca="1" si="852"/>
        <v>0</v>
      </c>
      <c r="EP442" s="420">
        <f t="shared" ca="1" si="888"/>
        <v>0</v>
      </c>
      <c r="EQ442" s="416">
        <f t="shared" ca="1" si="853"/>
        <v>0</v>
      </c>
      <c r="ER442" s="372">
        <f t="shared" ca="1" si="912"/>
        <v>0</v>
      </c>
      <c r="ES442" s="242">
        <v>301</v>
      </c>
      <c r="ET442" s="29">
        <f t="shared" si="854"/>
        <v>0</v>
      </c>
      <c r="EU442" s="445">
        <f ca="1">(IF(ES442&gt;$ET$140,0,EU441+ET442))+EW441</f>
        <v>107679.6306945338</v>
      </c>
      <c r="EV442" s="29">
        <f t="shared" ca="1" si="815"/>
        <v>112.16628197347272</v>
      </c>
      <c r="EW442" s="29"/>
      <c r="EX442" s="433">
        <v>300</v>
      </c>
      <c r="EY442" s="428">
        <f t="shared" ca="1" si="902"/>
        <v>0</v>
      </c>
      <c r="EZ442" s="428">
        <f t="shared" ca="1" si="925"/>
        <v>0</v>
      </c>
      <c r="FA442" s="428">
        <f t="shared" ca="1" si="855"/>
        <v>0</v>
      </c>
      <c r="FB442" s="446">
        <f ca="1">IF(EX442&gt;$EP$140,0,SUM(FA431:FA442))</f>
        <v>0</v>
      </c>
      <c r="FL442" s="242">
        <v>300</v>
      </c>
      <c r="FM442" s="331">
        <f t="shared" ca="1" si="856"/>
        <v>1150</v>
      </c>
      <c r="FN442" s="600">
        <f t="shared" ca="1" si="913"/>
        <v>104.1015</v>
      </c>
      <c r="FO442" s="331">
        <f t="shared" ca="1" si="857"/>
        <v>1045.8985</v>
      </c>
      <c r="FP442" s="597">
        <f t="shared" ca="1" si="858"/>
        <v>5.7317533382830499</v>
      </c>
      <c r="FQ442" s="488">
        <f t="shared" ca="1" si="859"/>
        <v>1040.1667466617171</v>
      </c>
      <c r="FR442" s="331">
        <f t="shared" si="860"/>
        <v>0</v>
      </c>
      <c r="FS442" s="331">
        <f t="shared" si="861"/>
        <v>0</v>
      </c>
      <c r="FT442" s="596">
        <f t="shared" ca="1" si="862"/>
        <v>925.00582646389989</v>
      </c>
      <c r="FU442" s="420">
        <f t="shared" ca="1" si="816"/>
        <v>0</v>
      </c>
      <c r="FV442" s="416">
        <f t="shared" ca="1" si="863"/>
        <v>1150</v>
      </c>
      <c r="FW442" s="372">
        <f t="shared" ca="1" si="914"/>
        <v>-1150</v>
      </c>
      <c r="FX442" s="242">
        <v>301</v>
      </c>
      <c r="FY442" s="29">
        <f t="shared" si="864"/>
        <v>0</v>
      </c>
      <c r="FZ442" s="445">
        <f ca="1">(IF(FX442&gt;$FY$140,0,FZ441+FY442))+GB441</f>
        <v>107679.6306945338</v>
      </c>
      <c r="GA442" s="29">
        <f t="shared" ca="1" si="817"/>
        <v>112.16628197347272</v>
      </c>
      <c r="GB442" s="29"/>
      <c r="GC442" s="433">
        <v>300</v>
      </c>
      <c r="GD442" s="428">
        <f t="shared" ca="1" si="903"/>
        <v>1150</v>
      </c>
      <c r="GE442" s="428">
        <f t="shared" ca="1" si="926"/>
        <v>414771.99451483157</v>
      </c>
      <c r="GF442" s="428">
        <f t="shared" ca="1" si="865"/>
        <v>432.05416095294959</v>
      </c>
      <c r="GG442" s="446">
        <f ca="1">IF(GC442&gt;$FU$140,0,SUM(GF431:GF442))</f>
        <v>5105.587431435395</v>
      </c>
      <c r="GQ442" s="242">
        <v>300</v>
      </c>
      <c r="GR442" s="331">
        <f t="shared" ca="1" si="818"/>
        <v>1150</v>
      </c>
      <c r="GS442" s="600">
        <f t="shared" ca="1" si="915"/>
        <v>106.9885</v>
      </c>
      <c r="GT442" s="331">
        <f t="shared" ca="1" si="819"/>
        <v>1043.0115000000001</v>
      </c>
      <c r="GU442" s="591">
        <f t="shared" ca="1" si="866"/>
        <v>49.590500403467182</v>
      </c>
      <c r="GV442" s="488">
        <f t="shared" ca="1" si="904"/>
        <v>993.42099959653285</v>
      </c>
      <c r="GW442" s="331">
        <f t="shared" si="905"/>
        <v>0</v>
      </c>
      <c r="GX442" s="331">
        <f t="shared" si="906"/>
        <v>0</v>
      </c>
      <c r="GY442" s="593">
        <f t="shared" ca="1" si="907"/>
        <v>16009.036281592213</v>
      </c>
      <c r="GZ442" s="420">
        <f t="shared" ca="1" si="820"/>
        <v>0</v>
      </c>
      <c r="HA442" s="416">
        <f t="shared" ca="1" si="867"/>
        <v>1150</v>
      </c>
      <c r="HB442" s="372">
        <f t="shared" ca="1" si="916"/>
        <v>-1150</v>
      </c>
      <c r="HC442" s="242">
        <v>301</v>
      </c>
      <c r="HD442" s="29">
        <f t="shared" si="868"/>
        <v>0</v>
      </c>
      <c r="HE442" s="445">
        <f ca="1">(IF(HC442&gt;$HD$140,0,HE441+HD442))+HG441</f>
        <v>99874.451322315683</v>
      </c>
      <c r="HF442" s="29">
        <f t="shared" ca="1" si="821"/>
        <v>104.03588679407885</v>
      </c>
      <c r="HG442" s="29"/>
      <c r="HH442" s="433">
        <v>300</v>
      </c>
      <c r="HI442" s="428">
        <f t="shared" ca="1" si="917"/>
        <v>1150</v>
      </c>
      <c r="HJ442" s="428">
        <f t="shared" ca="1" si="927"/>
        <v>413379.03462081379</v>
      </c>
      <c r="HK442" s="428">
        <f t="shared" ca="1" si="869"/>
        <v>430.60316106334773</v>
      </c>
      <c r="HL442" s="446">
        <f ca="1">IF(HH442&gt;$GZ$140,0,SUM(HK431:HK442))</f>
        <v>5088.1754327601739</v>
      </c>
    </row>
    <row r="443" spans="3:220" ht="15" customHeight="1" x14ac:dyDescent="0.25">
      <c r="C443" s="242">
        <v>301</v>
      </c>
      <c r="D443" s="243">
        <f t="shared" ref="D443:D502" si="928">IF(C443&gt;$C$140,0,G443+E443)</f>
        <v>0</v>
      </c>
      <c r="E443" s="865">
        <f t="shared" si="870"/>
        <v>0</v>
      </c>
      <c r="F443" s="866"/>
      <c r="G443" s="243">
        <f t="shared" ref="G443:G502" si="929">IF(C443&gt;$C$140,0,IF(C443=$C$140,J443+H443,(PMT($E$140/12,$C$140,$D$140,0,0))*-1))</f>
        <v>0</v>
      </c>
      <c r="H443" s="859">
        <f t="shared" si="795"/>
        <v>0</v>
      </c>
      <c r="I443" s="860"/>
      <c r="J443" s="243">
        <f t="shared" ref="J443:J502" si="930">IF(C443&gt;$C$140,0,IF(C443=$C$140,K442,G443-H443))</f>
        <v>0</v>
      </c>
      <c r="K443" s="859">
        <f t="shared" si="822"/>
        <v>0</v>
      </c>
      <c r="L443" s="860"/>
      <c r="M443" s="860"/>
      <c r="N443" s="861"/>
      <c r="O443" s="248">
        <f t="shared" si="823"/>
        <v>0</v>
      </c>
      <c r="P443" s="248">
        <f t="shared" si="791"/>
        <v>0</v>
      </c>
      <c r="Q443" s="248">
        <f t="shared" si="797"/>
        <v>0</v>
      </c>
      <c r="R443" s="1015" t="str">
        <f t="shared" si="792"/>
        <v/>
      </c>
      <c r="S443" s="1015"/>
      <c r="U443">
        <v>301</v>
      </c>
      <c r="W443" s="278"/>
      <c r="X443" s="278"/>
      <c r="Y443" s="854"/>
      <c r="Z443" s="855"/>
      <c r="AA443" s="279"/>
      <c r="AR443" s="242">
        <v>301</v>
      </c>
      <c r="AS443" s="331">
        <f t="shared" si="883"/>
        <v>0</v>
      </c>
      <c r="AT443" s="566">
        <f t="shared" ca="1" si="824"/>
        <v>0</v>
      </c>
      <c r="AU443" s="331">
        <f t="shared" ca="1" si="799"/>
        <v>0</v>
      </c>
      <c r="AV443" s="329">
        <f t="shared" si="884"/>
        <v>0</v>
      </c>
      <c r="AW443" s="331">
        <f t="shared" ca="1" si="885"/>
        <v>0</v>
      </c>
      <c r="AX443" s="331">
        <f t="shared" si="825"/>
        <v>0</v>
      </c>
      <c r="AY443" s="331">
        <f t="shared" si="873"/>
        <v>0</v>
      </c>
      <c r="AZ443" s="350">
        <f t="shared" si="886"/>
        <v>0</v>
      </c>
      <c r="BA443" s="420">
        <f t="shared" ca="1" si="887"/>
        <v>0</v>
      </c>
      <c r="BB443" s="416">
        <f t="shared" ca="1" si="826"/>
        <v>0</v>
      </c>
      <c r="BC443" s="372">
        <f t="shared" si="908"/>
        <v>0</v>
      </c>
      <c r="BD443" s="242">
        <v>302</v>
      </c>
      <c r="BE443" s="29">
        <f t="shared" si="804"/>
        <v>0</v>
      </c>
      <c r="BF443" s="29">
        <f t="shared" ca="1" si="827"/>
        <v>107679.6306945338</v>
      </c>
      <c r="BG443" s="29">
        <f t="shared" ca="1" si="805"/>
        <v>112.16628197347272</v>
      </c>
      <c r="BH443" s="29"/>
      <c r="BI443" s="24">
        <v>301</v>
      </c>
      <c r="BJ443" s="243">
        <f t="shared" ca="1" si="898"/>
        <v>0</v>
      </c>
      <c r="BK443" s="447">
        <f ca="1">IF(BI443&gt;$BA$140,0,BK442+BJ443)+BM442</f>
        <v>0</v>
      </c>
      <c r="BL443" s="243">
        <f t="shared" ca="1" si="828"/>
        <v>0</v>
      </c>
      <c r="BM443" s="33"/>
      <c r="BO443" s="278"/>
      <c r="BP443" s="278"/>
      <c r="BQ443" s="278"/>
      <c r="BR443" s="278"/>
      <c r="BS443" s="278"/>
      <c r="BT443" s="278"/>
      <c r="BU443" s="278"/>
      <c r="BV443" s="278"/>
      <c r="BW443" s="679">
        <v>301</v>
      </c>
      <c r="BX443" s="489">
        <f t="shared" si="829"/>
        <v>0</v>
      </c>
      <c r="BY443" s="489">
        <f t="shared" ca="1" si="806"/>
        <v>0</v>
      </c>
      <c r="BZ443" s="489">
        <f t="shared" ca="1" si="807"/>
        <v>0</v>
      </c>
      <c r="CA443" s="489">
        <f t="shared" si="830"/>
        <v>0</v>
      </c>
      <c r="CB443" s="489">
        <f t="shared" ca="1" si="831"/>
        <v>0</v>
      </c>
      <c r="CC443" s="489">
        <f t="shared" si="832"/>
        <v>0</v>
      </c>
      <c r="CD443" s="489">
        <f t="shared" si="833"/>
        <v>0</v>
      </c>
      <c r="CE443" s="647">
        <f t="shared" si="834"/>
        <v>0</v>
      </c>
      <c r="CF443" s="700">
        <f t="shared" ca="1" si="872"/>
        <v>0</v>
      </c>
      <c r="CG443" s="701">
        <f t="shared" ca="1" si="835"/>
        <v>0</v>
      </c>
      <c r="CH443" s="710">
        <f t="shared" si="909"/>
        <v>0</v>
      </c>
      <c r="CI443" s="679">
        <v>302</v>
      </c>
      <c r="CJ443" s="29">
        <f t="shared" si="808"/>
        <v>0</v>
      </c>
      <c r="CK443" s="29">
        <f ca="1">IF(CI443&gt;$CJ$140,0,CK442+CJ443)</f>
        <v>107679.6306945338</v>
      </c>
      <c r="CL443" s="29">
        <f t="shared" ca="1" si="809"/>
        <v>112.16628197347272</v>
      </c>
      <c r="CM443" s="29"/>
      <c r="CN443" s="29">
        <v>301</v>
      </c>
      <c r="CO443" s="29">
        <f t="shared" ca="1" si="899"/>
        <v>0</v>
      </c>
      <c r="CP443" s="704">
        <f ca="1">IF(CN443&gt;$CF$140,0,CP442+CO443)+CR442</f>
        <v>0</v>
      </c>
      <c r="CQ443" s="29">
        <f t="shared" ca="1" si="836"/>
        <v>0</v>
      </c>
      <c r="CR443" s="292"/>
      <c r="DB443" s="242">
        <v>301</v>
      </c>
      <c r="DC443" s="488">
        <f t="shared" si="837"/>
        <v>0</v>
      </c>
      <c r="DD443" s="489">
        <f t="shared" ca="1" si="810"/>
        <v>0</v>
      </c>
      <c r="DE443" s="488">
        <f t="shared" ca="1" si="838"/>
        <v>0</v>
      </c>
      <c r="DF443" s="489">
        <f t="shared" si="839"/>
        <v>0</v>
      </c>
      <c r="DG443" s="488">
        <f t="shared" ca="1" si="840"/>
        <v>0</v>
      </c>
      <c r="DH443" s="488">
        <f t="shared" si="841"/>
        <v>0</v>
      </c>
      <c r="DI443" s="488">
        <f t="shared" si="842"/>
        <v>0</v>
      </c>
      <c r="DJ443" s="523">
        <f t="shared" si="843"/>
        <v>0</v>
      </c>
      <c r="DK443" s="420">
        <f t="shared" ca="1" si="811"/>
        <v>0</v>
      </c>
      <c r="DL443" s="416">
        <f t="shared" ca="1" si="844"/>
        <v>0</v>
      </c>
      <c r="DM443" s="372">
        <f t="shared" si="910"/>
        <v>0</v>
      </c>
      <c r="DN443" s="242">
        <v>302</v>
      </c>
      <c r="DO443" s="29">
        <f t="shared" si="812"/>
        <v>0</v>
      </c>
      <c r="DP443" s="29">
        <f t="shared" ref="DP443:DP501" ca="1" si="931">IF(DN443&gt;$DO$140,0,DP442+DO443)</f>
        <v>99874.451322315683</v>
      </c>
      <c r="DQ443" s="29">
        <f t="shared" ca="1" si="813"/>
        <v>104.03588679407885</v>
      </c>
      <c r="DR443" s="29"/>
      <c r="DS443" s="24">
        <v>301</v>
      </c>
      <c r="DT443" s="243">
        <f t="shared" ca="1" si="901"/>
        <v>0</v>
      </c>
      <c r="DU443" s="447">
        <f ca="1">IF(DS443&gt;$DK$140,0,DU442+DT443)+DW442</f>
        <v>0</v>
      </c>
      <c r="DV443" s="243">
        <f t="shared" ca="1" si="845"/>
        <v>0</v>
      </c>
      <c r="DW443" s="33"/>
      <c r="EG443" s="242">
        <v>301</v>
      </c>
      <c r="EH443" s="331">
        <f t="shared" ca="1" si="846"/>
        <v>0</v>
      </c>
      <c r="EI443" s="599">
        <f t="shared" ca="1" si="911"/>
        <v>0</v>
      </c>
      <c r="EJ443" s="331">
        <f t="shared" ca="1" si="847"/>
        <v>0</v>
      </c>
      <c r="EK443" s="594">
        <f t="shared" ca="1" si="848"/>
        <v>0</v>
      </c>
      <c r="EL443" s="488">
        <f t="shared" ca="1" si="849"/>
        <v>0</v>
      </c>
      <c r="EM443" s="331">
        <f t="shared" si="850"/>
        <v>0</v>
      </c>
      <c r="EN443" s="331">
        <f t="shared" si="851"/>
        <v>0</v>
      </c>
      <c r="EO443" s="595">
        <f t="shared" ca="1" si="852"/>
        <v>0</v>
      </c>
      <c r="EP443" s="420">
        <f t="shared" ca="1" si="888"/>
        <v>0</v>
      </c>
      <c r="EQ443" s="416">
        <f t="shared" ca="1" si="853"/>
        <v>0</v>
      </c>
      <c r="ER443" s="372">
        <f t="shared" ca="1" si="912"/>
        <v>0</v>
      </c>
      <c r="ES443" s="242">
        <v>302</v>
      </c>
      <c r="ET443" s="29">
        <f t="shared" si="854"/>
        <v>0</v>
      </c>
      <c r="EU443" s="29">
        <f ca="1">IF(ES443&gt;$ET$140,0,EU442+ET443)</f>
        <v>107679.6306945338</v>
      </c>
      <c r="EV443" s="29">
        <f t="shared" ca="1" si="815"/>
        <v>112.16628197347272</v>
      </c>
      <c r="EW443" s="29"/>
      <c r="EX443" s="24">
        <v>301</v>
      </c>
      <c r="EY443" s="243">
        <f t="shared" ca="1" si="902"/>
        <v>0</v>
      </c>
      <c r="EZ443" s="447">
        <f ca="1">IF(EX443&gt;$EP$140,0,EZ442+EY443)+FB442</f>
        <v>0</v>
      </c>
      <c r="FA443" s="243">
        <f t="shared" ca="1" si="855"/>
        <v>0</v>
      </c>
      <c r="FB443" s="33"/>
      <c r="FL443" s="242">
        <v>301</v>
      </c>
      <c r="FM443" s="331">
        <f t="shared" ca="1" si="856"/>
        <v>1031.8052601244196</v>
      </c>
      <c r="FN443" s="600">
        <f t="shared" ca="1" si="913"/>
        <v>104.1015</v>
      </c>
      <c r="FO443" s="331">
        <f t="shared" ca="1" si="857"/>
        <v>927.70376012441955</v>
      </c>
      <c r="FP443" s="597">
        <f t="shared" ca="1" si="858"/>
        <v>2.6979336605197086</v>
      </c>
      <c r="FQ443" s="488">
        <f t="shared" ca="1" si="859"/>
        <v>925.00582646389989</v>
      </c>
      <c r="FR443" s="331">
        <f t="shared" si="860"/>
        <v>0</v>
      </c>
      <c r="FS443" s="331">
        <f t="shared" si="861"/>
        <v>0</v>
      </c>
      <c r="FT443" s="596">
        <f t="shared" ca="1" si="862"/>
        <v>0</v>
      </c>
      <c r="FU443" s="420">
        <f t="shared" ca="1" si="816"/>
        <v>301</v>
      </c>
      <c r="FV443" s="416">
        <f t="shared" ca="1" si="863"/>
        <v>1031.8052601244196</v>
      </c>
      <c r="FW443" s="372">
        <f t="shared" ca="1" si="914"/>
        <v>-1031.8052601244196</v>
      </c>
      <c r="FX443" s="242">
        <v>302</v>
      </c>
      <c r="FY443" s="29">
        <f t="shared" si="864"/>
        <v>0</v>
      </c>
      <c r="FZ443" s="29">
        <f ca="1">IF(FX443&gt;$FY$140,0,FZ442+FY443)</f>
        <v>107679.6306945338</v>
      </c>
      <c r="GA443" s="29">
        <f t="shared" ca="1" si="817"/>
        <v>112.16628197347272</v>
      </c>
      <c r="GB443" s="29"/>
      <c r="GC443" s="24">
        <v>301</v>
      </c>
      <c r="GD443" s="243">
        <f t="shared" ca="1" si="903"/>
        <v>1031.8052601244196</v>
      </c>
      <c r="GE443" s="447">
        <f ca="1">IF(GC443&gt;$FU$140,0,GE442+GD443)+GG442</f>
        <v>420909.38720639143</v>
      </c>
      <c r="GF443" s="243">
        <f t="shared" ca="1" si="865"/>
        <v>438.4472783399911</v>
      </c>
      <c r="GG443" s="33"/>
      <c r="GQ443" s="242">
        <v>301</v>
      </c>
      <c r="GR443" s="331">
        <f t="shared" ca="1" si="818"/>
        <v>1150</v>
      </c>
      <c r="GS443" s="600">
        <f t="shared" ca="1" si="915"/>
        <v>106.9885</v>
      </c>
      <c r="GT443" s="331">
        <f t="shared" ca="1" si="819"/>
        <v>1043.0115000000001</v>
      </c>
      <c r="GU443" s="591">
        <f t="shared" ca="1" si="866"/>
        <v>46.693022487977288</v>
      </c>
      <c r="GV443" s="488">
        <f t="shared" ca="1" si="904"/>
        <v>996.31847751202281</v>
      </c>
      <c r="GW443" s="331">
        <f t="shared" si="905"/>
        <v>0</v>
      </c>
      <c r="GX443" s="331">
        <f t="shared" si="906"/>
        <v>0</v>
      </c>
      <c r="GY443" s="593">
        <f t="shared" ca="1" si="907"/>
        <v>15012.71780408019</v>
      </c>
      <c r="GZ443" s="420">
        <f t="shared" ca="1" si="820"/>
        <v>0</v>
      </c>
      <c r="HA443" s="416">
        <f t="shared" ca="1" si="867"/>
        <v>1150</v>
      </c>
      <c r="HB443" s="372">
        <f t="shared" ca="1" si="916"/>
        <v>-1150</v>
      </c>
      <c r="HC443" s="242">
        <v>302</v>
      </c>
      <c r="HD443" s="29">
        <f t="shared" si="868"/>
        <v>0</v>
      </c>
      <c r="HE443" s="29">
        <f ca="1">IF(HC443&gt;$HD$140,0,HE442+HD443)</f>
        <v>99874.451322315683</v>
      </c>
      <c r="HF443" s="29">
        <f t="shared" ca="1" si="821"/>
        <v>104.03588679407885</v>
      </c>
      <c r="HG443" s="29"/>
      <c r="HH443" s="24">
        <v>301</v>
      </c>
      <c r="HI443" s="243">
        <f t="shared" ca="1" si="917"/>
        <v>1150</v>
      </c>
      <c r="HJ443" s="447">
        <f ca="1">IF(HH443&gt;$GZ$140,0,HJ442+HI443)+HL442</f>
        <v>419617.21005357394</v>
      </c>
      <c r="HK443" s="243">
        <f t="shared" ca="1" si="869"/>
        <v>437.10126047247286</v>
      </c>
      <c r="HL443" s="33"/>
    </row>
    <row r="444" spans="3:220" ht="15" customHeight="1" x14ac:dyDescent="0.25">
      <c r="C444" s="242">
        <v>302</v>
      </c>
      <c r="D444" s="243">
        <f t="shared" si="928"/>
        <v>0</v>
      </c>
      <c r="E444" s="865">
        <f t="shared" si="870"/>
        <v>0</v>
      </c>
      <c r="F444" s="866"/>
      <c r="G444" s="243">
        <f t="shared" si="929"/>
        <v>0</v>
      </c>
      <c r="H444" s="859">
        <f t="shared" si="795"/>
        <v>0</v>
      </c>
      <c r="I444" s="860"/>
      <c r="J444" s="243">
        <f t="shared" si="930"/>
        <v>0</v>
      </c>
      <c r="K444" s="859">
        <f t="shared" si="822"/>
        <v>0</v>
      </c>
      <c r="L444" s="860"/>
      <c r="M444" s="860"/>
      <c r="N444" s="861"/>
      <c r="O444" s="248">
        <f t="shared" si="823"/>
        <v>0</v>
      </c>
      <c r="P444" s="248">
        <f t="shared" si="791"/>
        <v>0</v>
      </c>
      <c r="Q444" s="248">
        <f t="shared" si="797"/>
        <v>0</v>
      </c>
      <c r="R444" s="1015" t="str">
        <f t="shared" si="792"/>
        <v/>
      </c>
      <c r="S444" s="1015"/>
      <c r="U444">
        <v>302</v>
      </c>
      <c r="W444" s="278"/>
      <c r="X444" s="278"/>
      <c r="Y444" s="854"/>
      <c r="Z444" s="855"/>
      <c r="AA444" s="279"/>
      <c r="AR444" s="242">
        <v>302</v>
      </c>
      <c r="AS444" s="331">
        <f t="shared" si="883"/>
        <v>0</v>
      </c>
      <c r="AT444" s="566">
        <f t="shared" si="824"/>
        <v>0</v>
      </c>
      <c r="AU444" s="331">
        <f t="shared" ca="1" si="799"/>
        <v>0</v>
      </c>
      <c r="AV444" s="329">
        <f t="shared" si="884"/>
        <v>0</v>
      </c>
      <c r="AW444" s="331">
        <f t="shared" ca="1" si="885"/>
        <v>0</v>
      </c>
      <c r="AX444" s="331">
        <f t="shared" si="825"/>
        <v>0</v>
      </c>
      <c r="AY444" s="331">
        <f t="shared" si="873"/>
        <v>0</v>
      </c>
      <c r="AZ444" s="350">
        <f t="shared" si="886"/>
        <v>0</v>
      </c>
      <c r="BA444" s="420">
        <f t="shared" ca="1" si="887"/>
        <v>0</v>
      </c>
      <c r="BB444" s="416">
        <f t="shared" ca="1" si="826"/>
        <v>0</v>
      </c>
      <c r="BC444" s="372">
        <f t="shared" si="908"/>
        <v>0</v>
      </c>
      <c r="BD444" s="242">
        <v>303</v>
      </c>
      <c r="BE444" s="29">
        <f t="shared" si="804"/>
        <v>0</v>
      </c>
      <c r="BF444" s="29">
        <f t="shared" ca="1" si="827"/>
        <v>107679.6306945338</v>
      </c>
      <c r="BG444" s="29">
        <f t="shared" ca="1" si="805"/>
        <v>112.16628197347272</v>
      </c>
      <c r="BH444" s="29"/>
      <c r="BI444" s="24">
        <v>302</v>
      </c>
      <c r="BJ444" s="243">
        <f t="shared" ca="1" si="898"/>
        <v>0</v>
      </c>
      <c r="BK444" s="243">
        <f t="shared" ca="1" si="871"/>
        <v>0</v>
      </c>
      <c r="BL444" s="243">
        <f t="shared" ca="1" si="828"/>
        <v>0</v>
      </c>
      <c r="BM444" s="33"/>
      <c r="BO444" s="278"/>
      <c r="BP444" s="278"/>
      <c r="BQ444" s="278"/>
      <c r="BR444" s="278"/>
      <c r="BS444" s="278"/>
      <c r="BT444" s="278"/>
      <c r="BU444" s="278"/>
      <c r="BV444" s="278"/>
      <c r="BW444" s="679">
        <v>302</v>
      </c>
      <c r="BX444" s="489">
        <f t="shared" si="829"/>
        <v>0</v>
      </c>
      <c r="BY444" s="489">
        <f t="shared" si="806"/>
        <v>0</v>
      </c>
      <c r="BZ444" s="489">
        <f t="shared" ca="1" si="807"/>
        <v>0</v>
      </c>
      <c r="CA444" s="489">
        <f t="shared" si="830"/>
        <v>0</v>
      </c>
      <c r="CB444" s="489">
        <f t="shared" ca="1" si="831"/>
        <v>0</v>
      </c>
      <c r="CC444" s="489">
        <f t="shared" si="832"/>
        <v>0</v>
      </c>
      <c r="CD444" s="489">
        <f t="shared" si="833"/>
        <v>0</v>
      </c>
      <c r="CE444" s="647">
        <f t="shared" si="834"/>
        <v>0</v>
      </c>
      <c r="CF444" s="700">
        <f t="shared" ca="1" si="872"/>
        <v>0</v>
      </c>
      <c r="CG444" s="701">
        <f t="shared" ca="1" si="835"/>
        <v>0</v>
      </c>
      <c r="CH444" s="710">
        <f t="shared" si="909"/>
        <v>0</v>
      </c>
      <c r="CI444" s="679">
        <v>303</v>
      </c>
      <c r="CJ444" s="29">
        <f t="shared" si="808"/>
        <v>0</v>
      </c>
      <c r="CK444" s="29">
        <f t="shared" ref="CK444:CK453" ca="1" si="932">IF(CI444&gt;$CJ$140,0,CK443+CJ444)</f>
        <v>107679.6306945338</v>
      </c>
      <c r="CL444" s="29">
        <f t="shared" ca="1" si="809"/>
        <v>112.16628197347272</v>
      </c>
      <c r="CM444" s="29"/>
      <c r="CN444" s="29">
        <v>302</v>
      </c>
      <c r="CO444" s="29">
        <f t="shared" ca="1" si="899"/>
        <v>0</v>
      </c>
      <c r="CP444" s="29">
        <f ca="1">IF(CN444&gt;$CF$140,0,CP443+CO444)</f>
        <v>0</v>
      </c>
      <c r="CQ444" s="29">
        <f t="shared" ca="1" si="836"/>
        <v>0</v>
      </c>
      <c r="CR444" s="292"/>
      <c r="DB444" s="242">
        <v>302</v>
      </c>
      <c r="DC444" s="488">
        <f t="shared" si="837"/>
        <v>0</v>
      </c>
      <c r="DD444" s="489">
        <f t="shared" si="810"/>
        <v>0</v>
      </c>
      <c r="DE444" s="488">
        <f t="shared" ca="1" si="838"/>
        <v>0</v>
      </c>
      <c r="DF444" s="489">
        <f t="shared" si="839"/>
        <v>0</v>
      </c>
      <c r="DG444" s="488">
        <f t="shared" ca="1" si="840"/>
        <v>0</v>
      </c>
      <c r="DH444" s="488">
        <f t="shared" si="841"/>
        <v>0</v>
      </c>
      <c r="DI444" s="488">
        <f t="shared" si="842"/>
        <v>0</v>
      </c>
      <c r="DJ444" s="523">
        <f t="shared" si="843"/>
        <v>0</v>
      </c>
      <c r="DK444" s="420">
        <f t="shared" ca="1" si="811"/>
        <v>0</v>
      </c>
      <c r="DL444" s="416">
        <f t="shared" ca="1" si="844"/>
        <v>0</v>
      </c>
      <c r="DM444" s="372">
        <f t="shared" si="910"/>
        <v>0</v>
      </c>
      <c r="DN444" s="242">
        <v>303</v>
      </c>
      <c r="DO444" s="29">
        <f t="shared" si="812"/>
        <v>0</v>
      </c>
      <c r="DP444" s="29">
        <f t="shared" ca="1" si="931"/>
        <v>99874.451322315683</v>
      </c>
      <c r="DQ444" s="29">
        <f t="shared" ca="1" si="813"/>
        <v>104.03588679407885</v>
      </c>
      <c r="DR444" s="29"/>
      <c r="DS444" s="24">
        <v>302</v>
      </c>
      <c r="DT444" s="243">
        <f t="shared" ca="1" si="901"/>
        <v>0</v>
      </c>
      <c r="DU444" s="243">
        <f ca="1">IF(DS444&gt;$DK$140,0,DU443+DT444)</f>
        <v>0</v>
      </c>
      <c r="DV444" s="243">
        <f t="shared" ca="1" si="845"/>
        <v>0</v>
      </c>
      <c r="DW444" s="33"/>
      <c r="EG444" s="242">
        <v>302</v>
      </c>
      <c r="EH444" s="331">
        <f t="shared" ca="1" si="846"/>
        <v>0</v>
      </c>
      <c r="EI444" s="599">
        <f t="shared" ca="1" si="911"/>
        <v>0</v>
      </c>
      <c r="EJ444" s="331">
        <f t="shared" ca="1" si="847"/>
        <v>0</v>
      </c>
      <c r="EK444" s="594">
        <f t="shared" ca="1" si="848"/>
        <v>0</v>
      </c>
      <c r="EL444" s="488">
        <f t="shared" ca="1" si="849"/>
        <v>0</v>
      </c>
      <c r="EM444" s="331">
        <f t="shared" si="850"/>
        <v>0</v>
      </c>
      <c r="EN444" s="331">
        <f t="shared" si="851"/>
        <v>0</v>
      </c>
      <c r="EO444" s="595">
        <f t="shared" ca="1" si="852"/>
        <v>0</v>
      </c>
      <c r="EP444" s="420">
        <f t="shared" ca="1" si="888"/>
        <v>0</v>
      </c>
      <c r="EQ444" s="416">
        <f t="shared" ca="1" si="853"/>
        <v>0</v>
      </c>
      <c r="ER444" s="372">
        <f t="shared" ca="1" si="912"/>
        <v>0</v>
      </c>
      <c r="ES444" s="242">
        <v>303</v>
      </c>
      <c r="ET444" s="29">
        <f t="shared" si="854"/>
        <v>0</v>
      </c>
      <c r="EU444" s="29">
        <f t="shared" ref="EU444:EU453" ca="1" si="933">IF(ES444&gt;$ET$140,0,EU443+ET444)</f>
        <v>107679.6306945338</v>
      </c>
      <c r="EV444" s="29">
        <f t="shared" ca="1" si="815"/>
        <v>112.16628197347272</v>
      </c>
      <c r="EW444" s="29"/>
      <c r="EX444" s="24">
        <v>302</v>
      </c>
      <c r="EY444" s="243">
        <f t="shared" ca="1" si="902"/>
        <v>0</v>
      </c>
      <c r="EZ444" s="243">
        <f ca="1">IF(EX444&gt;$EP$140,0,EZ443+EY444)</f>
        <v>0</v>
      </c>
      <c r="FA444" s="243">
        <f t="shared" ca="1" si="855"/>
        <v>0</v>
      </c>
      <c r="FB444" s="33"/>
      <c r="FL444" s="242">
        <v>302</v>
      </c>
      <c r="FM444" s="331">
        <f t="shared" ca="1" si="856"/>
        <v>0</v>
      </c>
      <c r="FN444" s="600">
        <f t="shared" ca="1" si="913"/>
        <v>0</v>
      </c>
      <c r="FO444" s="331">
        <f t="shared" ca="1" si="857"/>
        <v>0</v>
      </c>
      <c r="FP444" s="597">
        <f t="shared" ca="1" si="858"/>
        <v>0</v>
      </c>
      <c r="FQ444" s="488">
        <f t="shared" ca="1" si="859"/>
        <v>0</v>
      </c>
      <c r="FR444" s="331">
        <f t="shared" si="860"/>
        <v>0</v>
      </c>
      <c r="FS444" s="331">
        <f t="shared" si="861"/>
        <v>0</v>
      </c>
      <c r="FT444" s="596">
        <f t="shared" ca="1" si="862"/>
        <v>0</v>
      </c>
      <c r="FU444" s="420">
        <f t="shared" ca="1" si="816"/>
        <v>0</v>
      </c>
      <c r="FV444" s="416">
        <f t="shared" ca="1" si="863"/>
        <v>0</v>
      </c>
      <c r="FW444" s="372">
        <f t="shared" ca="1" si="914"/>
        <v>0</v>
      </c>
      <c r="FX444" s="242">
        <v>303</v>
      </c>
      <c r="FY444" s="29">
        <f t="shared" si="864"/>
        <v>0</v>
      </c>
      <c r="FZ444" s="29">
        <f t="shared" ref="FZ444:FZ453" ca="1" si="934">IF(FX444&gt;$FY$140,0,FZ443+FY444)</f>
        <v>107679.6306945338</v>
      </c>
      <c r="GA444" s="29">
        <f t="shared" ca="1" si="817"/>
        <v>112.16628197347272</v>
      </c>
      <c r="GB444" s="29"/>
      <c r="GC444" s="24">
        <v>302</v>
      </c>
      <c r="GD444" s="243">
        <f t="shared" ca="1" si="903"/>
        <v>0</v>
      </c>
      <c r="GE444" s="243">
        <f ca="1">IF(GC444&gt;$FU$140,0,GE443+GD444)</f>
        <v>0</v>
      </c>
      <c r="GF444" s="243">
        <f t="shared" ca="1" si="865"/>
        <v>0</v>
      </c>
      <c r="GG444" s="33"/>
      <c r="GQ444" s="242">
        <v>302</v>
      </c>
      <c r="GR444" s="331">
        <f t="shared" ca="1" si="818"/>
        <v>1150</v>
      </c>
      <c r="GS444" s="600">
        <f t="shared" ca="1" si="915"/>
        <v>106.9885</v>
      </c>
      <c r="GT444" s="331">
        <f t="shared" ca="1" si="819"/>
        <v>1043.0115000000001</v>
      </c>
      <c r="GU444" s="591">
        <f t="shared" ca="1" si="866"/>
        <v>43.787093595233891</v>
      </c>
      <c r="GV444" s="488">
        <f t="shared" ca="1" si="904"/>
        <v>999.22440640476623</v>
      </c>
      <c r="GW444" s="331">
        <f t="shared" si="905"/>
        <v>0</v>
      </c>
      <c r="GX444" s="331">
        <f t="shared" si="906"/>
        <v>0</v>
      </c>
      <c r="GY444" s="593">
        <f t="shared" ca="1" si="907"/>
        <v>14013.493397675424</v>
      </c>
      <c r="GZ444" s="420">
        <f t="shared" ca="1" si="820"/>
        <v>0</v>
      </c>
      <c r="HA444" s="416">
        <f t="shared" ca="1" si="867"/>
        <v>1150</v>
      </c>
      <c r="HB444" s="372">
        <f t="shared" ca="1" si="916"/>
        <v>-1150</v>
      </c>
      <c r="HC444" s="242">
        <v>303</v>
      </c>
      <c r="HD444" s="29">
        <f t="shared" si="868"/>
        <v>0</v>
      </c>
      <c r="HE444" s="29">
        <f t="shared" ref="HE444:HE453" ca="1" si="935">IF(HC444&gt;$HD$140,0,HE443+HD444)</f>
        <v>99874.451322315683</v>
      </c>
      <c r="HF444" s="29">
        <f t="shared" ca="1" si="821"/>
        <v>104.03588679407885</v>
      </c>
      <c r="HG444" s="29"/>
      <c r="HH444" s="24">
        <v>302</v>
      </c>
      <c r="HI444" s="243">
        <f t="shared" ca="1" si="917"/>
        <v>1150</v>
      </c>
      <c r="HJ444" s="243">
        <f ca="1">IF(HH444&gt;$GZ$140,0,HJ443+HI444)</f>
        <v>420767.21005357394</v>
      </c>
      <c r="HK444" s="243">
        <f t="shared" ca="1" si="869"/>
        <v>438.29917713913954</v>
      </c>
      <c r="HL444" s="33"/>
    </row>
    <row r="445" spans="3:220" ht="15" customHeight="1" x14ac:dyDescent="0.25">
      <c r="C445" s="242">
        <v>303</v>
      </c>
      <c r="D445" s="243">
        <f t="shared" si="928"/>
        <v>0</v>
      </c>
      <c r="E445" s="865">
        <f t="shared" si="870"/>
        <v>0</v>
      </c>
      <c r="F445" s="866"/>
      <c r="G445" s="243">
        <f t="shared" si="929"/>
        <v>0</v>
      </c>
      <c r="H445" s="859">
        <f t="shared" si="795"/>
        <v>0</v>
      </c>
      <c r="I445" s="860"/>
      <c r="J445" s="243">
        <f t="shared" si="930"/>
        <v>0</v>
      </c>
      <c r="K445" s="859">
        <f t="shared" si="822"/>
        <v>0</v>
      </c>
      <c r="L445" s="860"/>
      <c r="M445" s="860"/>
      <c r="N445" s="861"/>
      <c r="O445" s="248">
        <f t="shared" si="823"/>
        <v>0</v>
      </c>
      <c r="P445" s="248">
        <f t="shared" si="791"/>
        <v>0</v>
      </c>
      <c r="Q445" s="248">
        <f t="shared" si="797"/>
        <v>0</v>
      </c>
      <c r="R445" s="1015" t="str">
        <f t="shared" si="792"/>
        <v/>
      </c>
      <c r="S445" s="1015"/>
      <c r="U445">
        <v>303</v>
      </c>
      <c r="W445" s="278"/>
      <c r="X445" s="278"/>
      <c r="Y445" s="854"/>
      <c r="Z445" s="855"/>
      <c r="AA445" s="279"/>
      <c r="AR445" s="242">
        <v>303</v>
      </c>
      <c r="AS445" s="331">
        <f t="shared" si="883"/>
        <v>0</v>
      </c>
      <c r="AT445" s="566">
        <f t="shared" si="824"/>
        <v>0</v>
      </c>
      <c r="AU445" s="331">
        <f t="shared" ca="1" si="799"/>
        <v>0</v>
      </c>
      <c r="AV445" s="329">
        <f t="shared" si="884"/>
        <v>0</v>
      </c>
      <c r="AW445" s="331">
        <f t="shared" ca="1" si="885"/>
        <v>0</v>
      </c>
      <c r="AX445" s="331">
        <f t="shared" si="825"/>
        <v>0</v>
      </c>
      <c r="AY445" s="331">
        <f t="shared" si="873"/>
        <v>0</v>
      </c>
      <c r="AZ445" s="350">
        <f t="shared" si="886"/>
        <v>0</v>
      </c>
      <c r="BA445" s="420">
        <f t="shared" ca="1" si="887"/>
        <v>0</v>
      </c>
      <c r="BB445" s="416">
        <f t="shared" ca="1" si="826"/>
        <v>0</v>
      </c>
      <c r="BC445" s="372">
        <f t="shared" si="908"/>
        <v>0</v>
      </c>
      <c r="BD445" s="242">
        <v>304</v>
      </c>
      <c r="BE445" s="29">
        <f t="shared" si="804"/>
        <v>0</v>
      </c>
      <c r="BF445" s="29">
        <f t="shared" ca="1" si="827"/>
        <v>107679.6306945338</v>
      </c>
      <c r="BG445" s="29">
        <f t="shared" ca="1" si="805"/>
        <v>112.16628197347272</v>
      </c>
      <c r="BH445" s="29"/>
      <c r="BI445" s="24">
        <v>303</v>
      </c>
      <c r="BJ445" s="243">
        <f t="shared" ca="1" si="898"/>
        <v>0</v>
      </c>
      <c r="BK445" s="243">
        <f t="shared" ca="1" si="871"/>
        <v>0</v>
      </c>
      <c r="BL445" s="243">
        <f t="shared" ca="1" si="828"/>
        <v>0</v>
      </c>
      <c r="BM445" s="33"/>
      <c r="BO445" s="278"/>
      <c r="BP445" s="278"/>
      <c r="BQ445" s="278"/>
      <c r="BR445" s="278"/>
      <c r="BS445" s="278"/>
      <c r="BT445" s="278"/>
      <c r="BU445" s="278"/>
      <c r="BV445" s="278"/>
      <c r="BW445" s="679">
        <v>303</v>
      </c>
      <c r="BX445" s="489">
        <f t="shared" si="829"/>
        <v>0</v>
      </c>
      <c r="BY445" s="489">
        <f t="shared" si="806"/>
        <v>0</v>
      </c>
      <c r="BZ445" s="489">
        <f t="shared" ca="1" si="807"/>
        <v>0</v>
      </c>
      <c r="CA445" s="489">
        <f t="shared" si="830"/>
        <v>0</v>
      </c>
      <c r="CB445" s="489">
        <f t="shared" ca="1" si="831"/>
        <v>0</v>
      </c>
      <c r="CC445" s="489">
        <f t="shared" si="832"/>
        <v>0</v>
      </c>
      <c r="CD445" s="489">
        <f t="shared" si="833"/>
        <v>0</v>
      </c>
      <c r="CE445" s="647">
        <f t="shared" si="834"/>
        <v>0</v>
      </c>
      <c r="CF445" s="700">
        <f t="shared" ca="1" si="872"/>
        <v>0</v>
      </c>
      <c r="CG445" s="701">
        <f t="shared" ca="1" si="835"/>
        <v>0</v>
      </c>
      <c r="CH445" s="710">
        <f t="shared" si="909"/>
        <v>0</v>
      </c>
      <c r="CI445" s="679">
        <v>304</v>
      </c>
      <c r="CJ445" s="29">
        <f t="shared" si="808"/>
        <v>0</v>
      </c>
      <c r="CK445" s="29">
        <f t="shared" ca="1" si="932"/>
        <v>107679.6306945338</v>
      </c>
      <c r="CL445" s="29">
        <f t="shared" ca="1" si="809"/>
        <v>112.16628197347272</v>
      </c>
      <c r="CM445" s="29"/>
      <c r="CN445" s="29">
        <v>303</v>
      </c>
      <c r="CO445" s="29">
        <f t="shared" ca="1" si="899"/>
        <v>0</v>
      </c>
      <c r="CP445" s="29">
        <f t="shared" ref="CP445:CP454" ca="1" si="936">IF(CN445&gt;$CF$140,0,CP444+CO445)</f>
        <v>0</v>
      </c>
      <c r="CQ445" s="29">
        <f t="shared" ca="1" si="836"/>
        <v>0</v>
      </c>
      <c r="CR445" s="292"/>
      <c r="DB445" s="242">
        <v>303</v>
      </c>
      <c r="DC445" s="488">
        <f t="shared" si="837"/>
        <v>0</v>
      </c>
      <c r="DD445" s="489">
        <f t="shared" si="810"/>
        <v>0</v>
      </c>
      <c r="DE445" s="488">
        <f t="shared" ca="1" si="838"/>
        <v>0</v>
      </c>
      <c r="DF445" s="489">
        <f t="shared" si="839"/>
        <v>0</v>
      </c>
      <c r="DG445" s="488">
        <f t="shared" ca="1" si="840"/>
        <v>0</v>
      </c>
      <c r="DH445" s="488">
        <f t="shared" si="841"/>
        <v>0</v>
      </c>
      <c r="DI445" s="488">
        <f t="shared" si="842"/>
        <v>0</v>
      </c>
      <c r="DJ445" s="523">
        <f t="shared" si="843"/>
        <v>0</v>
      </c>
      <c r="DK445" s="420">
        <f t="shared" ca="1" si="811"/>
        <v>0</v>
      </c>
      <c r="DL445" s="416">
        <f t="shared" ca="1" si="844"/>
        <v>0</v>
      </c>
      <c r="DM445" s="372">
        <f t="shared" si="910"/>
        <v>0</v>
      </c>
      <c r="DN445" s="242">
        <v>304</v>
      </c>
      <c r="DO445" s="29">
        <f t="shared" si="812"/>
        <v>0</v>
      </c>
      <c r="DP445" s="29">
        <f t="shared" ca="1" si="931"/>
        <v>99874.451322315683</v>
      </c>
      <c r="DQ445" s="29">
        <f t="shared" ca="1" si="813"/>
        <v>104.03588679407885</v>
      </c>
      <c r="DR445" s="29"/>
      <c r="DS445" s="24">
        <v>303</v>
      </c>
      <c r="DT445" s="243">
        <f t="shared" ca="1" si="901"/>
        <v>0</v>
      </c>
      <c r="DU445" s="243">
        <f t="shared" ref="DU445:DU454" ca="1" si="937">IF(DS445&gt;$DK$140,0,DU444+DT445)</f>
        <v>0</v>
      </c>
      <c r="DV445" s="243">
        <f t="shared" ca="1" si="845"/>
        <v>0</v>
      </c>
      <c r="DW445" s="33"/>
      <c r="EG445" s="242">
        <v>303</v>
      </c>
      <c r="EH445" s="331">
        <f t="shared" ca="1" si="846"/>
        <v>0</v>
      </c>
      <c r="EI445" s="599">
        <f t="shared" ca="1" si="911"/>
        <v>0</v>
      </c>
      <c r="EJ445" s="331">
        <f t="shared" ca="1" si="847"/>
        <v>0</v>
      </c>
      <c r="EK445" s="594">
        <f t="shared" ca="1" si="848"/>
        <v>0</v>
      </c>
      <c r="EL445" s="488">
        <f t="shared" ca="1" si="849"/>
        <v>0</v>
      </c>
      <c r="EM445" s="331">
        <f t="shared" si="850"/>
        <v>0</v>
      </c>
      <c r="EN445" s="331">
        <f t="shared" si="851"/>
        <v>0</v>
      </c>
      <c r="EO445" s="595">
        <f t="shared" ca="1" si="852"/>
        <v>0</v>
      </c>
      <c r="EP445" s="420">
        <f t="shared" ca="1" si="888"/>
        <v>0</v>
      </c>
      <c r="EQ445" s="416">
        <f t="shared" ca="1" si="853"/>
        <v>0</v>
      </c>
      <c r="ER445" s="372">
        <f t="shared" ca="1" si="912"/>
        <v>0</v>
      </c>
      <c r="ES445" s="242">
        <v>304</v>
      </c>
      <c r="ET445" s="29">
        <f t="shared" si="854"/>
        <v>0</v>
      </c>
      <c r="EU445" s="29">
        <f t="shared" ca="1" si="933"/>
        <v>107679.6306945338</v>
      </c>
      <c r="EV445" s="29">
        <f t="shared" ca="1" si="815"/>
        <v>112.16628197347272</v>
      </c>
      <c r="EW445" s="29"/>
      <c r="EX445" s="24">
        <v>303</v>
      </c>
      <c r="EY445" s="243">
        <f t="shared" ca="1" si="902"/>
        <v>0</v>
      </c>
      <c r="EZ445" s="243">
        <f t="shared" ref="EZ445:EZ454" ca="1" si="938">IF(EX445&gt;$EP$140,0,EZ444+EY445)</f>
        <v>0</v>
      </c>
      <c r="FA445" s="243">
        <f t="shared" ca="1" si="855"/>
        <v>0</v>
      </c>
      <c r="FB445" s="33"/>
      <c r="FL445" s="242">
        <v>303</v>
      </c>
      <c r="FM445" s="331">
        <f t="shared" ca="1" si="856"/>
        <v>0</v>
      </c>
      <c r="FN445" s="600">
        <f t="shared" ca="1" si="913"/>
        <v>0</v>
      </c>
      <c r="FO445" s="331">
        <f t="shared" ca="1" si="857"/>
        <v>0</v>
      </c>
      <c r="FP445" s="597">
        <f t="shared" ca="1" si="858"/>
        <v>0</v>
      </c>
      <c r="FQ445" s="488">
        <f t="shared" ca="1" si="859"/>
        <v>0</v>
      </c>
      <c r="FR445" s="331">
        <f t="shared" si="860"/>
        <v>0</v>
      </c>
      <c r="FS445" s="331">
        <f t="shared" si="861"/>
        <v>0</v>
      </c>
      <c r="FT445" s="596">
        <f t="shared" ca="1" si="862"/>
        <v>0</v>
      </c>
      <c r="FU445" s="420">
        <f t="shared" ca="1" si="816"/>
        <v>0</v>
      </c>
      <c r="FV445" s="416">
        <f t="shared" ca="1" si="863"/>
        <v>0</v>
      </c>
      <c r="FW445" s="372">
        <f t="shared" ca="1" si="914"/>
        <v>0</v>
      </c>
      <c r="FX445" s="242">
        <v>304</v>
      </c>
      <c r="FY445" s="29">
        <f t="shared" si="864"/>
        <v>0</v>
      </c>
      <c r="FZ445" s="29">
        <f t="shared" ca="1" si="934"/>
        <v>107679.6306945338</v>
      </c>
      <c r="GA445" s="29">
        <f t="shared" ca="1" si="817"/>
        <v>112.16628197347272</v>
      </c>
      <c r="GB445" s="29"/>
      <c r="GC445" s="24">
        <v>303</v>
      </c>
      <c r="GD445" s="243">
        <f t="shared" ca="1" si="903"/>
        <v>0</v>
      </c>
      <c r="GE445" s="243">
        <f t="shared" ref="GE445:GE454" ca="1" si="939">IF(GC445&gt;$FU$140,0,GE444+GD445)</f>
        <v>0</v>
      </c>
      <c r="GF445" s="243">
        <f t="shared" ca="1" si="865"/>
        <v>0</v>
      </c>
      <c r="GG445" s="33"/>
      <c r="GQ445" s="242">
        <v>303</v>
      </c>
      <c r="GR445" s="331">
        <f t="shared" ca="1" si="818"/>
        <v>1150</v>
      </c>
      <c r="GS445" s="600">
        <f t="shared" ca="1" si="915"/>
        <v>106.9885</v>
      </c>
      <c r="GT445" s="331">
        <f t="shared" ca="1" si="819"/>
        <v>1043.0115000000001</v>
      </c>
      <c r="GU445" s="591">
        <f t="shared" ca="1" si="866"/>
        <v>40.872689076553321</v>
      </c>
      <c r="GV445" s="488">
        <f t="shared" ca="1" si="904"/>
        <v>1002.1388109234467</v>
      </c>
      <c r="GW445" s="331">
        <f t="shared" si="905"/>
        <v>0</v>
      </c>
      <c r="GX445" s="331">
        <f t="shared" si="906"/>
        <v>0</v>
      </c>
      <c r="GY445" s="593">
        <f t="shared" ca="1" si="907"/>
        <v>13011.354586751977</v>
      </c>
      <c r="GZ445" s="420">
        <f t="shared" ca="1" si="820"/>
        <v>0</v>
      </c>
      <c r="HA445" s="416">
        <f t="shared" ca="1" si="867"/>
        <v>1150</v>
      </c>
      <c r="HB445" s="372">
        <f t="shared" ca="1" si="916"/>
        <v>-1150</v>
      </c>
      <c r="HC445" s="242">
        <v>304</v>
      </c>
      <c r="HD445" s="29">
        <f t="shared" si="868"/>
        <v>0</v>
      </c>
      <c r="HE445" s="29">
        <f t="shared" ca="1" si="935"/>
        <v>99874.451322315683</v>
      </c>
      <c r="HF445" s="29">
        <f t="shared" ca="1" si="821"/>
        <v>104.03588679407885</v>
      </c>
      <c r="HG445" s="29"/>
      <c r="HH445" s="24">
        <v>303</v>
      </c>
      <c r="HI445" s="243">
        <f t="shared" ca="1" si="917"/>
        <v>1150</v>
      </c>
      <c r="HJ445" s="243">
        <f t="shared" ref="HJ445:HJ454" ca="1" si="940">IF(HH445&gt;$GZ$140,0,HJ444+HI445)</f>
        <v>421917.21005357394</v>
      </c>
      <c r="HK445" s="243">
        <f t="shared" ca="1" si="869"/>
        <v>439.49709380580617</v>
      </c>
      <c r="HL445" s="33"/>
    </row>
    <row r="446" spans="3:220" ht="15" customHeight="1" x14ac:dyDescent="0.25">
      <c r="C446" s="242">
        <v>304</v>
      </c>
      <c r="D446" s="243">
        <f t="shared" si="928"/>
        <v>0</v>
      </c>
      <c r="E446" s="865">
        <f t="shared" si="870"/>
        <v>0</v>
      </c>
      <c r="F446" s="866"/>
      <c r="G446" s="243">
        <f t="shared" si="929"/>
        <v>0</v>
      </c>
      <c r="H446" s="859">
        <f t="shared" si="795"/>
        <v>0</v>
      </c>
      <c r="I446" s="860"/>
      <c r="J446" s="243">
        <f t="shared" si="930"/>
        <v>0</v>
      </c>
      <c r="K446" s="859">
        <f t="shared" si="822"/>
        <v>0</v>
      </c>
      <c r="L446" s="860"/>
      <c r="M446" s="860"/>
      <c r="N446" s="861"/>
      <c r="O446" s="248">
        <f t="shared" si="823"/>
        <v>0</v>
      </c>
      <c r="P446" s="248">
        <f t="shared" si="791"/>
        <v>0</v>
      </c>
      <c r="Q446" s="248">
        <f t="shared" si="797"/>
        <v>0</v>
      </c>
      <c r="R446" s="1015" t="str">
        <f t="shared" si="792"/>
        <v/>
      </c>
      <c r="S446" s="1015"/>
      <c r="U446">
        <v>304</v>
      </c>
      <c r="W446" s="278"/>
      <c r="X446" s="278"/>
      <c r="Y446" s="854"/>
      <c r="Z446" s="855"/>
      <c r="AA446" s="279"/>
      <c r="AR446" s="242">
        <v>304</v>
      </c>
      <c r="AS446" s="331">
        <f t="shared" si="883"/>
        <v>0</v>
      </c>
      <c r="AT446" s="566">
        <f t="shared" si="824"/>
        <v>0</v>
      </c>
      <c r="AU446" s="331">
        <f t="shared" ca="1" si="799"/>
        <v>0</v>
      </c>
      <c r="AV446" s="329">
        <f t="shared" si="884"/>
        <v>0</v>
      </c>
      <c r="AW446" s="331">
        <f t="shared" ca="1" si="885"/>
        <v>0</v>
      </c>
      <c r="AX446" s="331">
        <f t="shared" si="825"/>
        <v>0</v>
      </c>
      <c r="AY446" s="331">
        <f t="shared" si="873"/>
        <v>0</v>
      </c>
      <c r="AZ446" s="350">
        <f t="shared" si="886"/>
        <v>0</v>
      </c>
      <c r="BA446" s="420">
        <f t="shared" ca="1" si="887"/>
        <v>0</v>
      </c>
      <c r="BB446" s="416">
        <f t="shared" ca="1" si="826"/>
        <v>0</v>
      </c>
      <c r="BC446" s="372">
        <f t="shared" si="908"/>
        <v>0</v>
      </c>
      <c r="BD446" s="242">
        <v>305</v>
      </c>
      <c r="BE446" s="29">
        <f t="shared" si="804"/>
        <v>0</v>
      </c>
      <c r="BF446" s="29">
        <f t="shared" ca="1" si="827"/>
        <v>107679.6306945338</v>
      </c>
      <c r="BG446" s="29">
        <f t="shared" ca="1" si="805"/>
        <v>112.16628197347272</v>
      </c>
      <c r="BH446" s="29"/>
      <c r="BI446" s="24">
        <v>304</v>
      </c>
      <c r="BJ446" s="243">
        <f t="shared" ca="1" si="898"/>
        <v>0</v>
      </c>
      <c r="BK446" s="243">
        <f t="shared" ca="1" si="871"/>
        <v>0</v>
      </c>
      <c r="BL446" s="243">
        <f t="shared" ca="1" si="828"/>
        <v>0</v>
      </c>
      <c r="BM446" s="33"/>
      <c r="BO446" s="278"/>
      <c r="BP446" s="278"/>
      <c r="BQ446" s="278"/>
      <c r="BR446" s="278"/>
      <c r="BS446" s="278"/>
      <c r="BT446" s="278"/>
      <c r="BU446" s="278"/>
      <c r="BV446" s="278"/>
      <c r="BW446" s="679">
        <v>304</v>
      </c>
      <c r="BX446" s="489">
        <f t="shared" si="829"/>
        <v>0</v>
      </c>
      <c r="BY446" s="489">
        <f t="shared" si="806"/>
        <v>0</v>
      </c>
      <c r="BZ446" s="489">
        <f t="shared" ca="1" si="807"/>
        <v>0</v>
      </c>
      <c r="CA446" s="489">
        <f t="shared" si="830"/>
        <v>0</v>
      </c>
      <c r="CB446" s="489">
        <f t="shared" ca="1" si="831"/>
        <v>0</v>
      </c>
      <c r="CC446" s="489">
        <f t="shared" si="832"/>
        <v>0</v>
      </c>
      <c r="CD446" s="489">
        <f t="shared" si="833"/>
        <v>0</v>
      </c>
      <c r="CE446" s="647">
        <f t="shared" si="834"/>
        <v>0</v>
      </c>
      <c r="CF446" s="700">
        <f t="shared" ca="1" si="872"/>
        <v>0</v>
      </c>
      <c r="CG446" s="701">
        <f t="shared" ca="1" si="835"/>
        <v>0</v>
      </c>
      <c r="CH446" s="710">
        <f t="shared" si="909"/>
        <v>0</v>
      </c>
      <c r="CI446" s="679">
        <v>305</v>
      </c>
      <c r="CJ446" s="29">
        <f t="shared" si="808"/>
        <v>0</v>
      </c>
      <c r="CK446" s="29">
        <f t="shared" ca="1" si="932"/>
        <v>107679.6306945338</v>
      </c>
      <c r="CL446" s="29">
        <f t="shared" ca="1" si="809"/>
        <v>112.16628197347272</v>
      </c>
      <c r="CM446" s="29"/>
      <c r="CN446" s="29">
        <v>304</v>
      </c>
      <c r="CO446" s="29">
        <f t="shared" ca="1" si="899"/>
        <v>0</v>
      </c>
      <c r="CP446" s="29">
        <f t="shared" ca="1" si="936"/>
        <v>0</v>
      </c>
      <c r="CQ446" s="29">
        <f t="shared" ca="1" si="836"/>
        <v>0</v>
      </c>
      <c r="CR446" s="292"/>
      <c r="DB446" s="242">
        <v>304</v>
      </c>
      <c r="DC446" s="488">
        <f t="shared" si="837"/>
        <v>0</v>
      </c>
      <c r="DD446" s="489">
        <f t="shared" si="810"/>
        <v>0</v>
      </c>
      <c r="DE446" s="488">
        <f t="shared" ca="1" si="838"/>
        <v>0</v>
      </c>
      <c r="DF446" s="489">
        <f t="shared" si="839"/>
        <v>0</v>
      </c>
      <c r="DG446" s="488">
        <f t="shared" ca="1" si="840"/>
        <v>0</v>
      </c>
      <c r="DH446" s="488">
        <f t="shared" si="841"/>
        <v>0</v>
      </c>
      <c r="DI446" s="488">
        <f t="shared" si="842"/>
        <v>0</v>
      </c>
      <c r="DJ446" s="523">
        <f t="shared" si="843"/>
        <v>0</v>
      </c>
      <c r="DK446" s="420">
        <f t="shared" ca="1" si="811"/>
        <v>0</v>
      </c>
      <c r="DL446" s="416">
        <f t="shared" ca="1" si="844"/>
        <v>0</v>
      </c>
      <c r="DM446" s="372">
        <f t="shared" si="910"/>
        <v>0</v>
      </c>
      <c r="DN446" s="242">
        <v>305</v>
      </c>
      <c r="DO446" s="29">
        <f t="shared" si="812"/>
        <v>0</v>
      </c>
      <c r="DP446" s="29">
        <f t="shared" ca="1" si="931"/>
        <v>99874.451322315683</v>
      </c>
      <c r="DQ446" s="29">
        <f t="shared" ca="1" si="813"/>
        <v>104.03588679407885</v>
      </c>
      <c r="DR446" s="29"/>
      <c r="DS446" s="24">
        <v>304</v>
      </c>
      <c r="DT446" s="243">
        <f t="shared" ca="1" si="901"/>
        <v>0</v>
      </c>
      <c r="DU446" s="243">
        <f t="shared" ca="1" si="937"/>
        <v>0</v>
      </c>
      <c r="DV446" s="243">
        <f t="shared" ca="1" si="845"/>
        <v>0</v>
      </c>
      <c r="DW446" s="33"/>
      <c r="EG446" s="242">
        <v>304</v>
      </c>
      <c r="EH446" s="331">
        <f t="shared" ca="1" si="846"/>
        <v>0</v>
      </c>
      <c r="EI446" s="599">
        <f t="shared" ca="1" si="911"/>
        <v>0</v>
      </c>
      <c r="EJ446" s="331">
        <f t="shared" ca="1" si="847"/>
        <v>0</v>
      </c>
      <c r="EK446" s="594">
        <f t="shared" ca="1" si="848"/>
        <v>0</v>
      </c>
      <c r="EL446" s="488">
        <f t="shared" ca="1" si="849"/>
        <v>0</v>
      </c>
      <c r="EM446" s="331">
        <f t="shared" si="850"/>
        <v>0</v>
      </c>
      <c r="EN446" s="331">
        <f t="shared" si="851"/>
        <v>0</v>
      </c>
      <c r="EO446" s="595">
        <f t="shared" ca="1" si="852"/>
        <v>0</v>
      </c>
      <c r="EP446" s="420">
        <f t="shared" ca="1" si="888"/>
        <v>0</v>
      </c>
      <c r="EQ446" s="416">
        <f t="shared" ca="1" si="853"/>
        <v>0</v>
      </c>
      <c r="ER446" s="372">
        <f t="shared" ca="1" si="912"/>
        <v>0</v>
      </c>
      <c r="ES446" s="242">
        <v>305</v>
      </c>
      <c r="ET446" s="29">
        <f t="shared" si="854"/>
        <v>0</v>
      </c>
      <c r="EU446" s="29">
        <f t="shared" ca="1" si="933"/>
        <v>107679.6306945338</v>
      </c>
      <c r="EV446" s="29">
        <f t="shared" ca="1" si="815"/>
        <v>112.16628197347272</v>
      </c>
      <c r="EW446" s="29"/>
      <c r="EX446" s="24">
        <v>304</v>
      </c>
      <c r="EY446" s="243">
        <f t="shared" ca="1" si="902"/>
        <v>0</v>
      </c>
      <c r="EZ446" s="243">
        <f t="shared" ca="1" si="938"/>
        <v>0</v>
      </c>
      <c r="FA446" s="243">
        <f t="shared" ca="1" si="855"/>
        <v>0</v>
      </c>
      <c r="FB446" s="33"/>
      <c r="FL446" s="242">
        <v>304</v>
      </c>
      <c r="FM446" s="331">
        <f t="shared" ca="1" si="856"/>
        <v>0</v>
      </c>
      <c r="FN446" s="600">
        <f t="shared" ca="1" si="913"/>
        <v>0</v>
      </c>
      <c r="FO446" s="331">
        <f t="shared" ca="1" si="857"/>
        <v>0</v>
      </c>
      <c r="FP446" s="597">
        <f t="shared" ca="1" si="858"/>
        <v>0</v>
      </c>
      <c r="FQ446" s="488">
        <f t="shared" ca="1" si="859"/>
        <v>0</v>
      </c>
      <c r="FR446" s="331">
        <f t="shared" si="860"/>
        <v>0</v>
      </c>
      <c r="FS446" s="331">
        <f t="shared" si="861"/>
        <v>0</v>
      </c>
      <c r="FT446" s="596">
        <f t="shared" ca="1" si="862"/>
        <v>0</v>
      </c>
      <c r="FU446" s="420">
        <f t="shared" ca="1" si="816"/>
        <v>0</v>
      </c>
      <c r="FV446" s="416">
        <f t="shared" ca="1" si="863"/>
        <v>0</v>
      </c>
      <c r="FW446" s="372">
        <f t="shared" ca="1" si="914"/>
        <v>0</v>
      </c>
      <c r="FX446" s="242">
        <v>305</v>
      </c>
      <c r="FY446" s="29">
        <f t="shared" si="864"/>
        <v>0</v>
      </c>
      <c r="FZ446" s="29">
        <f t="shared" ca="1" si="934"/>
        <v>107679.6306945338</v>
      </c>
      <c r="GA446" s="29">
        <f t="shared" ca="1" si="817"/>
        <v>112.16628197347272</v>
      </c>
      <c r="GB446" s="29"/>
      <c r="GC446" s="24">
        <v>304</v>
      </c>
      <c r="GD446" s="243">
        <f t="shared" ca="1" si="903"/>
        <v>0</v>
      </c>
      <c r="GE446" s="243">
        <f t="shared" ca="1" si="939"/>
        <v>0</v>
      </c>
      <c r="GF446" s="243">
        <f t="shared" ca="1" si="865"/>
        <v>0</v>
      </c>
      <c r="GG446" s="33"/>
      <c r="GQ446" s="242">
        <v>304</v>
      </c>
      <c r="GR446" s="331">
        <f t="shared" ca="1" si="818"/>
        <v>1150</v>
      </c>
      <c r="GS446" s="600">
        <f t="shared" ca="1" si="915"/>
        <v>106.9885</v>
      </c>
      <c r="GT446" s="331">
        <f t="shared" ca="1" si="819"/>
        <v>1043.0115000000001</v>
      </c>
      <c r="GU446" s="591">
        <f t="shared" ca="1" si="866"/>
        <v>37.949784211359933</v>
      </c>
      <c r="GV446" s="488">
        <f t="shared" ca="1" si="904"/>
        <v>1005.0617157886402</v>
      </c>
      <c r="GW446" s="331">
        <f t="shared" si="905"/>
        <v>0</v>
      </c>
      <c r="GX446" s="331">
        <f t="shared" si="906"/>
        <v>0</v>
      </c>
      <c r="GY446" s="593">
        <f t="shared" ca="1" si="907"/>
        <v>12006.292870963336</v>
      </c>
      <c r="GZ446" s="420">
        <f t="shared" ca="1" si="820"/>
        <v>0</v>
      </c>
      <c r="HA446" s="416">
        <f t="shared" ca="1" si="867"/>
        <v>1150</v>
      </c>
      <c r="HB446" s="372">
        <f t="shared" ca="1" si="916"/>
        <v>-1150</v>
      </c>
      <c r="HC446" s="242">
        <v>305</v>
      </c>
      <c r="HD446" s="29">
        <f t="shared" si="868"/>
        <v>0</v>
      </c>
      <c r="HE446" s="29">
        <f t="shared" ca="1" si="935"/>
        <v>99874.451322315683</v>
      </c>
      <c r="HF446" s="29">
        <f t="shared" ca="1" si="821"/>
        <v>104.03588679407885</v>
      </c>
      <c r="HG446" s="29"/>
      <c r="HH446" s="24">
        <v>304</v>
      </c>
      <c r="HI446" s="243">
        <f t="shared" ca="1" si="917"/>
        <v>1150</v>
      </c>
      <c r="HJ446" s="243">
        <f t="shared" ca="1" si="940"/>
        <v>423067.21005357394</v>
      </c>
      <c r="HK446" s="243">
        <f t="shared" ca="1" si="869"/>
        <v>440.69501047247286</v>
      </c>
      <c r="HL446" s="33"/>
    </row>
    <row r="447" spans="3:220" ht="15" customHeight="1" x14ac:dyDescent="0.25">
      <c r="C447" s="242">
        <v>305</v>
      </c>
      <c r="D447" s="243">
        <f t="shared" si="928"/>
        <v>0</v>
      </c>
      <c r="E447" s="865">
        <f t="shared" si="870"/>
        <v>0</v>
      </c>
      <c r="F447" s="866"/>
      <c r="G447" s="243">
        <f t="shared" si="929"/>
        <v>0</v>
      </c>
      <c r="H447" s="859">
        <f t="shared" si="795"/>
        <v>0</v>
      </c>
      <c r="I447" s="860"/>
      <c r="J447" s="243">
        <f t="shared" si="930"/>
        <v>0</v>
      </c>
      <c r="K447" s="859">
        <f t="shared" si="822"/>
        <v>0</v>
      </c>
      <c r="L447" s="860"/>
      <c r="M447" s="860"/>
      <c r="N447" s="861"/>
      <c r="O447" s="248">
        <f t="shared" si="823"/>
        <v>0</v>
      </c>
      <c r="P447" s="248">
        <f t="shared" si="791"/>
        <v>0</v>
      </c>
      <c r="Q447" s="248">
        <f t="shared" si="797"/>
        <v>0</v>
      </c>
      <c r="R447" s="1015" t="str">
        <f t="shared" si="792"/>
        <v/>
      </c>
      <c r="S447" s="1015"/>
      <c r="U447">
        <v>305</v>
      </c>
      <c r="W447" s="278"/>
      <c r="X447" s="278"/>
      <c r="Y447" s="854"/>
      <c r="Z447" s="855"/>
      <c r="AA447" s="279"/>
      <c r="AR447" s="242">
        <v>305</v>
      </c>
      <c r="AS447" s="331">
        <f t="shared" si="883"/>
        <v>0</v>
      </c>
      <c r="AT447" s="566">
        <f t="shared" si="824"/>
        <v>0</v>
      </c>
      <c r="AU447" s="331">
        <f t="shared" ca="1" si="799"/>
        <v>0</v>
      </c>
      <c r="AV447" s="329">
        <f t="shared" si="884"/>
        <v>0</v>
      </c>
      <c r="AW447" s="331">
        <f t="shared" ca="1" si="885"/>
        <v>0</v>
      </c>
      <c r="AX447" s="331">
        <f t="shared" si="825"/>
        <v>0</v>
      </c>
      <c r="AY447" s="331">
        <f t="shared" si="873"/>
        <v>0</v>
      </c>
      <c r="AZ447" s="350">
        <f t="shared" si="886"/>
        <v>0</v>
      </c>
      <c r="BA447" s="420">
        <f t="shared" ca="1" si="887"/>
        <v>0</v>
      </c>
      <c r="BB447" s="416">
        <f t="shared" ca="1" si="826"/>
        <v>0</v>
      </c>
      <c r="BC447" s="372">
        <f t="shared" si="908"/>
        <v>0</v>
      </c>
      <c r="BD447" s="242">
        <v>306</v>
      </c>
      <c r="BE447" s="29">
        <f t="shared" si="804"/>
        <v>0</v>
      </c>
      <c r="BF447" s="29">
        <f t="shared" ca="1" si="827"/>
        <v>107679.6306945338</v>
      </c>
      <c r="BG447" s="29">
        <f t="shared" ca="1" si="805"/>
        <v>112.16628197347272</v>
      </c>
      <c r="BH447" s="29"/>
      <c r="BI447" s="24">
        <v>305</v>
      </c>
      <c r="BJ447" s="243">
        <f t="shared" ca="1" si="898"/>
        <v>0</v>
      </c>
      <c r="BK447" s="243">
        <f t="shared" ca="1" si="871"/>
        <v>0</v>
      </c>
      <c r="BL447" s="243">
        <f t="shared" ca="1" si="828"/>
        <v>0</v>
      </c>
      <c r="BM447" s="33"/>
      <c r="BO447" s="278"/>
      <c r="BP447" s="278"/>
      <c r="BQ447" s="278"/>
      <c r="BR447" s="278"/>
      <c r="BS447" s="278"/>
      <c r="BT447" s="278"/>
      <c r="BU447" s="278"/>
      <c r="BV447" s="278"/>
      <c r="BW447" s="679">
        <v>305</v>
      </c>
      <c r="BX447" s="489">
        <f t="shared" si="829"/>
        <v>0</v>
      </c>
      <c r="BY447" s="489">
        <f t="shared" si="806"/>
        <v>0</v>
      </c>
      <c r="BZ447" s="489">
        <f t="shared" ca="1" si="807"/>
        <v>0</v>
      </c>
      <c r="CA447" s="489">
        <f t="shared" si="830"/>
        <v>0</v>
      </c>
      <c r="CB447" s="489">
        <f t="shared" ca="1" si="831"/>
        <v>0</v>
      </c>
      <c r="CC447" s="489">
        <f t="shared" si="832"/>
        <v>0</v>
      </c>
      <c r="CD447" s="489">
        <f t="shared" si="833"/>
        <v>0</v>
      </c>
      <c r="CE447" s="647">
        <f t="shared" si="834"/>
        <v>0</v>
      </c>
      <c r="CF447" s="700">
        <f t="shared" ca="1" si="872"/>
        <v>0</v>
      </c>
      <c r="CG447" s="701">
        <f t="shared" ca="1" si="835"/>
        <v>0</v>
      </c>
      <c r="CH447" s="710">
        <f t="shared" si="909"/>
        <v>0</v>
      </c>
      <c r="CI447" s="679">
        <v>306</v>
      </c>
      <c r="CJ447" s="29">
        <f t="shared" si="808"/>
        <v>0</v>
      </c>
      <c r="CK447" s="29">
        <f t="shared" ca="1" si="932"/>
        <v>107679.6306945338</v>
      </c>
      <c r="CL447" s="29">
        <f t="shared" ca="1" si="809"/>
        <v>112.16628197347272</v>
      </c>
      <c r="CM447" s="29"/>
      <c r="CN447" s="29">
        <v>305</v>
      </c>
      <c r="CO447" s="29">
        <f t="shared" ca="1" si="899"/>
        <v>0</v>
      </c>
      <c r="CP447" s="29">
        <f t="shared" ca="1" si="936"/>
        <v>0</v>
      </c>
      <c r="CQ447" s="29">
        <f t="shared" ca="1" si="836"/>
        <v>0</v>
      </c>
      <c r="CR447" s="292"/>
      <c r="DB447" s="242">
        <v>305</v>
      </c>
      <c r="DC447" s="488">
        <f t="shared" si="837"/>
        <v>0</v>
      </c>
      <c r="DD447" s="489">
        <f t="shared" si="810"/>
        <v>0</v>
      </c>
      <c r="DE447" s="488">
        <f t="shared" ca="1" si="838"/>
        <v>0</v>
      </c>
      <c r="DF447" s="489">
        <f t="shared" si="839"/>
        <v>0</v>
      </c>
      <c r="DG447" s="488">
        <f t="shared" ca="1" si="840"/>
        <v>0</v>
      </c>
      <c r="DH447" s="488">
        <f t="shared" si="841"/>
        <v>0</v>
      </c>
      <c r="DI447" s="488">
        <f t="shared" si="842"/>
        <v>0</v>
      </c>
      <c r="DJ447" s="523">
        <f t="shared" si="843"/>
        <v>0</v>
      </c>
      <c r="DK447" s="420">
        <f t="shared" ca="1" si="811"/>
        <v>0</v>
      </c>
      <c r="DL447" s="416">
        <f t="shared" ca="1" si="844"/>
        <v>0</v>
      </c>
      <c r="DM447" s="372">
        <f t="shared" si="910"/>
        <v>0</v>
      </c>
      <c r="DN447" s="242">
        <v>306</v>
      </c>
      <c r="DO447" s="29">
        <f t="shared" si="812"/>
        <v>0</v>
      </c>
      <c r="DP447" s="29">
        <f t="shared" ca="1" si="931"/>
        <v>99874.451322315683</v>
      </c>
      <c r="DQ447" s="29">
        <f t="shared" ca="1" si="813"/>
        <v>104.03588679407885</v>
      </c>
      <c r="DR447" s="29"/>
      <c r="DS447" s="24">
        <v>305</v>
      </c>
      <c r="DT447" s="243">
        <f t="shared" ca="1" si="901"/>
        <v>0</v>
      </c>
      <c r="DU447" s="243">
        <f t="shared" ca="1" si="937"/>
        <v>0</v>
      </c>
      <c r="DV447" s="243">
        <f t="shared" ca="1" si="845"/>
        <v>0</v>
      </c>
      <c r="DW447" s="33"/>
      <c r="EG447" s="242">
        <v>305</v>
      </c>
      <c r="EH447" s="331">
        <f t="shared" ca="1" si="846"/>
        <v>0</v>
      </c>
      <c r="EI447" s="599">
        <f t="shared" ca="1" si="911"/>
        <v>0</v>
      </c>
      <c r="EJ447" s="331">
        <f t="shared" ca="1" si="847"/>
        <v>0</v>
      </c>
      <c r="EK447" s="594">
        <f t="shared" ca="1" si="848"/>
        <v>0</v>
      </c>
      <c r="EL447" s="488">
        <f t="shared" ca="1" si="849"/>
        <v>0</v>
      </c>
      <c r="EM447" s="331">
        <f t="shared" si="850"/>
        <v>0</v>
      </c>
      <c r="EN447" s="331">
        <f t="shared" si="851"/>
        <v>0</v>
      </c>
      <c r="EO447" s="595">
        <f t="shared" ca="1" si="852"/>
        <v>0</v>
      </c>
      <c r="EP447" s="420">
        <f t="shared" ca="1" si="888"/>
        <v>0</v>
      </c>
      <c r="EQ447" s="416">
        <f t="shared" ca="1" si="853"/>
        <v>0</v>
      </c>
      <c r="ER447" s="372">
        <f t="shared" ca="1" si="912"/>
        <v>0</v>
      </c>
      <c r="ES447" s="242">
        <v>306</v>
      </c>
      <c r="ET447" s="29">
        <f t="shared" si="854"/>
        <v>0</v>
      </c>
      <c r="EU447" s="29">
        <f t="shared" ca="1" si="933"/>
        <v>107679.6306945338</v>
      </c>
      <c r="EV447" s="29">
        <f t="shared" ca="1" si="815"/>
        <v>112.16628197347272</v>
      </c>
      <c r="EW447" s="29"/>
      <c r="EX447" s="24">
        <v>305</v>
      </c>
      <c r="EY447" s="243">
        <f t="shared" ca="1" si="902"/>
        <v>0</v>
      </c>
      <c r="EZ447" s="243">
        <f t="shared" ca="1" si="938"/>
        <v>0</v>
      </c>
      <c r="FA447" s="243">
        <f t="shared" ca="1" si="855"/>
        <v>0</v>
      </c>
      <c r="FB447" s="33"/>
      <c r="FL447" s="242">
        <v>305</v>
      </c>
      <c r="FM447" s="331">
        <f t="shared" ca="1" si="856"/>
        <v>0</v>
      </c>
      <c r="FN447" s="600">
        <f t="shared" ca="1" si="913"/>
        <v>0</v>
      </c>
      <c r="FO447" s="331">
        <f t="shared" ca="1" si="857"/>
        <v>0</v>
      </c>
      <c r="FP447" s="597">
        <f t="shared" ca="1" si="858"/>
        <v>0</v>
      </c>
      <c r="FQ447" s="488">
        <f t="shared" ca="1" si="859"/>
        <v>0</v>
      </c>
      <c r="FR447" s="331">
        <f t="shared" si="860"/>
        <v>0</v>
      </c>
      <c r="FS447" s="331">
        <f t="shared" si="861"/>
        <v>0</v>
      </c>
      <c r="FT447" s="596">
        <f t="shared" ca="1" si="862"/>
        <v>0</v>
      </c>
      <c r="FU447" s="420">
        <f t="shared" ca="1" si="816"/>
        <v>0</v>
      </c>
      <c r="FV447" s="416">
        <f t="shared" ca="1" si="863"/>
        <v>0</v>
      </c>
      <c r="FW447" s="372">
        <f t="shared" ca="1" si="914"/>
        <v>0</v>
      </c>
      <c r="FX447" s="242">
        <v>306</v>
      </c>
      <c r="FY447" s="29">
        <f t="shared" si="864"/>
        <v>0</v>
      </c>
      <c r="FZ447" s="29">
        <f t="shared" ca="1" si="934"/>
        <v>107679.6306945338</v>
      </c>
      <c r="GA447" s="29">
        <f t="shared" ca="1" si="817"/>
        <v>112.16628197347272</v>
      </c>
      <c r="GB447" s="29"/>
      <c r="GC447" s="24">
        <v>305</v>
      </c>
      <c r="GD447" s="243">
        <f t="shared" ca="1" si="903"/>
        <v>0</v>
      </c>
      <c r="GE447" s="243">
        <f t="shared" ca="1" si="939"/>
        <v>0</v>
      </c>
      <c r="GF447" s="243">
        <f t="shared" ca="1" si="865"/>
        <v>0</v>
      </c>
      <c r="GG447" s="33"/>
      <c r="GQ447" s="242">
        <v>305</v>
      </c>
      <c r="GR447" s="331">
        <f t="shared" ca="1" si="818"/>
        <v>1150</v>
      </c>
      <c r="GS447" s="600">
        <f t="shared" ca="1" si="915"/>
        <v>106.9885</v>
      </c>
      <c r="GT447" s="331">
        <f t="shared" ca="1" si="819"/>
        <v>1043.0115000000001</v>
      </c>
      <c r="GU447" s="591">
        <f t="shared" ca="1" si="866"/>
        <v>35.018354206976404</v>
      </c>
      <c r="GV447" s="488">
        <f t="shared" ca="1" si="904"/>
        <v>1007.9931457930237</v>
      </c>
      <c r="GW447" s="331">
        <f t="shared" si="905"/>
        <v>0</v>
      </c>
      <c r="GX447" s="331">
        <f t="shared" si="906"/>
        <v>0</v>
      </c>
      <c r="GY447" s="593">
        <f t="shared" ca="1" si="907"/>
        <v>10998.299725170313</v>
      </c>
      <c r="GZ447" s="420">
        <f t="shared" ca="1" si="820"/>
        <v>0</v>
      </c>
      <c r="HA447" s="416">
        <f t="shared" ca="1" si="867"/>
        <v>1150</v>
      </c>
      <c r="HB447" s="372">
        <f t="shared" ca="1" si="916"/>
        <v>-1150</v>
      </c>
      <c r="HC447" s="242">
        <v>306</v>
      </c>
      <c r="HD447" s="29">
        <f t="shared" si="868"/>
        <v>0</v>
      </c>
      <c r="HE447" s="29">
        <f t="shared" ca="1" si="935"/>
        <v>99874.451322315683</v>
      </c>
      <c r="HF447" s="29">
        <f t="shared" ca="1" si="821"/>
        <v>104.03588679407885</v>
      </c>
      <c r="HG447" s="29"/>
      <c r="HH447" s="24">
        <v>305</v>
      </c>
      <c r="HI447" s="243">
        <f t="shared" ca="1" si="917"/>
        <v>1150</v>
      </c>
      <c r="HJ447" s="243">
        <f t="shared" ca="1" si="940"/>
        <v>424217.21005357394</v>
      </c>
      <c r="HK447" s="243">
        <f t="shared" ca="1" si="869"/>
        <v>441.89292713913954</v>
      </c>
      <c r="HL447" s="33"/>
    </row>
    <row r="448" spans="3:220" ht="15" customHeight="1" x14ac:dyDescent="0.25">
      <c r="C448" s="242">
        <v>306</v>
      </c>
      <c r="D448" s="243">
        <f t="shared" si="928"/>
        <v>0</v>
      </c>
      <c r="E448" s="865">
        <f t="shared" si="870"/>
        <v>0</v>
      </c>
      <c r="F448" s="866"/>
      <c r="G448" s="243">
        <f t="shared" si="929"/>
        <v>0</v>
      </c>
      <c r="H448" s="859">
        <f t="shared" si="795"/>
        <v>0</v>
      </c>
      <c r="I448" s="860"/>
      <c r="J448" s="243">
        <f t="shared" si="930"/>
        <v>0</v>
      </c>
      <c r="K448" s="859">
        <f t="shared" si="822"/>
        <v>0</v>
      </c>
      <c r="L448" s="860"/>
      <c r="M448" s="860"/>
      <c r="N448" s="861"/>
      <c r="O448" s="248">
        <f t="shared" si="823"/>
        <v>0</v>
      </c>
      <c r="P448" s="248">
        <f t="shared" si="791"/>
        <v>0</v>
      </c>
      <c r="Q448" s="248">
        <f t="shared" si="797"/>
        <v>0</v>
      </c>
      <c r="R448" s="1015" t="str">
        <f t="shared" si="792"/>
        <v/>
      </c>
      <c r="S448" s="1015"/>
      <c r="U448">
        <v>306</v>
      </c>
      <c r="W448" s="278"/>
      <c r="X448" s="278"/>
      <c r="Y448" s="854"/>
      <c r="Z448" s="855"/>
      <c r="AA448" s="279"/>
      <c r="AR448" s="242">
        <v>306</v>
      </c>
      <c r="AS448" s="331">
        <f t="shared" si="883"/>
        <v>0</v>
      </c>
      <c r="AT448" s="566">
        <f t="shared" si="824"/>
        <v>0</v>
      </c>
      <c r="AU448" s="331">
        <f t="shared" ca="1" si="799"/>
        <v>0</v>
      </c>
      <c r="AV448" s="329">
        <f t="shared" si="884"/>
        <v>0</v>
      </c>
      <c r="AW448" s="331">
        <f t="shared" ca="1" si="885"/>
        <v>0</v>
      </c>
      <c r="AX448" s="331">
        <f t="shared" si="825"/>
        <v>0</v>
      </c>
      <c r="AY448" s="331">
        <f t="shared" si="873"/>
        <v>0</v>
      </c>
      <c r="AZ448" s="350">
        <f t="shared" si="886"/>
        <v>0</v>
      </c>
      <c r="BA448" s="420">
        <f t="shared" ca="1" si="887"/>
        <v>0</v>
      </c>
      <c r="BB448" s="416">
        <f t="shared" ca="1" si="826"/>
        <v>0</v>
      </c>
      <c r="BC448" s="372">
        <f t="shared" si="908"/>
        <v>0</v>
      </c>
      <c r="BD448" s="242">
        <v>307</v>
      </c>
      <c r="BE448" s="29">
        <f t="shared" si="804"/>
        <v>0</v>
      </c>
      <c r="BF448" s="29">
        <f t="shared" ca="1" si="827"/>
        <v>107679.6306945338</v>
      </c>
      <c r="BG448" s="29">
        <f t="shared" ca="1" si="805"/>
        <v>112.16628197347272</v>
      </c>
      <c r="BH448" s="29"/>
      <c r="BI448" s="24">
        <v>306</v>
      </c>
      <c r="BJ448" s="243">
        <f t="shared" ca="1" si="898"/>
        <v>0</v>
      </c>
      <c r="BK448" s="243">
        <f t="shared" ca="1" si="871"/>
        <v>0</v>
      </c>
      <c r="BL448" s="243">
        <f t="shared" ca="1" si="828"/>
        <v>0</v>
      </c>
      <c r="BM448" s="33"/>
      <c r="BO448" s="278"/>
      <c r="BP448" s="278"/>
      <c r="BQ448" s="278"/>
      <c r="BR448" s="278"/>
      <c r="BS448" s="278"/>
      <c r="BT448" s="278"/>
      <c r="BU448" s="278"/>
      <c r="BV448" s="278"/>
      <c r="BW448" s="679">
        <v>306</v>
      </c>
      <c r="BX448" s="489">
        <f t="shared" si="829"/>
        <v>0</v>
      </c>
      <c r="BY448" s="489">
        <f t="shared" si="806"/>
        <v>0</v>
      </c>
      <c r="BZ448" s="489">
        <f t="shared" ca="1" si="807"/>
        <v>0</v>
      </c>
      <c r="CA448" s="489">
        <f t="shared" si="830"/>
        <v>0</v>
      </c>
      <c r="CB448" s="489">
        <f t="shared" ca="1" si="831"/>
        <v>0</v>
      </c>
      <c r="CC448" s="489">
        <f t="shared" si="832"/>
        <v>0</v>
      </c>
      <c r="CD448" s="489">
        <f t="shared" si="833"/>
        <v>0</v>
      </c>
      <c r="CE448" s="647">
        <f t="shared" si="834"/>
        <v>0</v>
      </c>
      <c r="CF448" s="700">
        <f t="shared" ca="1" si="872"/>
        <v>0</v>
      </c>
      <c r="CG448" s="701">
        <f t="shared" ca="1" si="835"/>
        <v>0</v>
      </c>
      <c r="CH448" s="710">
        <f t="shared" si="909"/>
        <v>0</v>
      </c>
      <c r="CI448" s="679">
        <v>307</v>
      </c>
      <c r="CJ448" s="29">
        <f t="shared" si="808"/>
        <v>0</v>
      </c>
      <c r="CK448" s="29">
        <f t="shared" ca="1" si="932"/>
        <v>107679.6306945338</v>
      </c>
      <c r="CL448" s="29">
        <f t="shared" ca="1" si="809"/>
        <v>112.16628197347272</v>
      </c>
      <c r="CM448" s="29"/>
      <c r="CN448" s="29">
        <v>306</v>
      </c>
      <c r="CO448" s="29">
        <f t="shared" ca="1" si="899"/>
        <v>0</v>
      </c>
      <c r="CP448" s="29">
        <f t="shared" ca="1" si="936"/>
        <v>0</v>
      </c>
      <c r="CQ448" s="29">
        <f t="shared" ca="1" si="836"/>
        <v>0</v>
      </c>
      <c r="CR448" s="292"/>
      <c r="DB448" s="242">
        <v>306</v>
      </c>
      <c r="DC448" s="488">
        <f t="shared" si="837"/>
        <v>0</v>
      </c>
      <c r="DD448" s="489">
        <f t="shared" si="810"/>
        <v>0</v>
      </c>
      <c r="DE448" s="488">
        <f t="shared" ca="1" si="838"/>
        <v>0</v>
      </c>
      <c r="DF448" s="489">
        <f t="shared" si="839"/>
        <v>0</v>
      </c>
      <c r="DG448" s="488">
        <f t="shared" ca="1" si="840"/>
        <v>0</v>
      </c>
      <c r="DH448" s="488">
        <f t="shared" si="841"/>
        <v>0</v>
      </c>
      <c r="DI448" s="488">
        <f t="shared" si="842"/>
        <v>0</v>
      </c>
      <c r="DJ448" s="523">
        <f t="shared" si="843"/>
        <v>0</v>
      </c>
      <c r="DK448" s="420">
        <f t="shared" ca="1" si="811"/>
        <v>0</v>
      </c>
      <c r="DL448" s="416">
        <f t="shared" ca="1" si="844"/>
        <v>0</v>
      </c>
      <c r="DM448" s="372">
        <f t="shared" si="910"/>
        <v>0</v>
      </c>
      <c r="DN448" s="242">
        <v>307</v>
      </c>
      <c r="DO448" s="29">
        <f t="shared" si="812"/>
        <v>0</v>
      </c>
      <c r="DP448" s="29">
        <f t="shared" ca="1" si="931"/>
        <v>99874.451322315683</v>
      </c>
      <c r="DQ448" s="29">
        <f t="shared" ca="1" si="813"/>
        <v>104.03588679407885</v>
      </c>
      <c r="DR448" s="29"/>
      <c r="DS448" s="24">
        <v>306</v>
      </c>
      <c r="DT448" s="243">
        <f t="shared" ca="1" si="901"/>
        <v>0</v>
      </c>
      <c r="DU448" s="243">
        <f t="shared" ca="1" si="937"/>
        <v>0</v>
      </c>
      <c r="DV448" s="243">
        <f t="shared" ca="1" si="845"/>
        <v>0</v>
      </c>
      <c r="DW448" s="33"/>
      <c r="EG448" s="242">
        <v>306</v>
      </c>
      <c r="EH448" s="331">
        <f t="shared" ca="1" si="846"/>
        <v>0</v>
      </c>
      <c r="EI448" s="599">
        <f t="shared" ca="1" si="911"/>
        <v>0</v>
      </c>
      <c r="EJ448" s="331">
        <f t="shared" ca="1" si="847"/>
        <v>0</v>
      </c>
      <c r="EK448" s="594">
        <f t="shared" ca="1" si="848"/>
        <v>0</v>
      </c>
      <c r="EL448" s="488">
        <f t="shared" ca="1" si="849"/>
        <v>0</v>
      </c>
      <c r="EM448" s="331">
        <f t="shared" si="850"/>
        <v>0</v>
      </c>
      <c r="EN448" s="331">
        <f t="shared" si="851"/>
        <v>0</v>
      </c>
      <c r="EO448" s="595">
        <f t="shared" ca="1" si="852"/>
        <v>0</v>
      </c>
      <c r="EP448" s="420">
        <f t="shared" ca="1" si="888"/>
        <v>0</v>
      </c>
      <c r="EQ448" s="416">
        <f t="shared" ca="1" si="853"/>
        <v>0</v>
      </c>
      <c r="ER448" s="372">
        <f t="shared" ca="1" si="912"/>
        <v>0</v>
      </c>
      <c r="ES448" s="242">
        <v>307</v>
      </c>
      <c r="ET448" s="29">
        <f t="shared" si="854"/>
        <v>0</v>
      </c>
      <c r="EU448" s="29">
        <f t="shared" ca="1" si="933"/>
        <v>107679.6306945338</v>
      </c>
      <c r="EV448" s="29">
        <f t="shared" ca="1" si="815"/>
        <v>112.16628197347272</v>
      </c>
      <c r="EW448" s="29"/>
      <c r="EX448" s="24">
        <v>306</v>
      </c>
      <c r="EY448" s="243">
        <f t="shared" ca="1" si="902"/>
        <v>0</v>
      </c>
      <c r="EZ448" s="243">
        <f t="shared" ca="1" si="938"/>
        <v>0</v>
      </c>
      <c r="FA448" s="243">
        <f t="shared" ca="1" si="855"/>
        <v>0</v>
      </c>
      <c r="FB448" s="33"/>
      <c r="FL448" s="242">
        <v>306</v>
      </c>
      <c r="FM448" s="331">
        <f t="shared" ca="1" si="856"/>
        <v>0</v>
      </c>
      <c r="FN448" s="600">
        <f t="shared" ca="1" si="913"/>
        <v>0</v>
      </c>
      <c r="FO448" s="331">
        <f t="shared" ca="1" si="857"/>
        <v>0</v>
      </c>
      <c r="FP448" s="597">
        <f t="shared" ca="1" si="858"/>
        <v>0</v>
      </c>
      <c r="FQ448" s="488">
        <f t="shared" ca="1" si="859"/>
        <v>0</v>
      </c>
      <c r="FR448" s="331">
        <f t="shared" si="860"/>
        <v>0</v>
      </c>
      <c r="FS448" s="331">
        <f t="shared" si="861"/>
        <v>0</v>
      </c>
      <c r="FT448" s="596">
        <f t="shared" ca="1" si="862"/>
        <v>0</v>
      </c>
      <c r="FU448" s="420">
        <f t="shared" ca="1" si="816"/>
        <v>0</v>
      </c>
      <c r="FV448" s="416">
        <f t="shared" ca="1" si="863"/>
        <v>0</v>
      </c>
      <c r="FW448" s="372">
        <f t="shared" ca="1" si="914"/>
        <v>0</v>
      </c>
      <c r="FX448" s="242">
        <v>307</v>
      </c>
      <c r="FY448" s="29">
        <f t="shared" si="864"/>
        <v>0</v>
      </c>
      <c r="FZ448" s="29">
        <f t="shared" ca="1" si="934"/>
        <v>107679.6306945338</v>
      </c>
      <c r="GA448" s="29">
        <f t="shared" ca="1" si="817"/>
        <v>112.16628197347272</v>
      </c>
      <c r="GB448" s="29"/>
      <c r="GC448" s="24">
        <v>306</v>
      </c>
      <c r="GD448" s="243">
        <f t="shared" ca="1" si="903"/>
        <v>0</v>
      </c>
      <c r="GE448" s="243">
        <f t="shared" ca="1" si="939"/>
        <v>0</v>
      </c>
      <c r="GF448" s="243">
        <f t="shared" ca="1" si="865"/>
        <v>0</v>
      </c>
      <c r="GG448" s="33"/>
      <c r="GQ448" s="242">
        <v>306</v>
      </c>
      <c r="GR448" s="331">
        <f t="shared" ca="1" si="818"/>
        <v>1150</v>
      </c>
      <c r="GS448" s="600">
        <f t="shared" ca="1" si="915"/>
        <v>106.9885</v>
      </c>
      <c r="GT448" s="331">
        <f t="shared" ca="1" si="819"/>
        <v>1043.0115000000001</v>
      </c>
      <c r="GU448" s="591">
        <f t="shared" ca="1" si="866"/>
        <v>32.078374198413414</v>
      </c>
      <c r="GV448" s="488">
        <f t="shared" ca="1" si="904"/>
        <v>1010.9331258015867</v>
      </c>
      <c r="GW448" s="331">
        <f t="shared" si="905"/>
        <v>0</v>
      </c>
      <c r="GX448" s="331">
        <f t="shared" si="906"/>
        <v>0</v>
      </c>
      <c r="GY448" s="593">
        <f t="shared" ca="1" si="907"/>
        <v>9987.3665993687264</v>
      </c>
      <c r="GZ448" s="420">
        <f t="shared" ca="1" si="820"/>
        <v>0</v>
      </c>
      <c r="HA448" s="416">
        <f t="shared" ca="1" si="867"/>
        <v>1150</v>
      </c>
      <c r="HB448" s="372">
        <f t="shared" ca="1" si="916"/>
        <v>-1150</v>
      </c>
      <c r="HC448" s="242">
        <v>307</v>
      </c>
      <c r="HD448" s="29">
        <f t="shared" si="868"/>
        <v>0</v>
      </c>
      <c r="HE448" s="29">
        <f t="shared" ca="1" si="935"/>
        <v>99874.451322315683</v>
      </c>
      <c r="HF448" s="29">
        <f t="shared" ca="1" si="821"/>
        <v>104.03588679407885</v>
      </c>
      <c r="HG448" s="29"/>
      <c r="HH448" s="24">
        <v>306</v>
      </c>
      <c r="HI448" s="243">
        <f t="shared" ca="1" si="917"/>
        <v>1150</v>
      </c>
      <c r="HJ448" s="243">
        <f t="shared" ca="1" si="940"/>
        <v>425367.21005357394</v>
      </c>
      <c r="HK448" s="243">
        <f t="shared" ca="1" si="869"/>
        <v>443.09084380580617</v>
      </c>
      <c r="HL448" s="33"/>
    </row>
    <row r="449" spans="3:220" ht="15" customHeight="1" x14ac:dyDescent="0.25">
      <c r="C449" s="242">
        <v>307</v>
      </c>
      <c r="D449" s="243">
        <f t="shared" si="928"/>
        <v>0</v>
      </c>
      <c r="E449" s="865">
        <f t="shared" si="870"/>
        <v>0</v>
      </c>
      <c r="F449" s="866"/>
      <c r="G449" s="243">
        <f t="shared" si="929"/>
        <v>0</v>
      </c>
      <c r="H449" s="859">
        <f t="shared" si="795"/>
        <v>0</v>
      </c>
      <c r="I449" s="860"/>
      <c r="J449" s="243">
        <f t="shared" si="930"/>
        <v>0</v>
      </c>
      <c r="K449" s="859">
        <f t="shared" si="822"/>
        <v>0</v>
      </c>
      <c r="L449" s="860"/>
      <c r="M449" s="860"/>
      <c r="N449" s="861"/>
      <c r="O449" s="248">
        <f t="shared" si="823"/>
        <v>0</v>
      </c>
      <c r="P449" s="248">
        <f t="shared" si="791"/>
        <v>0</v>
      </c>
      <c r="Q449" s="248">
        <f t="shared" si="797"/>
        <v>0</v>
      </c>
      <c r="R449" s="1015" t="str">
        <f t="shared" si="792"/>
        <v/>
      </c>
      <c r="S449" s="1015"/>
      <c r="U449">
        <v>307</v>
      </c>
      <c r="W449" s="278"/>
      <c r="X449" s="278"/>
      <c r="Y449" s="854"/>
      <c r="Z449" s="855"/>
      <c r="AA449" s="279"/>
      <c r="AR449" s="242">
        <v>307</v>
      </c>
      <c r="AS449" s="331">
        <f t="shared" si="883"/>
        <v>0</v>
      </c>
      <c r="AT449" s="566">
        <f t="shared" si="824"/>
        <v>0</v>
      </c>
      <c r="AU449" s="331">
        <f t="shared" ca="1" si="799"/>
        <v>0</v>
      </c>
      <c r="AV449" s="329">
        <f t="shared" si="884"/>
        <v>0</v>
      </c>
      <c r="AW449" s="331">
        <f t="shared" ca="1" si="885"/>
        <v>0</v>
      </c>
      <c r="AX449" s="331">
        <f t="shared" si="825"/>
        <v>0</v>
      </c>
      <c r="AY449" s="331">
        <f t="shared" si="873"/>
        <v>0</v>
      </c>
      <c r="AZ449" s="350">
        <f t="shared" si="886"/>
        <v>0</v>
      </c>
      <c r="BA449" s="420">
        <f t="shared" ca="1" si="887"/>
        <v>0</v>
      </c>
      <c r="BB449" s="416">
        <f t="shared" ca="1" si="826"/>
        <v>0</v>
      </c>
      <c r="BC449" s="372">
        <f t="shared" si="908"/>
        <v>0</v>
      </c>
      <c r="BD449" s="242">
        <v>308</v>
      </c>
      <c r="BE449" s="29">
        <f t="shared" si="804"/>
        <v>0</v>
      </c>
      <c r="BF449" s="29">
        <f t="shared" ca="1" si="827"/>
        <v>107679.6306945338</v>
      </c>
      <c r="BG449" s="29">
        <f t="shared" ca="1" si="805"/>
        <v>112.16628197347272</v>
      </c>
      <c r="BH449" s="29"/>
      <c r="BI449" s="24">
        <v>307</v>
      </c>
      <c r="BJ449" s="243">
        <f t="shared" ca="1" si="898"/>
        <v>0</v>
      </c>
      <c r="BK449" s="243">
        <f t="shared" ca="1" si="871"/>
        <v>0</v>
      </c>
      <c r="BL449" s="243">
        <f t="shared" ca="1" si="828"/>
        <v>0</v>
      </c>
      <c r="BM449" s="33"/>
      <c r="BO449" s="278"/>
      <c r="BP449" s="278"/>
      <c r="BQ449" s="278"/>
      <c r="BR449" s="278"/>
      <c r="BS449" s="278"/>
      <c r="BT449" s="278"/>
      <c r="BU449" s="278"/>
      <c r="BV449" s="278"/>
      <c r="BW449" s="679">
        <v>307</v>
      </c>
      <c r="BX449" s="489">
        <f t="shared" si="829"/>
        <v>0</v>
      </c>
      <c r="BY449" s="489">
        <f t="shared" si="806"/>
        <v>0</v>
      </c>
      <c r="BZ449" s="489">
        <f t="shared" ca="1" si="807"/>
        <v>0</v>
      </c>
      <c r="CA449" s="489">
        <f t="shared" si="830"/>
        <v>0</v>
      </c>
      <c r="CB449" s="489">
        <f t="shared" ca="1" si="831"/>
        <v>0</v>
      </c>
      <c r="CC449" s="489">
        <f t="shared" si="832"/>
        <v>0</v>
      </c>
      <c r="CD449" s="489">
        <f t="shared" si="833"/>
        <v>0</v>
      </c>
      <c r="CE449" s="647">
        <f t="shared" si="834"/>
        <v>0</v>
      </c>
      <c r="CF449" s="700">
        <f t="shared" ca="1" si="872"/>
        <v>0</v>
      </c>
      <c r="CG449" s="701">
        <f t="shared" ca="1" si="835"/>
        <v>0</v>
      </c>
      <c r="CH449" s="710">
        <f t="shared" si="909"/>
        <v>0</v>
      </c>
      <c r="CI449" s="679">
        <v>308</v>
      </c>
      <c r="CJ449" s="29">
        <f t="shared" si="808"/>
        <v>0</v>
      </c>
      <c r="CK449" s="29">
        <f t="shared" ca="1" si="932"/>
        <v>107679.6306945338</v>
      </c>
      <c r="CL449" s="29">
        <f t="shared" ca="1" si="809"/>
        <v>112.16628197347272</v>
      </c>
      <c r="CM449" s="29"/>
      <c r="CN449" s="29">
        <v>307</v>
      </c>
      <c r="CO449" s="29">
        <f t="shared" ca="1" si="899"/>
        <v>0</v>
      </c>
      <c r="CP449" s="649">
        <f t="shared" ca="1" si="936"/>
        <v>0</v>
      </c>
      <c r="CQ449" s="29">
        <f t="shared" ca="1" si="836"/>
        <v>0</v>
      </c>
      <c r="CR449" s="292"/>
      <c r="DB449" s="242">
        <v>307</v>
      </c>
      <c r="DC449" s="488">
        <f t="shared" si="837"/>
        <v>0</v>
      </c>
      <c r="DD449" s="489">
        <f t="shared" si="810"/>
        <v>0</v>
      </c>
      <c r="DE449" s="488">
        <f t="shared" ca="1" si="838"/>
        <v>0</v>
      </c>
      <c r="DF449" s="489">
        <f t="shared" si="839"/>
        <v>0</v>
      </c>
      <c r="DG449" s="488">
        <f t="shared" ca="1" si="840"/>
        <v>0</v>
      </c>
      <c r="DH449" s="488">
        <f t="shared" si="841"/>
        <v>0</v>
      </c>
      <c r="DI449" s="488">
        <f t="shared" si="842"/>
        <v>0</v>
      </c>
      <c r="DJ449" s="523">
        <f t="shared" si="843"/>
        <v>0</v>
      </c>
      <c r="DK449" s="420">
        <f t="shared" ca="1" si="811"/>
        <v>0</v>
      </c>
      <c r="DL449" s="416">
        <f t="shared" ca="1" si="844"/>
        <v>0</v>
      </c>
      <c r="DM449" s="372">
        <f t="shared" si="910"/>
        <v>0</v>
      </c>
      <c r="DN449" s="242">
        <v>308</v>
      </c>
      <c r="DO449" s="29">
        <f t="shared" si="812"/>
        <v>0</v>
      </c>
      <c r="DP449" s="29">
        <f t="shared" ca="1" si="931"/>
        <v>99874.451322315683</v>
      </c>
      <c r="DQ449" s="29">
        <f t="shared" ca="1" si="813"/>
        <v>104.03588679407885</v>
      </c>
      <c r="DR449" s="29"/>
      <c r="DS449" s="24">
        <v>307</v>
      </c>
      <c r="DT449" s="243">
        <f t="shared" ca="1" si="901"/>
        <v>0</v>
      </c>
      <c r="DU449" s="243">
        <f t="shared" ca="1" si="937"/>
        <v>0</v>
      </c>
      <c r="DV449" s="243">
        <f t="shared" ca="1" si="845"/>
        <v>0</v>
      </c>
      <c r="DW449" s="33"/>
      <c r="EG449" s="242">
        <v>307</v>
      </c>
      <c r="EH449" s="331">
        <f t="shared" ca="1" si="846"/>
        <v>0</v>
      </c>
      <c r="EI449" s="599">
        <f t="shared" ca="1" si="911"/>
        <v>0</v>
      </c>
      <c r="EJ449" s="331">
        <f t="shared" ca="1" si="847"/>
        <v>0</v>
      </c>
      <c r="EK449" s="594">
        <f t="shared" ca="1" si="848"/>
        <v>0</v>
      </c>
      <c r="EL449" s="488">
        <f t="shared" ca="1" si="849"/>
        <v>0</v>
      </c>
      <c r="EM449" s="331">
        <f t="shared" si="850"/>
        <v>0</v>
      </c>
      <c r="EN449" s="331">
        <f t="shared" si="851"/>
        <v>0</v>
      </c>
      <c r="EO449" s="595">
        <f t="shared" ca="1" si="852"/>
        <v>0</v>
      </c>
      <c r="EP449" s="420">
        <f t="shared" ca="1" si="888"/>
        <v>0</v>
      </c>
      <c r="EQ449" s="416">
        <f t="shared" ca="1" si="853"/>
        <v>0</v>
      </c>
      <c r="ER449" s="372">
        <f t="shared" ca="1" si="912"/>
        <v>0</v>
      </c>
      <c r="ES449" s="242">
        <v>308</v>
      </c>
      <c r="ET449" s="29">
        <f t="shared" si="854"/>
        <v>0</v>
      </c>
      <c r="EU449" s="584">
        <f t="shared" ca="1" si="933"/>
        <v>107679.6306945338</v>
      </c>
      <c r="EV449" s="29">
        <f t="shared" ca="1" si="815"/>
        <v>112.16628197347272</v>
      </c>
      <c r="EW449" s="29"/>
      <c r="EX449" s="24">
        <v>307</v>
      </c>
      <c r="EY449" s="243">
        <f t="shared" ca="1" si="902"/>
        <v>0</v>
      </c>
      <c r="EZ449" s="243">
        <f t="shared" ca="1" si="938"/>
        <v>0</v>
      </c>
      <c r="FA449" s="243">
        <f t="shared" ca="1" si="855"/>
        <v>0</v>
      </c>
      <c r="FB449" s="33"/>
      <c r="FL449" s="242">
        <v>307</v>
      </c>
      <c r="FM449" s="331">
        <f t="shared" ca="1" si="856"/>
        <v>0</v>
      </c>
      <c r="FN449" s="600">
        <f t="shared" ca="1" si="913"/>
        <v>0</v>
      </c>
      <c r="FO449" s="331">
        <f t="shared" ca="1" si="857"/>
        <v>0</v>
      </c>
      <c r="FP449" s="597">
        <f t="shared" ca="1" si="858"/>
        <v>0</v>
      </c>
      <c r="FQ449" s="488">
        <f t="shared" ca="1" si="859"/>
        <v>0</v>
      </c>
      <c r="FR449" s="331">
        <f t="shared" si="860"/>
        <v>0</v>
      </c>
      <c r="FS449" s="331">
        <f t="shared" si="861"/>
        <v>0</v>
      </c>
      <c r="FT449" s="596">
        <f t="shared" ca="1" si="862"/>
        <v>0</v>
      </c>
      <c r="FU449" s="420">
        <f t="shared" ca="1" si="816"/>
        <v>0</v>
      </c>
      <c r="FV449" s="416">
        <f t="shared" ca="1" si="863"/>
        <v>0</v>
      </c>
      <c r="FW449" s="372">
        <f t="shared" ca="1" si="914"/>
        <v>0</v>
      </c>
      <c r="FX449" s="242">
        <v>308</v>
      </c>
      <c r="FY449" s="29">
        <f t="shared" si="864"/>
        <v>0</v>
      </c>
      <c r="FZ449" s="586">
        <f t="shared" ca="1" si="934"/>
        <v>107679.6306945338</v>
      </c>
      <c r="GA449" s="29">
        <f t="shared" ca="1" si="817"/>
        <v>112.16628197347272</v>
      </c>
      <c r="GB449" s="29"/>
      <c r="GC449" s="24">
        <v>307</v>
      </c>
      <c r="GD449" s="243">
        <f t="shared" ca="1" si="903"/>
        <v>0</v>
      </c>
      <c r="GE449" s="243">
        <f t="shared" ca="1" si="939"/>
        <v>0</v>
      </c>
      <c r="GF449" s="243">
        <f t="shared" ca="1" si="865"/>
        <v>0</v>
      </c>
      <c r="GG449" s="33"/>
      <c r="GQ449" s="242">
        <v>307</v>
      </c>
      <c r="GR449" s="331">
        <f t="shared" ca="1" si="818"/>
        <v>1150</v>
      </c>
      <c r="GS449" s="600">
        <f t="shared" ca="1" si="915"/>
        <v>106.9885</v>
      </c>
      <c r="GT449" s="331">
        <f t="shared" ca="1" si="819"/>
        <v>1043.0115000000001</v>
      </c>
      <c r="GU449" s="591">
        <f t="shared" ca="1" si="866"/>
        <v>29.129819248158785</v>
      </c>
      <c r="GV449" s="488">
        <f t="shared" ca="1" si="904"/>
        <v>1013.8816807518413</v>
      </c>
      <c r="GW449" s="331">
        <f t="shared" si="905"/>
        <v>0</v>
      </c>
      <c r="GX449" s="331">
        <f t="shared" si="906"/>
        <v>0</v>
      </c>
      <c r="GY449" s="593">
        <f t="shared" ca="1" si="907"/>
        <v>8973.4849186168849</v>
      </c>
      <c r="GZ449" s="420">
        <f t="shared" ca="1" si="820"/>
        <v>0</v>
      </c>
      <c r="HA449" s="416">
        <f t="shared" ca="1" si="867"/>
        <v>1150</v>
      </c>
      <c r="HB449" s="372">
        <f t="shared" ca="1" si="916"/>
        <v>-1150</v>
      </c>
      <c r="HC449" s="242">
        <v>308</v>
      </c>
      <c r="HD449" s="29">
        <f t="shared" si="868"/>
        <v>0</v>
      </c>
      <c r="HE449" s="29">
        <f t="shared" ca="1" si="935"/>
        <v>99874.451322315683</v>
      </c>
      <c r="HF449" s="29">
        <f t="shared" ca="1" si="821"/>
        <v>104.03588679407885</v>
      </c>
      <c r="HG449" s="29"/>
      <c r="HH449" s="24">
        <v>307</v>
      </c>
      <c r="HI449" s="243">
        <f t="shared" ca="1" si="917"/>
        <v>1150</v>
      </c>
      <c r="HJ449" s="243">
        <f t="shared" ca="1" si="940"/>
        <v>426517.21005357394</v>
      </c>
      <c r="HK449" s="243">
        <f t="shared" ca="1" si="869"/>
        <v>444.28876047247286</v>
      </c>
      <c r="HL449" s="33"/>
    </row>
    <row r="450" spans="3:220" ht="15" customHeight="1" x14ac:dyDescent="0.25">
      <c r="C450" s="242">
        <v>308</v>
      </c>
      <c r="D450" s="243">
        <f t="shared" si="928"/>
        <v>0</v>
      </c>
      <c r="E450" s="865">
        <f t="shared" si="870"/>
        <v>0</v>
      </c>
      <c r="F450" s="866"/>
      <c r="G450" s="243">
        <f t="shared" si="929"/>
        <v>0</v>
      </c>
      <c r="H450" s="859">
        <f t="shared" si="795"/>
        <v>0</v>
      </c>
      <c r="I450" s="860"/>
      <c r="J450" s="243">
        <f t="shared" si="930"/>
        <v>0</v>
      </c>
      <c r="K450" s="859">
        <f t="shared" si="822"/>
        <v>0</v>
      </c>
      <c r="L450" s="860"/>
      <c r="M450" s="860"/>
      <c r="N450" s="861"/>
      <c r="O450" s="248">
        <f t="shared" si="823"/>
        <v>0</v>
      </c>
      <c r="P450" s="248">
        <f t="shared" si="791"/>
        <v>0</v>
      </c>
      <c r="Q450" s="248">
        <f t="shared" si="797"/>
        <v>0</v>
      </c>
      <c r="R450" s="1015" t="str">
        <f t="shared" si="792"/>
        <v/>
      </c>
      <c r="S450" s="1015"/>
      <c r="U450">
        <v>308</v>
      </c>
      <c r="W450" s="278"/>
      <c r="X450" s="278"/>
      <c r="Y450" s="854"/>
      <c r="Z450" s="855"/>
      <c r="AA450" s="279"/>
      <c r="AR450" s="242">
        <v>308</v>
      </c>
      <c r="AS450" s="331">
        <f t="shared" si="883"/>
        <v>0</v>
      </c>
      <c r="AT450" s="566">
        <f t="shared" si="824"/>
        <v>0</v>
      </c>
      <c r="AU450" s="331">
        <f t="shared" ca="1" si="799"/>
        <v>0</v>
      </c>
      <c r="AV450" s="329">
        <f t="shared" si="884"/>
        <v>0</v>
      </c>
      <c r="AW450" s="331">
        <f t="shared" ca="1" si="885"/>
        <v>0</v>
      </c>
      <c r="AX450" s="331">
        <f t="shared" si="825"/>
        <v>0</v>
      </c>
      <c r="AY450" s="331">
        <f t="shared" si="873"/>
        <v>0</v>
      </c>
      <c r="AZ450" s="350">
        <f t="shared" si="886"/>
        <v>0</v>
      </c>
      <c r="BA450" s="420">
        <f t="shared" ca="1" si="887"/>
        <v>0</v>
      </c>
      <c r="BB450" s="416">
        <f t="shared" ca="1" si="826"/>
        <v>0</v>
      </c>
      <c r="BC450" s="372">
        <f t="shared" si="908"/>
        <v>0</v>
      </c>
      <c r="BD450" s="242">
        <v>309</v>
      </c>
      <c r="BE450" s="29">
        <f t="shared" si="804"/>
        <v>0</v>
      </c>
      <c r="BF450" s="29">
        <f t="shared" ca="1" si="827"/>
        <v>107679.6306945338</v>
      </c>
      <c r="BG450" s="29">
        <f t="shared" ca="1" si="805"/>
        <v>112.16628197347272</v>
      </c>
      <c r="BH450" s="29"/>
      <c r="BI450" s="24">
        <v>308</v>
      </c>
      <c r="BJ450" s="243">
        <f t="shared" ca="1" si="898"/>
        <v>0</v>
      </c>
      <c r="BK450" s="243">
        <f t="shared" ca="1" si="871"/>
        <v>0</v>
      </c>
      <c r="BL450" s="243">
        <f t="shared" ca="1" si="828"/>
        <v>0</v>
      </c>
      <c r="BM450" s="33"/>
      <c r="BO450" s="278"/>
      <c r="BP450" s="278"/>
      <c r="BQ450" s="278"/>
      <c r="BR450" s="278"/>
      <c r="BS450" s="278"/>
      <c r="BT450" s="278"/>
      <c r="BU450" s="278"/>
      <c r="BV450" s="278"/>
      <c r="BW450" s="679">
        <v>308</v>
      </c>
      <c r="BX450" s="489">
        <f t="shared" si="829"/>
        <v>0</v>
      </c>
      <c r="BY450" s="489">
        <f t="shared" si="806"/>
        <v>0</v>
      </c>
      <c r="BZ450" s="489">
        <f t="shared" ca="1" si="807"/>
        <v>0</v>
      </c>
      <c r="CA450" s="489">
        <f t="shared" si="830"/>
        <v>0</v>
      </c>
      <c r="CB450" s="489">
        <f t="shared" ca="1" si="831"/>
        <v>0</v>
      </c>
      <c r="CC450" s="489">
        <f t="shared" si="832"/>
        <v>0</v>
      </c>
      <c r="CD450" s="489">
        <f t="shared" si="833"/>
        <v>0</v>
      </c>
      <c r="CE450" s="647">
        <f t="shared" si="834"/>
        <v>0</v>
      </c>
      <c r="CF450" s="700">
        <f t="shared" ca="1" si="872"/>
        <v>0</v>
      </c>
      <c r="CG450" s="701">
        <f t="shared" ca="1" si="835"/>
        <v>0</v>
      </c>
      <c r="CH450" s="710">
        <f t="shared" si="909"/>
        <v>0</v>
      </c>
      <c r="CI450" s="679">
        <v>309</v>
      </c>
      <c r="CJ450" s="29">
        <f t="shared" si="808"/>
        <v>0</v>
      </c>
      <c r="CK450" s="29">
        <f t="shared" ca="1" si="932"/>
        <v>107679.6306945338</v>
      </c>
      <c r="CL450" s="29">
        <f t="shared" ca="1" si="809"/>
        <v>112.16628197347272</v>
      </c>
      <c r="CM450" s="29"/>
      <c r="CN450" s="29">
        <v>308</v>
      </c>
      <c r="CO450" s="29">
        <f t="shared" ca="1" si="899"/>
        <v>0</v>
      </c>
      <c r="CP450" s="29">
        <f t="shared" ca="1" si="936"/>
        <v>0</v>
      </c>
      <c r="CQ450" s="29">
        <f t="shared" ca="1" si="836"/>
        <v>0</v>
      </c>
      <c r="CR450" s="292"/>
      <c r="DB450" s="242">
        <v>308</v>
      </c>
      <c r="DC450" s="488">
        <f t="shared" si="837"/>
        <v>0</v>
      </c>
      <c r="DD450" s="489">
        <f t="shared" si="810"/>
        <v>0</v>
      </c>
      <c r="DE450" s="488">
        <f t="shared" ca="1" si="838"/>
        <v>0</v>
      </c>
      <c r="DF450" s="489">
        <f t="shared" si="839"/>
        <v>0</v>
      </c>
      <c r="DG450" s="488">
        <f t="shared" ca="1" si="840"/>
        <v>0</v>
      </c>
      <c r="DH450" s="488">
        <f t="shared" si="841"/>
        <v>0</v>
      </c>
      <c r="DI450" s="488">
        <f t="shared" si="842"/>
        <v>0</v>
      </c>
      <c r="DJ450" s="523">
        <f t="shared" si="843"/>
        <v>0</v>
      </c>
      <c r="DK450" s="420">
        <f t="shared" ca="1" si="811"/>
        <v>0</v>
      </c>
      <c r="DL450" s="416">
        <f t="shared" ca="1" si="844"/>
        <v>0</v>
      </c>
      <c r="DM450" s="372">
        <f t="shared" si="910"/>
        <v>0</v>
      </c>
      <c r="DN450" s="242">
        <v>309</v>
      </c>
      <c r="DO450" s="29">
        <f t="shared" si="812"/>
        <v>0</v>
      </c>
      <c r="DP450" s="29">
        <f t="shared" ca="1" si="931"/>
        <v>99874.451322315683</v>
      </c>
      <c r="DQ450" s="29">
        <f t="shared" ca="1" si="813"/>
        <v>104.03588679407885</v>
      </c>
      <c r="DR450" s="29"/>
      <c r="DS450" s="24">
        <v>308</v>
      </c>
      <c r="DT450" s="243">
        <f t="shared" ca="1" si="901"/>
        <v>0</v>
      </c>
      <c r="DU450" s="243">
        <f t="shared" ca="1" si="937"/>
        <v>0</v>
      </c>
      <c r="DV450" s="243">
        <f t="shared" ca="1" si="845"/>
        <v>0</v>
      </c>
      <c r="DW450" s="33"/>
      <c r="EG450" s="242">
        <v>308</v>
      </c>
      <c r="EH450" s="331">
        <f t="shared" ca="1" si="846"/>
        <v>0</v>
      </c>
      <c r="EI450" s="599">
        <f t="shared" ca="1" si="911"/>
        <v>0</v>
      </c>
      <c r="EJ450" s="331">
        <f t="shared" ca="1" si="847"/>
        <v>0</v>
      </c>
      <c r="EK450" s="594">
        <f t="shared" ca="1" si="848"/>
        <v>0</v>
      </c>
      <c r="EL450" s="488">
        <f t="shared" ca="1" si="849"/>
        <v>0</v>
      </c>
      <c r="EM450" s="331">
        <f t="shared" si="850"/>
        <v>0</v>
      </c>
      <c r="EN450" s="331">
        <f t="shared" si="851"/>
        <v>0</v>
      </c>
      <c r="EO450" s="595">
        <f t="shared" ca="1" si="852"/>
        <v>0</v>
      </c>
      <c r="EP450" s="420">
        <f t="shared" ca="1" si="888"/>
        <v>0</v>
      </c>
      <c r="EQ450" s="416">
        <f t="shared" ca="1" si="853"/>
        <v>0</v>
      </c>
      <c r="ER450" s="372">
        <f t="shared" ca="1" si="912"/>
        <v>0</v>
      </c>
      <c r="ES450" s="242">
        <v>309</v>
      </c>
      <c r="ET450" s="29">
        <f t="shared" si="854"/>
        <v>0</v>
      </c>
      <c r="EU450" s="29">
        <f t="shared" ca="1" si="933"/>
        <v>107679.6306945338</v>
      </c>
      <c r="EV450" s="29">
        <f t="shared" ca="1" si="815"/>
        <v>112.16628197347272</v>
      </c>
      <c r="EW450" s="29"/>
      <c r="EX450" s="24">
        <v>308</v>
      </c>
      <c r="EY450" s="243">
        <f t="shared" ca="1" si="902"/>
        <v>0</v>
      </c>
      <c r="EZ450" s="243">
        <f t="shared" ca="1" si="938"/>
        <v>0</v>
      </c>
      <c r="FA450" s="243">
        <f t="shared" ca="1" si="855"/>
        <v>0</v>
      </c>
      <c r="FB450" s="33"/>
      <c r="FL450" s="242">
        <v>308</v>
      </c>
      <c r="FM450" s="331">
        <f t="shared" ca="1" si="856"/>
        <v>0</v>
      </c>
      <c r="FN450" s="600">
        <f t="shared" ca="1" si="913"/>
        <v>0</v>
      </c>
      <c r="FO450" s="331">
        <f t="shared" ca="1" si="857"/>
        <v>0</v>
      </c>
      <c r="FP450" s="597">
        <f t="shared" ca="1" si="858"/>
        <v>0</v>
      </c>
      <c r="FQ450" s="488">
        <f t="shared" ca="1" si="859"/>
        <v>0</v>
      </c>
      <c r="FR450" s="331">
        <f t="shared" si="860"/>
        <v>0</v>
      </c>
      <c r="FS450" s="331">
        <f t="shared" si="861"/>
        <v>0</v>
      </c>
      <c r="FT450" s="596">
        <f t="shared" ca="1" si="862"/>
        <v>0</v>
      </c>
      <c r="FU450" s="420">
        <f t="shared" ca="1" si="816"/>
        <v>0</v>
      </c>
      <c r="FV450" s="416">
        <f t="shared" ca="1" si="863"/>
        <v>0</v>
      </c>
      <c r="FW450" s="372">
        <f t="shared" ca="1" si="914"/>
        <v>0</v>
      </c>
      <c r="FX450" s="242">
        <v>309</v>
      </c>
      <c r="FY450" s="29">
        <f t="shared" si="864"/>
        <v>0</v>
      </c>
      <c r="FZ450" s="29">
        <f t="shared" ca="1" si="934"/>
        <v>107679.6306945338</v>
      </c>
      <c r="GA450" s="29">
        <f t="shared" ca="1" si="817"/>
        <v>112.16628197347272</v>
      </c>
      <c r="GB450" s="29"/>
      <c r="GC450" s="24">
        <v>308</v>
      </c>
      <c r="GD450" s="243">
        <f t="shared" ca="1" si="903"/>
        <v>0</v>
      </c>
      <c r="GE450" s="243">
        <f t="shared" ca="1" si="939"/>
        <v>0</v>
      </c>
      <c r="GF450" s="243">
        <f t="shared" ca="1" si="865"/>
        <v>0</v>
      </c>
      <c r="GG450" s="33"/>
      <c r="GQ450" s="242">
        <v>308</v>
      </c>
      <c r="GR450" s="331">
        <f t="shared" ca="1" si="818"/>
        <v>1150</v>
      </c>
      <c r="GS450" s="600">
        <f t="shared" ca="1" si="915"/>
        <v>106.9885</v>
      </c>
      <c r="GT450" s="331">
        <f t="shared" ca="1" si="819"/>
        <v>1043.0115000000001</v>
      </c>
      <c r="GU450" s="591">
        <f t="shared" ca="1" si="866"/>
        <v>26.172664345965917</v>
      </c>
      <c r="GV450" s="488">
        <f t="shared" ca="1" si="904"/>
        <v>1016.8388356540341</v>
      </c>
      <c r="GW450" s="331">
        <f t="shared" si="905"/>
        <v>0</v>
      </c>
      <c r="GX450" s="331">
        <f t="shared" si="906"/>
        <v>0</v>
      </c>
      <c r="GY450" s="593">
        <f t="shared" ca="1" si="907"/>
        <v>7956.6460829628504</v>
      </c>
      <c r="GZ450" s="420">
        <f t="shared" ca="1" si="820"/>
        <v>0</v>
      </c>
      <c r="HA450" s="416">
        <f t="shared" ca="1" si="867"/>
        <v>1150</v>
      </c>
      <c r="HB450" s="372">
        <f t="shared" ca="1" si="916"/>
        <v>-1150</v>
      </c>
      <c r="HC450" s="242">
        <v>309</v>
      </c>
      <c r="HD450" s="29">
        <f t="shared" si="868"/>
        <v>0</v>
      </c>
      <c r="HE450" s="29">
        <f t="shared" ca="1" si="935"/>
        <v>99874.451322315683</v>
      </c>
      <c r="HF450" s="29">
        <f t="shared" ca="1" si="821"/>
        <v>104.03588679407885</v>
      </c>
      <c r="HG450" s="29"/>
      <c r="HH450" s="24">
        <v>308</v>
      </c>
      <c r="HI450" s="243">
        <f t="shared" ca="1" si="917"/>
        <v>1150</v>
      </c>
      <c r="HJ450" s="243">
        <f t="shared" ca="1" si="940"/>
        <v>427667.21005357394</v>
      </c>
      <c r="HK450" s="243">
        <f t="shared" ca="1" si="869"/>
        <v>445.48667713913954</v>
      </c>
      <c r="HL450" s="33"/>
    </row>
    <row r="451" spans="3:220" ht="15" customHeight="1" x14ac:dyDescent="0.25">
      <c r="C451" s="242">
        <v>309</v>
      </c>
      <c r="D451" s="243">
        <f t="shared" si="928"/>
        <v>0</v>
      </c>
      <c r="E451" s="865">
        <f t="shared" si="870"/>
        <v>0</v>
      </c>
      <c r="F451" s="866"/>
      <c r="G451" s="243">
        <f t="shared" si="929"/>
        <v>0</v>
      </c>
      <c r="H451" s="859">
        <f t="shared" si="795"/>
        <v>0</v>
      </c>
      <c r="I451" s="860"/>
      <c r="J451" s="243">
        <f t="shared" si="930"/>
        <v>0</v>
      </c>
      <c r="K451" s="859">
        <f t="shared" si="822"/>
        <v>0</v>
      </c>
      <c r="L451" s="860"/>
      <c r="M451" s="860"/>
      <c r="N451" s="861"/>
      <c r="O451" s="248">
        <f t="shared" si="823"/>
        <v>0</v>
      </c>
      <c r="P451" s="248">
        <f t="shared" si="791"/>
        <v>0</v>
      </c>
      <c r="Q451" s="248">
        <f t="shared" si="797"/>
        <v>0</v>
      </c>
      <c r="R451" s="1015" t="str">
        <f t="shared" si="792"/>
        <v/>
      </c>
      <c r="S451" s="1015"/>
      <c r="U451">
        <v>309</v>
      </c>
      <c r="W451" s="278"/>
      <c r="X451" s="278"/>
      <c r="Y451" s="854"/>
      <c r="Z451" s="855"/>
      <c r="AA451" s="279"/>
      <c r="AR451" s="242">
        <v>309</v>
      </c>
      <c r="AS451" s="331">
        <f t="shared" si="883"/>
        <v>0</v>
      </c>
      <c r="AT451" s="566">
        <f t="shared" si="824"/>
        <v>0</v>
      </c>
      <c r="AU451" s="331">
        <f t="shared" ca="1" si="799"/>
        <v>0</v>
      </c>
      <c r="AV451" s="329">
        <f t="shared" si="884"/>
        <v>0</v>
      </c>
      <c r="AW451" s="331">
        <f t="shared" ca="1" si="885"/>
        <v>0</v>
      </c>
      <c r="AX451" s="331">
        <f t="shared" si="825"/>
        <v>0</v>
      </c>
      <c r="AY451" s="331">
        <f t="shared" si="873"/>
        <v>0</v>
      </c>
      <c r="AZ451" s="350">
        <f t="shared" si="886"/>
        <v>0</v>
      </c>
      <c r="BA451" s="420">
        <f t="shared" ca="1" si="887"/>
        <v>0</v>
      </c>
      <c r="BB451" s="416">
        <f t="shared" ca="1" si="826"/>
        <v>0</v>
      </c>
      <c r="BC451" s="372">
        <f t="shared" si="908"/>
        <v>0</v>
      </c>
      <c r="BD451" s="242">
        <v>310</v>
      </c>
      <c r="BE451" s="29">
        <f t="shared" si="804"/>
        <v>0</v>
      </c>
      <c r="BF451" s="29">
        <f t="shared" ca="1" si="827"/>
        <v>107679.6306945338</v>
      </c>
      <c r="BG451" s="29">
        <f t="shared" ca="1" si="805"/>
        <v>112.16628197347272</v>
      </c>
      <c r="BH451" s="29"/>
      <c r="BI451" s="24">
        <v>309</v>
      </c>
      <c r="BJ451" s="243">
        <f t="shared" ca="1" si="898"/>
        <v>0</v>
      </c>
      <c r="BK451" s="243">
        <f t="shared" ca="1" si="871"/>
        <v>0</v>
      </c>
      <c r="BL451" s="243">
        <f t="shared" ca="1" si="828"/>
        <v>0</v>
      </c>
      <c r="BM451" s="33"/>
      <c r="BO451" s="278"/>
      <c r="BP451" s="278"/>
      <c r="BQ451" s="278"/>
      <c r="BR451" s="278"/>
      <c r="BS451" s="278"/>
      <c r="BT451" s="278"/>
      <c r="BU451" s="278"/>
      <c r="BV451" s="278"/>
      <c r="BW451" s="679">
        <v>309</v>
      </c>
      <c r="BX451" s="489">
        <f t="shared" si="829"/>
        <v>0</v>
      </c>
      <c r="BY451" s="489">
        <f t="shared" si="806"/>
        <v>0</v>
      </c>
      <c r="BZ451" s="489">
        <f t="shared" ca="1" si="807"/>
        <v>0</v>
      </c>
      <c r="CA451" s="489">
        <f t="shared" si="830"/>
        <v>0</v>
      </c>
      <c r="CB451" s="489">
        <f t="shared" ca="1" si="831"/>
        <v>0</v>
      </c>
      <c r="CC451" s="489">
        <f t="shared" si="832"/>
        <v>0</v>
      </c>
      <c r="CD451" s="489">
        <f t="shared" si="833"/>
        <v>0</v>
      </c>
      <c r="CE451" s="647">
        <f t="shared" si="834"/>
        <v>0</v>
      </c>
      <c r="CF451" s="700">
        <f t="shared" ca="1" si="872"/>
        <v>0</v>
      </c>
      <c r="CG451" s="701">
        <f t="shared" ca="1" si="835"/>
        <v>0</v>
      </c>
      <c r="CH451" s="710">
        <f t="shared" si="909"/>
        <v>0</v>
      </c>
      <c r="CI451" s="679">
        <v>310</v>
      </c>
      <c r="CJ451" s="29">
        <f t="shared" si="808"/>
        <v>0</v>
      </c>
      <c r="CK451" s="29">
        <f t="shared" ca="1" si="932"/>
        <v>107679.6306945338</v>
      </c>
      <c r="CL451" s="29">
        <f t="shared" ca="1" si="809"/>
        <v>112.16628197347272</v>
      </c>
      <c r="CM451" s="29"/>
      <c r="CN451" s="29">
        <v>309</v>
      </c>
      <c r="CO451" s="29">
        <f t="shared" ca="1" si="899"/>
        <v>0</v>
      </c>
      <c r="CP451" s="29">
        <f t="shared" ca="1" si="936"/>
        <v>0</v>
      </c>
      <c r="CQ451" s="29">
        <f t="shared" ca="1" si="836"/>
        <v>0</v>
      </c>
      <c r="CR451" s="292"/>
      <c r="DB451" s="242">
        <v>309</v>
      </c>
      <c r="DC451" s="488">
        <f t="shared" si="837"/>
        <v>0</v>
      </c>
      <c r="DD451" s="489">
        <f t="shared" si="810"/>
        <v>0</v>
      </c>
      <c r="DE451" s="488">
        <f t="shared" ca="1" si="838"/>
        <v>0</v>
      </c>
      <c r="DF451" s="489">
        <f t="shared" si="839"/>
        <v>0</v>
      </c>
      <c r="DG451" s="488">
        <f t="shared" ca="1" si="840"/>
        <v>0</v>
      </c>
      <c r="DH451" s="488">
        <f t="shared" si="841"/>
        <v>0</v>
      </c>
      <c r="DI451" s="488">
        <f t="shared" si="842"/>
        <v>0</v>
      </c>
      <c r="DJ451" s="523">
        <f t="shared" si="843"/>
        <v>0</v>
      </c>
      <c r="DK451" s="420">
        <f t="shared" ca="1" si="811"/>
        <v>0</v>
      </c>
      <c r="DL451" s="416">
        <f t="shared" ca="1" si="844"/>
        <v>0</v>
      </c>
      <c r="DM451" s="372">
        <f t="shared" si="910"/>
        <v>0</v>
      </c>
      <c r="DN451" s="242">
        <v>310</v>
      </c>
      <c r="DO451" s="29">
        <f t="shared" si="812"/>
        <v>0</v>
      </c>
      <c r="DP451" s="29">
        <f t="shared" ca="1" si="931"/>
        <v>99874.451322315683</v>
      </c>
      <c r="DQ451" s="29">
        <f t="shared" ca="1" si="813"/>
        <v>104.03588679407885</v>
      </c>
      <c r="DR451" s="29"/>
      <c r="DS451" s="24">
        <v>309</v>
      </c>
      <c r="DT451" s="243">
        <f t="shared" ca="1" si="901"/>
        <v>0</v>
      </c>
      <c r="DU451" s="243">
        <f t="shared" ca="1" si="937"/>
        <v>0</v>
      </c>
      <c r="DV451" s="243">
        <f t="shared" ca="1" si="845"/>
        <v>0</v>
      </c>
      <c r="DW451" s="33"/>
      <c r="EG451" s="242">
        <v>309</v>
      </c>
      <c r="EH451" s="331">
        <f t="shared" ca="1" si="846"/>
        <v>0</v>
      </c>
      <c r="EI451" s="599">
        <f t="shared" ca="1" si="911"/>
        <v>0</v>
      </c>
      <c r="EJ451" s="331">
        <f t="shared" ca="1" si="847"/>
        <v>0</v>
      </c>
      <c r="EK451" s="594">
        <f t="shared" ca="1" si="848"/>
        <v>0</v>
      </c>
      <c r="EL451" s="488">
        <f t="shared" ca="1" si="849"/>
        <v>0</v>
      </c>
      <c r="EM451" s="331">
        <f t="shared" si="850"/>
        <v>0</v>
      </c>
      <c r="EN451" s="331">
        <f t="shared" si="851"/>
        <v>0</v>
      </c>
      <c r="EO451" s="595">
        <f t="shared" ca="1" si="852"/>
        <v>0</v>
      </c>
      <c r="EP451" s="420">
        <f t="shared" ca="1" si="888"/>
        <v>0</v>
      </c>
      <c r="EQ451" s="416">
        <f t="shared" ca="1" si="853"/>
        <v>0</v>
      </c>
      <c r="ER451" s="372">
        <f t="shared" ca="1" si="912"/>
        <v>0</v>
      </c>
      <c r="ES451" s="242">
        <v>310</v>
      </c>
      <c r="ET451" s="29">
        <f t="shared" si="854"/>
        <v>0</v>
      </c>
      <c r="EU451" s="29">
        <f t="shared" ca="1" si="933"/>
        <v>107679.6306945338</v>
      </c>
      <c r="EV451" s="29">
        <f t="shared" ca="1" si="815"/>
        <v>112.16628197347272</v>
      </c>
      <c r="EW451" s="29"/>
      <c r="EX451" s="24">
        <v>309</v>
      </c>
      <c r="EY451" s="243">
        <f t="shared" ca="1" si="902"/>
        <v>0</v>
      </c>
      <c r="EZ451" s="243">
        <f t="shared" ca="1" si="938"/>
        <v>0</v>
      </c>
      <c r="FA451" s="243">
        <f t="shared" ca="1" si="855"/>
        <v>0</v>
      </c>
      <c r="FB451" s="33"/>
      <c r="FL451" s="242">
        <v>309</v>
      </c>
      <c r="FM451" s="331">
        <f t="shared" ca="1" si="856"/>
        <v>0</v>
      </c>
      <c r="FN451" s="600">
        <f t="shared" ca="1" si="913"/>
        <v>0</v>
      </c>
      <c r="FO451" s="331">
        <f t="shared" ca="1" si="857"/>
        <v>0</v>
      </c>
      <c r="FP451" s="597">
        <f t="shared" ca="1" si="858"/>
        <v>0</v>
      </c>
      <c r="FQ451" s="488">
        <f t="shared" ca="1" si="859"/>
        <v>0</v>
      </c>
      <c r="FR451" s="331">
        <f t="shared" si="860"/>
        <v>0</v>
      </c>
      <c r="FS451" s="331">
        <f t="shared" si="861"/>
        <v>0</v>
      </c>
      <c r="FT451" s="596">
        <f t="shared" ca="1" si="862"/>
        <v>0</v>
      </c>
      <c r="FU451" s="420">
        <f t="shared" ca="1" si="816"/>
        <v>0</v>
      </c>
      <c r="FV451" s="416">
        <f t="shared" ca="1" si="863"/>
        <v>0</v>
      </c>
      <c r="FW451" s="372">
        <f t="shared" ca="1" si="914"/>
        <v>0</v>
      </c>
      <c r="FX451" s="242">
        <v>310</v>
      </c>
      <c r="FY451" s="29">
        <f t="shared" si="864"/>
        <v>0</v>
      </c>
      <c r="FZ451" s="29">
        <f t="shared" ca="1" si="934"/>
        <v>107679.6306945338</v>
      </c>
      <c r="GA451" s="29">
        <f t="shared" ca="1" si="817"/>
        <v>112.16628197347272</v>
      </c>
      <c r="GB451" s="29"/>
      <c r="GC451" s="24">
        <v>309</v>
      </c>
      <c r="GD451" s="243">
        <f t="shared" ca="1" si="903"/>
        <v>0</v>
      </c>
      <c r="GE451" s="243">
        <f t="shared" ca="1" si="939"/>
        <v>0</v>
      </c>
      <c r="GF451" s="243">
        <f t="shared" ca="1" si="865"/>
        <v>0</v>
      </c>
      <c r="GG451" s="33"/>
      <c r="GQ451" s="242">
        <v>309</v>
      </c>
      <c r="GR451" s="331">
        <f t="shared" ca="1" si="818"/>
        <v>1150</v>
      </c>
      <c r="GS451" s="600">
        <f t="shared" ca="1" si="915"/>
        <v>106.9885</v>
      </c>
      <c r="GT451" s="331">
        <f t="shared" ca="1" si="819"/>
        <v>1043.0115000000001</v>
      </c>
      <c r="GU451" s="591">
        <f t="shared" ca="1" si="866"/>
        <v>23.206884408641653</v>
      </c>
      <c r="GV451" s="488">
        <f t="shared" ca="1" si="904"/>
        <v>1019.8046155913585</v>
      </c>
      <c r="GW451" s="331">
        <f t="shared" si="905"/>
        <v>0</v>
      </c>
      <c r="GX451" s="331">
        <f t="shared" si="906"/>
        <v>0</v>
      </c>
      <c r="GY451" s="593">
        <f t="shared" ca="1" si="907"/>
        <v>6936.8414673714924</v>
      </c>
      <c r="GZ451" s="420">
        <f t="shared" ca="1" si="820"/>
        <v>0</v>
      </c>
      <c r="HA451" s="416">
        <f t="shared" ca="1" si="867"/>
        <v>1150</v>
      </c>
      <c r="HB451" s="372">
        <f t="shared" ca="1" si="916"/>
        <v>-1150</v>
      </c>
      <c r="HC451" s="242">
        <v>310</v>
      </c>
      <c r="HD451" s="29">
        <f t="shared" si="868"/>
        <v>0</v>
      </c>
      <c r="HE451" s="29">
        <f t="shared" ca="1" si="935"/>
        <v>99874.451322315683</v>
      </c>
      <c r="HF451" s="29">
        <f t="shared" ca="1" si="821"/>
        <v>104.03588679407885</v>
      </c>
      <c r="HG451" s="29"/>
      <c r="HH451" s="24">
        <v>309</v>
      </c>
      <c r="HI451" s="243">
        <f t="shared" ca="1" si="917"/>
        <v>1150</v>
      </c>
      <c r="HJ451" s="243">
        <f t="shared" ca="1" si="940"/>
        <v>428817.21005357394</v>
      </c>
      <c r="HK451" s="243">
        <f t="shared" ca="1" si="869"/>
        <v>446.68459380580617</v>
      </c>
      <c r="HL451" s="33"/>
    </row>
    <row r="452" spans="3:220" ht="15" customHeight="1" x14ac:dyDescent="0.25">
      <c r="C452" s="242">
        <v>310</v>
      </c>
      <c r="D452" s="243">
        <f t="shared" si="928"/>
        <v>0</v>
      </c>
      <c r="E452" s="865">
        <f t="shared" si="870"/>
        <v>0</v>
      </c>
      <c r="F452" s="866"/>
      <c r="G452" s="243">
        <f t="shared" si="929"/>
        <v>0</v>
      </c>
      <c r="H452" s="859">
        <f t="shared" si="795"/>
        <v>0</v>
      </c>
      <c r="I452" s="860"/>
      <c r="J452" s="243">
        <f t="shared" si="930"/>
        <v>0</v>
      </c>
      <c r="K452" s="859">
        <f t="shared" si="822"/>
        <v>0</v>
      </c>
      <c r="L452" s="860"/>
      <c r="M452" s="860"/>
      <c r="N452" s="861"/>
      <c r="O452" s="248">
        <f t="shared" si="823"/>
        <v>0</v>
      </c>
      <c r="P452" s="248">
        <f t="shared" si="791"/>
        <v>0</v>
      </c>
      <c r="Q452" s="248">
        <f t="shared" si="797"/>
        <v>0</v>
      </c>
      <c r="R452" s="1015" t="str">
        <f t="shared" si="792"/>
        <v/>
      </c>
      <c r="S452" s="1015"/>
      <c r="U452">
        <v>310</v>
      </c>
      <c r="W452" s="278"/>
      <c r="X452" s="278"/>
      <c r="Y452" s="854"/>
      <c r="Z452" s="855"/>
      <c r="AA452" s="279"/>
      <c r="AR452" s="242">
        <v>310</v>
      </c>
      <c r="AS452" s="331">
        <f t="shared" si="883"/>
        <v>0</v>
      </c>
      <c r="AT452" s="566">
        <f t="shared" si="824"/>
        <v>0</v>
      </c>
      <c r="AU452" s="331">
        <f t="shared" ca="1" si="799"/>
        <v>0</v>
      </c>
      <c r="AV452" s="329">
        <f t="shared" si="884"/>
        <v>0</v>
      </c>
      <c r="AW452" s="331">
        <f t="shared" ca="1" si="885"/>
        <v>0</v>
      </c>
      <c r="AX452" s="331">
        <f t="shared" si="825"/>
        <v>0</v>
      </c>
      <c r="AY452" s="331">
        <f t="shared" si="873"/>
        <v>0</v>
      </c>
      <c r="AZ452" s="350">
        <f t="shared" si="886"/>
        <v>0</v>
      </c>
      <c r="BA452" s="420">
        <f t="shared" ca="1" si="887"/>
        <v>0</v>
      </c>
      <c r="BB452" s="416">
        <f t="shared" ca="1" si="826"/>
        <v>0</v>
      </c>
      <c r="BC452" s="372">
        <f t="shared" si="908"/>
        <v>0</v>
      </c>
      <c r="BD452" s="242">
        <v>311</v>
      </c>
      <c r="BE452" s="29">
        <f t="shared" si="804"/>
        <v>0</v>
      </c>
      <c r="BF452" s="29">
        <f t="shared" ca="1" si="827"/>
        <v>107679.6306945338</v>
      </c>
      <c r="BG452" s="29">
        <f t="shared" ca="1" si="805"/>
        <v>112.16628197347272</v>
      </c>
      <c r="BH452" s="29"/>
      <c r="BI452" s="24">
        <v>310</v>
      </c>
      <c r="BJ452" s="243">
        <f t="shared" ca="1" si="898"/>
        <v>0</v>
      </c>
      <c r="BK452" s="243">
        <f t="shared" ca="1" si="871"/>
        <v>0</v>
      </c>
      <c r="BL452" s="243">
        <f t="shared" ca="1" si="828"/>
        <v>0</v>
      </c>
      <c r="BM452" s="33"/>
      <c r="BO452" s="278"/>
      <c r="BP452" s="278"/>
      <c r="BQ452" s="278"/>
      <c r="BR452" s="278"/>
      <c r="BS452" s="278"/>
      <c r="BT452" s="278"/>
      <c r="BU452" s="278"/>
      <c r="BV452" s="278"/>
      <c r="BW452" s="679">
        <v>310</v>
      </c>
      <c r="BX452" s="489">
        <f t="shared" si="829"/>
        <v>0</v>
      </c>
      <c r="BY452" s="489">
        <f t="shared" si="806"/>
        <v>0</v>
      </c>
      <c r="BZ452" s="489">
        <f t="shared" ca="1" si="807"/>
        <v>0</v>
      </c>
      <c r="CA452" s="489">
        <f t="shared" si="830"/>
        <v>0</v>
      </c>
      <c r="CB452" s="489">
        <f t="shared" ca="1" si="831"/>
        <v>0</v>
      </c>
      <c r="CC452" s="489">
        <f t="shared" si="832"/>
        <v>0</v>
      </c>
      <c r="CD452" s="489">
        <f t="shared" si="833"/>
        <v>0</v>
      </c>
      <c r="CE452" s="647">
        <f t="shared" si="834"/>
        <v>0</v>
      </c>
      <c r="CF452" s="700">
        <f t="shared" ca="1" si="872"/>
        <v>0</v>
      </c>
      <c r="CG452" s="701">
        <f t="shared" ca="1" si="835"/>
        <v>0</v>
      </c>
      <c r="CH452" s="710">
        <f t="shared" si="909"/>
        <v>0</v>
      </c>
      <c r="CI452" s="679">
        <v>311</v>
      </c>
      <c r="CJ452" s="29">
        <f t="shared" si="808"/>
        <v>0</v>
      </c>
      <c r="CK452" s="29">
        <f t="shared" ca="1" si="932"/>
        <v>107679.6306945338</v>
      </c>
      <c r="CL452" s="29">
        <f t="shared" ca="1" si="809"/>
        <v>112.16628197347272</v>
      </c>
      <c r="CM452" s="29"/>
      <c r="CN452" s="29">
        <v>310</v>
      </c>
      <c r="CO452" s="29">
        <f t="shared" ca="1" si="899"/>
        <v>0</v>
      </c>
      <c r="CP452" s="29">
        <f t="shared" ca="1" si="936"/>
        <v>0</v>
      </c>
      <c r="CQ452" s="29">
        <f t="shared" ca="1" si="836"/>
        <v>0</v>
      </c>
      <c r="CR452" s="292"/>
      <c r="DB452" s="242">
        <v>310</v>
      </c>
      <c r="DC452" s="488">
        <f t="shared" si="837"/>
        <v>0</v>
      </c>
      <c r="DD452" s="489">
        <f t="shared" si="810"/>
        <v>0</v>
      </c>
      <c r="DE452" s="488">
        <f t="shared" ca="1" si="838"/>
        <v>0</v>
      </c>
      <c r="DF452" s="489">
        <f t="shared" si="839"/>
        <v>0</v>
      </c>
      <c r="DG452" s="488">
        <f t="shared" ca="1" si="840"/>
        <v>0</v>
      </c>
      <c r="DH452" s="488">
        <f t="shared" si="841"/>
        <v>0</v>
      </c>
      <c r="DI452" s="488">
        <f t="shared" si="842"/>
        <v>0</v>
      </c>
      <c r="DJ452" s="523">
        <f t="shared" si="843"/>
        <v>0</v>
      </c>
      <c r="DK452" s="420">
        <f t="shared" ca="1" si="811"/>
        <v>0</v>
      </c>
      <c r="DL452" s="416">
        <f t="shared" ca="1" si="844"/>
        <v>0</v>
      </c>
      <c r="DM452" s="372">
        <f t="shared" si="910"/>
        <v>0</v>
      </c>
      <c r="DN452" s="242">
        <v>311</v>
      </c>
      <c r="DO452" s="29">
        <f t="shared" si="812"/>
        <v>0</v>
      </c>
      <c r="DP452" s="29">
        <f t="shared" ca="1" si="931"/>
        <v>99874.451322315683</v>
      </c>
      <c r="DQ452" s="29">
        <f t="shared" ca="1" si="813"/>
        <v>104.03588679407885</v>
      </c>
      <c r="DR452" s="29"/>
      <c r="DS452" s="24">
        <v>310</v>
      </c>
      <c r="DT452" s="243">
        <f t="shared" ca="1" si="901"/>
        <v>0</v>
      </c>
      <c r="DU452" s="243">
        <f t="shared" ca="1" si="937"/>
        <v>0</v>
      </c>
      <c r="DV452" s="243">
        <f t="shared" ca="1" si="845"/>
        <v>0</v>
      </c>
      <c r="DW452" s="33"/>
      <c r="EG452" s="242">
        <v>310</v>
      </c>
      <c r="EH452" s="331">
        <f t="shared" ca="1" si="846"/>
        <v>0</v>
      </c>
      <c r="EI452" s="599">
        <f t="shared" ca="1" si="911"/>
        <v>0</v>
      </c>
      <c r="EJ452" s="331">
        <f t="shared" ca="1" si="847"/>
        <v>0</v>
      </c>
      <c r="EK452" s="594">
        <f t="shared" ca="1" si="848"/>
        <v>0</v>
      </c>
      <c r="EL452" s="488">
        <f t="shared" ca="1" si="849"/>
        <v>0</v>
      </c>
      <c r="EM452" s="331">
        <f t="shared" si="850"/>
        <v>0</v>
      </c>
      <c r="EN452" s="331">
        <f t="shared" si="851"/>
        <v>0</v>
      </c>
      <c r="EO452" s="595">
        <f t="shared" ca="1" si="852"/>
        <v>0</v>
      </c>
      <c r="EP452" s="420">
        <f t="shared" ca="1" si="888"/>
        <v>0</v>
      </c>
      <c r="EQ452" s="416">
        <f t="shared" ca="1" si="853"/>
        <v>0</v>
      </c>
      <c r="ER452" s="372">
        <f t="shared" ca="1" si="912"/>
        <v>0</v>
      </c>
      <c r="ES452" s="242">
        <v>311</v>
      </c>
      <c r="ET452" s="29">
        <f t="shared" si="854"/>
        <v>0</v>
      </c>
      <c r="EU452" s="29">
        <f t="shared" ca="1" si="933"/>
        <v>107679.6306945338</v>
      </c>
      <c r="EV452" s="29">
        <f t="shared" ca="1" si="815"/>
        <v>112.16628197347272</v>
      </c>
      <c r="EW452" s="29"/>
      <c r="EX452" s="24">
        <v>310</v>
      </c>
      <c r="EY452" s="243">
        <f t="shared" ca="1" si="902"/>
        <v>0</v>
      </c>
      <c r="EZ452" s="243">
        <f t="shared" ca="1" si="938"/>
        <v>0</v>
      </c>
      <c r="FA452" s="243">
        <f t="shared" ca="1" si="855"/>
        <v>0</v>
      </c>
      <c r="FB452" s="33"/>
      <c r="FL452" s="242">
        <v>310</v>
      </c>
      <c r="FM452" s="331">
        <f t="shared" ca="1" si="856"/>
        <v>0</v>
      </c>
      <c r="FN452" s="600">
        <f t="shared" ca="1" si="913"/>
        <v>0</v>
      </c>
      <c r="FO452" s="331">
        <f t="shared" ca="1" si="857"/>
        <v>0</v>
      </c>
      <c r="FP452" s="597">
        <f t="shared" ca="1" si="858"/>
        <v>0</v>
      </c>
      <c r="FQ452" s="488">
        <f t="shared" ca="1" si="859"/>
        <v>0</v>
      </c>
      <c r="FR452" s="331">
        <f t="shared" si="860"/>
        <v>0</v>
      </c>
      <c r="FS452" s="331">
        <f t="shared" si="861"/>
        <v>0</v>
      </c>
      <c r="FT452" s="596">
        <f t="shared" ca="1" si="862"/>
        <v>0</v>
      </c>
      <c r="FU452" s="420">
        <f t="shared" ca="1" si="816"/>
        <v>0</v>
      </c>
      <c r="FV452" s="416">
        <f t="shared" ca="1" si="863"/>
        <v>0</v>
      </c>
      <c r="FW452" s="372">
        <f t="shared" ca="1" si="914"/>
        <v>0</v>
      </c>
      <c r="FX452" s="242">
        <v>311</v>
      </c>
      <c r="FY452" s="29">
        <f t="shared" si="864"/>
        <v>0</v>
      </c>
      <c r="FZ452" s="29">
        <f t="shared" ca="1" si="934"/>
        <v>107679.6306945338</v>
      </c>
      <c r="GA452" s="29">
        <f t="shared" ca="1" si="817"/>
        <v>112.16628197347272</v>
      </c>
      <c r="GB452" s="29"/>
      <c r="GC452" s="24">
        <v>310</v>
      </c>
      <c r="GD452" s="243">
        <f t="shared" ca="1" si="903"/>
        <v>0</v>
      </c>
      <c r="GE452" s="243">
        <f t="shared" ca="1" si="939"/>
        <v>0</v>
      </c>
      <c r="GF452" s="243">
        <f t="shared" ca="1" si="865"/>
        <v>0</v>
      </c>
      <c r="GG452" s="33"/>
      <c r="GQ452" s="242">
        <v>310</v>
      </c>
      <c r="GR452" s="331">
        <f t="shared" ca="1" si="818"/>
        <v>1150</v>
      </c>
      <c r="GS452" s="600">
        <f t="shared" ca="1" si="915"/>
        <v>106.9885</v>
      </c>
      <c r="GT452" s="331">
        <f t="shared" ca="1" si="819"/>
        <v>1043.0115000000001</v>
      </c>
      <c r="GU452" s="591">
        <f t="shared" ca="1" si="866"/>
        <v>20.232454279833522</v>
      </c>
      <c r="GV452" s="488">
        <f t="shared" ca="1" si="904"/>
        <v>1022.7790457201666</v>
      </c>
      <c r="GW452" s="331">
        <f t="shared" si="905"/>
        <v>0</v>
      </c>
      <c r="GX452" s="331">
        <f t="shared" si="906"/>
        <v>0</v>
      </c>
      <c r="GY452" s="593">
        <f t="shared" ca="1" si="907"/>
        <v>5914.0624216513261</v>
      </c>
      <c r="GZ452" s="420">
        <f t="shared" ca="1" si="820"/>
        <v>0</v>
      </c>
      <c r="HA452" s="416">
        <f t="shared" ca="1" si="867"/>
        <v>1150</v>
      </c>
      <c r="HB452" s="372">
        <f t="shared" ca="1" si="916"/>
        <v>-1150</v>
      </c>
      <c r="HC452" s="242">
        <v>311</v>
      </c>
      <c r="HD452" s="29">
        <f t="shared" si="868"/>
        <v>0</v>
      </c>
      <c r="HE452" s="29">
        <f t="shared" ca="1" si="935"/>
        <v>99874.451322315683</v>
      </c>
      <c r="HF452" s="29">
        <f t="shared" ca="1" si="821"/>
        <v>104.03588679407885</v>
      </c>
      <c r="HG452" s="29"/>
      <c r="HH452" s="24">
        <v>310</v>
      </c>
      <c r="HI452" s="243">
        <f t="shared" ca="1" si="917"/>
        <v>1150</v>
      </c>
      <c r="HJ452" s="243">
        <f t="shared" ca="1" si="940"/>
        <v>429967.21005357394</v>
      </c>
      <c r="HK452" s="243">
        <f t="shared" ca="1" si="869"/>
        <v>447.88251047247286</v>
      </c>
      <c r="HL452" s="33"/>
    </row>
    <row r="453" spans="3:220" ht="15" customHeight="1" x14ac:dyDescent="0.25">
      <c r="C453" s="242">
        <v>311</v>
      </c>
      <c r="D453" s="243">
        <f t="shared" si="928"/>
        <v>0</v>
      </c>
      <c r="E453" s="865">
        <f t="shared" si="870"/>
        <v>0</v>
      </c>
      <c r="F453" s="866"/>
      <c r="G453" s="243">
        <f t="shared" si="929"/>
        <v>0</v>
      </c>
      <c r="H453" s="859">
        <f t="shared" si="795"/>
        <v>0</v>
      </c>
      <c r="I453" s="860"/>
      <c r="J453" s="243">
        <f t="shared" si="930"/>
        <v>0</v>
      </c>
      <c r="K453" s="859">
        <f t="shared" si="822"/>
        <v>0</v>
      </c>
      <c r="L453" s="860"/>
      <c r="M453" s="860"/>
      <c r="N453" s="861"/>
      <c r="O453" s="248">
        <f t="shared" si="823"/>
        <v>0</v>
      </c>
      <c r="P453" s="248">
        <f t="shared" si="791"/>
        <v>0</v>
      </c>
      <c r="Q453" s="248">
        <f t="shared" si="797"/>
        <v>0</v>
      </c>
      <c r="R453" s="1015" t="str">
        <f t="shared" si="792"/>
        <v/>
      </c>
      <c r="S453" s="1015"/>
      <c r="U453">
        <v>311</v>
      </c>
      <c r="W453" s="278"/>
      <c r="X453" s="278"/>
      <c r="Y453" s="854"/>
      <c r="Z453" s="855"/>
      <c r="AA453" s="279"/>
      <c r="AR453" s="242">
        <v>311</v>
      </c>
      <c r="AS453" s="331">
        <f t="shared" si="883"/>
        <v>0</v>
      </c>
      <c r="AT453" s="566">
        <f t="shared" si="824"/>
        <v>0</v>
      </c>
      <c r="AU453" s="331">
        <f t="shared" ca="1" si="799"/>
        <v>0</v>
      </c>
      <c r="AV453" s="329">
        <f t="shared" si="884"/>
        <v>0</v>
      </c>
      <c r="AW453" s="331">
        <f t="shared" ca="1" si="885"/>
        <v>0</v>
      </c>
      <c r="AX453" s="331">
        <f t="shared" si="825"/>
        <v>0</v>
      </c>
      <c r="AY453" s="331">
        <f t="shared" si="873"/>
        <v>0</v>
      </c>
      <c r="AZ453" s="350">
        <f t="shared" si="886"/>
        <v>0</v>
      </c>
      <c r="BA453" s="420">
        <f t="shared" ca="1" si="887"/>
        <v>0</v>
      </c>
      <c r="BB453" s="416">
        <f t="shared" ca="1" si="826"/>
        <v>0</v>
      </c>
      <c r="BC453" s="372">
        <f t="shared" si="908"/>
        <v>0</v>
      </c>
      <c r="BD453" s="443">
        <v>312</v>
      </c>
      <c r="BE453" s="444">
        <f t="shared" si="804"/>
        <v>0</v>
      </c>
      <c r="BF453" s="444">
        <f t="shared" ca="1" si="827"/>
        <v>107679.6306945338</v>
      </c>
      <c r="BG453" s="444">
        <f t="shared" ca="1" si="805"/>
        <v>112.16628197347272</v>
      </c>
      <c r="BH453" s="444">
        <f ca="1">IF(BD453&gt;$BE$140,0,SUM(BG442:BG453))</f>
        <v>1345.9953836816724</v>
      </c>
      <c r="BI453" s="24">
        <v>311</v>
      </c>
      <c r="BJ453" s="243">
        <f t="shared" ca="1" si="898"/>
        <v>0</v>
      </c>
      <c r="BK453" s="243">
        <f t="shared" ca="1" si="871"/>
        <v>0</v>
      </c>
      <c r="BL453" s="243">
        <f t="shared" ca="1" si="828"/>
        <v>0</v>
      </c>
      <c r="BM453" s="33"/>
      <c r="BO453" s="278"/>
      <c r="BP453" s="278"/>
      <c r="BQ453" s="278"/>
      <c r="BR453" s="278"/>
      <c r="BS453" s="278"/>
      <c r="BT453" s="278"/>
      <c r="BU453" s="278"/>
      <c r="BV453" s="278"/>
      <c r="BW453" s="679">
        <v>311</v>
      </c>
      <c r="BX453" s="489">
        <f t="shared" si="829"/>
        <v>0</v>
      </c>
      <c r="BY453" s="489">
        <f t="shared" si="806"/>
        <v>0</v>
      </c>
      <c r="BZ453" s="489">
        <f t="shared" ca="1" si="807"/>
        <v>0</v>
      </c>
      <c r="CA453" s="489">
        <f t="shared" si="830"/>
        <v>0</v>
      </c>
      <c r="CB453" s="489">
        <f t="shared" ca="1" si="831"/>
        <v>0</v>
      </c>
      <c r="CC453" s="489">
        <f t="shared" si="832"/>
        <v>0</v>
      </c>
      <c r="CD453" s="489">
        <f t="shared" si="833"/>
        <v>0</v>
      </c>
      <c r="CE453" s="647">
        <f t="shared" si="834"/>
        <v>0</v>
      </c>
      <c r="CF453" s="700">
        <f t="shared" ca="1" si="872"/>
        <v>0</v>
      </c>
      <c r="CG453" s="701">
        <f t="shared" ca="1" si="835"/>
        <v>0</v>
      </c>
      <c r="CH453" s="710">
        <f t="shared" si="909"/>
        <v>0</v>
      </c>
      <c r="CI453" s="703">
        <v>312</v>
      </c>
      <c r="CJ453" s="444">
        <f t="shared" si="808"/>
        <v>0</v>
      </c>
      <c r="CK453" s="444">
        <f t="shared" ca="1" si="932"/>
        <v>107679.6306945338</v>
      </c>
      <c r="CL453" s="444">
        <f t="shared" ca="1" si="809"/>
        <v>112.16628197347272</v>
      </c>
      <c r="CM453" s="444">
        <f ca="1">IF(CI453&gt;$CJ$140,0,SUM(CL442:CL453))</f>
        <v>1345.9953836816724</v>
      </c>
      <c r="CN453" s="29">
        <v>311</v>
      </c>
      <c r="CO453" s="29">
        <f t="shared" ca="1" si="899"/>
        <v>0</v>
      </c>
      <c r="CP453" s="29">
        <f t="shared" ca="1" si="936"/>
        <v>0</v>
      </c>
      <c r="CQ453" s="29">
        <f t="shared" ca="1" si="836"/>
        <v>0</v>
      </c>
      <c r="CR453" s="292"/>
      <c r="DB453" s="242">
        <v>311</v>
      </c>
      <c r="DC453" s="488">
        <f t="shared" si="837"/>
        <v>0</v>
      </c>
      <c r="DD453" s="489">
        <f t="shared" si="810"/>
        <v>0</v>
      </c>
      <c r="DE453" s="488">
        <f t="shared" ca="1" si="838"/>
        <v>0</v>
      </c>
      <c r="DF453" s="489">
        <f t="shared" si="839"/>
        <v>0</v>
      </c>
      <c r="DG453" s="488">
        <f t="shared" ca="1" si="840"/>
        <v>0</v>
      </c>
      <c r="DH453" s="488">
        <f t="shared" si="841"/>
        <v>0</v>
      </c>
      <c r="DI453" s="488">
        <f t="shared" si="842"/>
        <v>0</v>
      </c>
      <c r="DJ453" s="523">
        <f t="shared" si="843"/>
        <v>0</v>
      </c>
      <c r="DK453" s="420">
        <f t="shared" ca="1" si="811"/>
        <v>0</v>
      </c>
      <c r="DL453" s="416">
        <f t="shared" ca="1" si="844"/>
        <v>0</v>
      </c>
      <c r="DM453" s="372">
        <f t="shared" si="910"/>
        <v>0</v>
      </c>
      <c r="DN453" s="443">
        <v>312</v>
      </c>
      <c r="DO453" s="444">
        <f t="shared" si="812"/>
        <v>0</v>
      </c>
      <c r="DP453" s="444">
        <f t="shared" ca="1" si="931"/>
        <v>99874.451322315683</v>
      </c>
      <c r="DQ453" s="444">
        <f t="shared" ca="1" si="813"/>
        <v>104.03588679407885</v>
      </c>
      <c r="DR453" s="444">
        <f ca="1">IF(DN453&gt;$DO$140,0,SUM(DQ442:DQ453))</f>
        <v>1248.4306415289459</v>
      </c>
      <c r="DS453" s="24">
        <v>311</v>
      </c>
      <c r="DT453" s="243">
        <f t="shared" ca="1" si="901"/>
        <v>0</v>
      </c>
      <c r="DU453" s="243">
        <f t="shared" ca="1" si="937"/>
        <v>0</v>
      </c>
      <c r="DV453" s="243">
        <f t="shared" ca="1" si="845"/>
        <v>0</v>
      </c>
      <c r="DW453" s="33"/>
      <c r="EG453" s="242">
        <v>311</v>
      </c>
      <c r="EH453" s="331">
        <f t="shared" ca="1" si="846"/>
        <v>0</v>
      </c>
      <c r="EI453" s="599">
        <f t="shared" ca="1" si="911"/>
        <v>0</v>
      </c>
      <c r="EJ453" s="331">
        <f t="shared" ca="1" si="847"/>
        <v>0</v>
      </c>
      <c r="EK453" s="594">
        <f t="shared" ca="1" si="848"/>
        <v>0</v>
      </c>
      <c r="EL453" s="488">
        <f t="shared" ca="1" si="849"/>
        <v>0</v>
      </c>
      <c r="EM453" s="331">
        <f t="shared" si="850"/>
        <v>0</v>
      </c>
      <c r="EN453" s="331">
        <f t="shared" si="851"/>
        <v>0</v>
      </c>
      <c r="EO453" s="595">
        <f t="shared" ca="1" si="852"/>
        <v>0</v>
      </c>
      <c r="EP453" s="420">
        <f t="shared" ca="1" si="888"/>
        <v>0</v>
      </c>
      <c r="EQ453" s="416">
        <f t="shared" ca="1" si="853"/>
        <v>0</v>
      </c>
      <c r="ER453" s="372">
        <f t="shared" ca="1" si="912"/>
        <v>0</v>
      </c>
      <c r="ES453" s="443">
        <v>312</v>
      </c>
      <c r="ET453" s="444">
        <f t="shared" si="854"/>
        <v>0</v>
      </c>
      <c r="EU453" s="444">
        <f t="shared" ca="1" si="933"/>
        <v>107679.6306945338</v>
      </c>
      <c r="EV453" s="444">
        <f t="shared" ca="1" si="815"/>
        <v>112.16628197347272</v>
      </c>
      <c r="EW453" s="444">
        <f ca="1">IF(ES453&gt;$ET$140,0,SUM(EV442:EV453))</f>
        <v>1345.9953836816724</v>
      </c>
      <c r="EX453" s="24">
        <v>311</v>
      </c>
      <c r="EY453" s="243">
        <f t="shared" ca="1" si="902"/>
        <v>0</v>
      </c>
      <c r="EZ453" s="243">
        <f t="shared" ca="1" si="938"/>
        <v>0</v>
      </c>
      <c r="FA453" s="243">
        <f t="shared" ca="1" si="855"/>
        <v>0</v>
      </c>
      <c r="FB453" s="33"/>
      <c r="FL453" s="242">
        <v>311</v>
      </c>
      <c r="FM453" s="331">
        <f t="shared" ca="1" si="856"/>
        <v>0</v>
      </c>
      <c r="FN453" s="600">
        <f t="shared" ca="1" si="913"/>
        <v>0</v>
      </c>
      <c r="FO453" s="331">
        <f t="shared" ca="1" si="857"/>
        <v>0</v>
      </c>
      <c r="FP453" s="597">
        <f t="shared" ca="1" si="858"/>
        <v>0</v>
      </c>
      <c r="FQ453" s="488">
        <f t="shared" ca="1" si="859"/>
        <v>0</v>
      </c>
      <c r="FR453" s="331">
        <f t="shared" si="860"/>
        <v>0</v>
      </c>
      <c r="FS453" s="331">
        <f t="shared" si="861"/>
        <v>0</v>
      </c>
      <c r="FT453" s="596">
        <f t="shared" ca="1" si="862"/>
        <v>0</v>
      </c>
      <c r="FU453" s="420">
        <f t="shared" ca="1" si="816"/>
        <v>0</v>
      </c>
      <c r="FV453" s="416">
        <f t="shared" ca="1" si="863"/>
        <v>0</v>
      </c>
      <c r="FW453" s="372">
        <f t="shared" ca="1" si="914"/>
        <v>0</v>
      </c>
      <c r="FX453" s="443">
        <v>312</v>
      </c>
      <c r="FY453" s="444">
        <f t="shared" si="864"/>
        <v>0</v>
      </c>
      <c r="FZ453" s="444">
        <f t="shared" ca="1" si="934"/>
        <v>107679.6306945338</v>
      </c>
      <c r="GA453" s="444">
        <f t="shared" ca="1" si="817"/>
        <v>112.16628197347272</v>
      </c>
      <c r="GB453" s="444">
        <f ca="1">IF(FX453&gt;$FY$140,0,SUM(GA442:GA453))</f>
        <v>1345.9953836816724</v>
      </c>
      <c r="GC453" s="24">
        <v>311</v>
      </c>
      <c r="GD453" s="243">
        <f t="shared" ca="1" si="903"/>
        <v>0</v>
      </c>
      <c r="GE453" s="243">
        <f t="shared" ca="1" si="939"/>
        <v>0</v>
      </c>
      <c r="GF453" s="243">
        <f t="shared" ca="1" si="865"/>
        <v>0</v>
      </c>
      <c r="GG453" s="33"/>
      <c r="GQ453" s="242">
        <v>311</v>
      </c>
      <c r="GR453" s="331">
        <f t="shared" ca="1" si="818"/>
        <v>1150</v>
      </c>
      <c r="GS453" s="600">
        <f t="shared" ca="1" si="915"/>
        <v>106.9885</v>
      </c>
      <c r="GT453" s="331">
        <f t="shared" ca="1" si="819"/>
        <v>1043.0115000000001</v>
      </c>
      <c r="GU453" s="591">
        <f t="shared" ca="1" si="866"/>
        <v>17.249348729816369</v>
      </c>
      <c r="GV453" s="488">
        <f t="shared" ca="1" si="904"/>
        <v>1025.7621512701837</v>
      </c>
      <c r="GW453" s="331">
        <f t="shared" si="905"/>
        <v>0</v>
      </c>
      <c r="GX453" s="331">
        <f t="shared" si="906"/>
        <v>0</v>
      </c>
      <c r="GY453" s="593">
        <f t="shared" ca="1" si="907"/>
        <v>4888.3002703811426</v>
      </c>
      <c r="GZ453" s="420">
        <f t="shared" ca="1" si="820"/>
        <v>0</v>
      </c>
      <c r="HA453" s="416">
        <f t="shared" ca="1" si="867"/>
        <v>1150</v>
      </c>
      <c r="HB453" s="372">
        <f t="shared" ca="1" si="916"/>
        <v>-1150</v>
      </c>
      <c r="HC453" s="443">
        <v>312</v>
      </c>
      <c r="HD453" s="444">
        <f t="shared" si="868"/>
        <v>0</v>
      </c>
      <c r="HE453" s="444">
        <f t="shared" ca="1" si="935"/>
        <v>99874.451322315683</v>
      </c>
      <c r="HF453" s="444">
        <f t="shared" ca="1" si="821"/>
        <v>104.03588679407885</v>
      </c>
      <c r="HG453" s="444">
        <f ca="1">IF(HC453&gt;$HD$140,0,SUM(HF442:HF453))</f>
        <v>1248.4306415289459</v>
      </c>
      <c r="HH453" s="24">
        <v>311</v>
      </c>
      <c r="HI453" s="243">
        <f t="shared" ca="1" si="917"/>
        <v>1150</v>
      </c>
      <c r="HJ453" s="243">
        <f t="shared" ca="1" si="940"/>
        <v>431117.21005357394</v>
      </c>
      <c r="HK453" s="243">
        <f t="shared" ca="1" si="869"/>
        <v>449.08042713913954</v>
      </c>
      <c r="HL453" s="33"/>
    </row>
    <row r="454" spans="3:220" ht="15" customHeight="1" x14ac:dyDescent="0.25">
      <c r="C454" s="242">
        <v>312</v>
      </c>
      <c r="D454" s="243">
        <f t="shared" si="928"/>
        <v>0</v>
      </c>
      <c r="E454" s="865">
        <f t="shared" si="870"/>
        <v>0</v>
      </c>
      <c r="F454" s="866"/>
      <c r="G454" s="243">
        <f t="shared" si="929"/>
        <v>0</v>
      </c>
      <c r="H454" s="859">
        <f t="shared" si="795"/>
        <v>0</v>
      </c>
      <c r="I454" s="860"/>
      <c r="J454" s="243">
        <f t="shared" si="930"/>
        <v>0</v>
      </c>
      <c r="K454" s="859">
        <f t="shared" si="822"/>
        <v>0</v>
      </c>
      <c r="L454" s="860"/>
      <c r="M454" s="860"/>
      <c r="N454" s="861"/>
      <c r="O454" s="248">
        <f t="shared" si="823"/>
        <v>0</v>
      </c>
      <c r="P454" s="248">
        <f t="shared" si="791"/>
        <v>0</v>
      </c>
      <c r="Q454" s="248">
        <f t="shared" si="797"/>
        <v>0</v>
      </c>
      <c r="R454" s="1015" t="str">
        <f t="shared" si="792"/>
        <v/>
      </c>
      <c r="S454" s="1015"/>
      <c r="U454">
        <v>312</v>
      </c>
      <c r="W454" s="278"/>
      <c r="X454" s="278"/>
      <c r="Y454" s="854"/>
      <c r="Z454" s="855"/>
      <c r="AA454" s="279"/>
      <c r="AR454" s="242">
        <v>312</v>
      </c>
      <c r="AS454" s="331">
        <f t="shared" si="883"/>
        <v>0</v>
      </c>
      <c r="AT454" s="566">
        <f t="shared" si="824"/>
        <v>0</v>
      </c>
      <c r="AU454" s="331">
        <f t="shared" ca="1" si="799"/>
        <v>0</v>
      </c>
      <c r="AV454" s="329">
        <f t="shared" si="884"/>
        <v>0</v>
      </c>
      <c r="AW454" s="331">
        <f t="shared" ca="1" si="885"/>
        <v>0</v>
      </c>
      <c r="AX454" s="331">
        <f t="shared" si="825"/>
        <v>0</v>
      </c>
      <c r="AY454" s="331">
        <f t="shared" si="873"/>
        <v>0</v>
      </c>
      <c r="AZ454" s="350">
        <f t="shared" si="886"/>
        <v>0</v>
      </c>
      <c r="BA454" s="420">
        <f t="shared" ca="1" si="887"/>
        <v>0</v>
      </c>
      <c r="BB454" s="416">
        <f t="shared" ca="1" si="826"/>
        <v>0</v>
      </c>
      <c r="BC454" s="372">
        <f t="shared" si="908"/>
        <v>0</v>
      </c>
      <c r="BD454" s="242">
        <v>313</v>
      </c>
      <c r="BE454" s="29">
        <f t="shared" si="804"/>
        <v>0</v>
      </c>
      <c r="BF454" s="445">
        <f ca="1">(IF(BD454&gt;$BE$140,0,BF453+BE454))+BH453</f>
        <v>109025.62607821547</v>
      </c>
      <c r="BG454" s="29">
        <f t="shared" ca="1" si="805"/>
        <v>113.56836049814113</v>
      </c>
      <c r="BH454" s="449"/>
      <c r="BI454" s="433">
        <v>312</v>
      </c>
      <c r="BJ454" s="428">
        <f t="shared" ca="1" si="898"/>
        <v>0</v>
      </c>
      <c r="BK454" s="428">
        <f t="shared" ca="1" si="871"/>
        <v>0</v>
      </c>
      <c r="BL454" s="428">
        <f t="shared" ca="1" si="828"/>
        <v>0</v>
      </c>
      <c r="BM454" s="446">
        <f ca="1">IF(BI454&gt;$BA$140,0,SUM(BL443:BL454))</f>
        <v>0</v>
      </c>
      <c r="BO454" s="278"/>
      <c r="BP454" s="278"/>
      <c r="BQ454" s="278"/>
      <c r="BR454" s="278"/>
      <c r="BS454" s="278"/>
      <c r="BT454" s="278"/>
      <c r="BU454" s="278"/>
      <c r="BV454" s="278"/>
      <c r="BW454" s="679">
        <v>312</v>
      </c>
      <c r="BX454" s="489">
        <f t="shared" si="829"/>
        <v>0</v>
      </c>
      <c r="BY454" s="489">
        <f t="shared" si="806"/>
        <v>0</v>
      </c>
      <c r="BZ454" s="489">
        <f t="shared" ca="1" si="807"/>
        <v>0</v>
      </c>
      <c r="CA454" s="489">
        <f t="shared" si="830"/>
        <v>0</v>
      </c>
      <c r="CB454" s="489">
        <f t="shared" ca="1" si="831"/>
        <v>0</v>
      </c>
      <c r="CC454" s="489">
        <f t="shared" si="832"/>
        <v>0</v>
      </c>
      <c r="CD454" s="489">
        <f t="shared" si="833"/>
        <v>0</v>
      </c>
      <c r="CE454" s="647">
        <f t="shared" si="834"/>
        <v>0</v>
      </c>
      <c r="CF454" s="700">
        <f t="shared" ca="1" si="872"/>
        <v>0</v>
      </c>
      <c r="CG454" s="701">
        <f t="shared" ca="1" si="835"/>
        <v>0</v>
      </c>
      <c r="CH454" s="710">
        <f t="shared" si="909"/>
        <v>0</v>
      </c>
      <c r="CI454" s="679">
        <v>313</v>
      </c>
      <c r="CJ454" s="29">
        <f t="shared" si="808"/>
        <v>0</v>
      </c>
      <c r="CK454" s="445">
        <f ca="1">(IF(CI454&gt;$CJ$140,0,CK453+CJ454))+CM453</f>
        <v>109025.62607821547</v>
      </c>
      <c r="CL454" s="29">
        <f t="shared" ca="1" si="809"/>
        <v>113.56836049814113</v>
      </c>
      <c r="CM454" s="449"/>
      <c r="CN454" s="432">
        <v>312</v>
      </c>
      <c r="CO454" s="432">
        <f t="shared" ca="1" si="899"/>
        <v>0</v>
      </c>
      <c r="CP454" s="432">
        <f t="shared" ca="1" si="936"/>
        <v>0</v>
      </c>
      <c r="CQ454" s="432">
        <f t="shared" ca="1" si="836"/>
        <v>0</v>
      </c>
      <c r="CR454" s="296">
        <f ca="1">IF(CN454&gt;$CF$140,0,SUM(CQ443:CQ454))</f>
        <v>0</v>
      </c>
      <c r="DB454" s="242">
        <v>312</v>
      </c>
      <c r="DC454" s="488">
        <f t="shared" si="837"/>
        <v>0</v>
      </c>
      <c r="DD454" s="489">
        <f t="shared" si="810"/>
        <v>0</v>
      </c>
      <c r="DE454" s="488">
        <f t="shared" ca="1" si="838"/>
        <v>0</v>
      </c>
      <c r="DF454" s="489">
        <f t="shared" si="839"/>
        <v>0</v>
      </c>
      <c r="DG454" s="488">
        <f t="shared" ca="1" si="840"/>
        <v>0</v>
      </c>
      <c r="DH454" s="488">
        <f t="shared" si="841"/>
        <v>0</v>
      </c>
      <c r="DI454" s="488">
        <f t="shared" si="842"/>
        <v>0</v>
      </c>
      <c r="DJ454" s="523">
        <f t="shared" si="843"/>
        <v>0</v>
      </c>
      <c r="DK454" s="420">
        <f t="shared" ca="1" si="811"/>
        <v>0</v>
      </c>
      <c r="DL454" s="416">
        <f t="shared" ca="1" si="844"/>
        <v>0</v>
      </c>
      <c r="DM454" s="372">
        <f t="shared" si="910"/>
        <v>0</v>
      </c>
      <c r="DN454" s="242">
        <v>313</v>
      </c>
      <c r="DO454" s="29">
        <f t="shared" si="812"/>
        <v>0</v>
      </c>
      <c r="DP454" s="445">
        <f ca="1">(IF(DN454&gt;$DO$140,0,DP453+DO454))+DR453</f>
        <v>101122.88196384463</v>
      </c>
      <c r="DQ454" s="29">
        <f t="shared" ca="1" si="813"/>
        <v>105.33633537900482</v>
      </c>
      <c r="DR454" s="449"/>
      <c r="DS454" s="433">
        <v>312</v>
      </c>
      <c r="DT454" s="428">
        <f t="shared" ca="1" si="901"/>
        <v>0</v>
      </c>
      <c r="DU454" s="428">
        <f t="shared" ca="1" si="937"/>
        <v>0</v>
      </c>
      <c r="DV454" s="428">
        <f t="shared" ca="1" si="845"/>
        <v>0</v>
      </c>
      <c r="DW454" s="446">
        <f ca="1">IF(DS454&gt;$DK$140,0,SUM(DV443:DV454))</f>
        <v>0</v>
      </c>
      <c r="EG454" s="242">
        <v>312</v>
      </c>
      <c r="EH454" s="331">
        <f t="shared" ca="1" si="846"/>
        <v>0</v>
      </c>
      <c r="EI454" s="599">
        <f t="shared" ca="1" si="911"/>
        <v>0</v>
      </c>
      <c r="EJ454" s="331">
        <f t="shared" ca="1" si="847"/>
        <v>0</v>
      </c>
      <c r="EK454" s="594">
        <f t="shared" ca="1" si="848"/>
        <v>0</v>
      </c>
      <c r="EL454" s="488">
        <f t="shared" ca="1" si="849"/>
        <v>0</v>
      </c>
      <c r="EM454" s="331">
        <f t="shared" si="850"/>
        <v>0</v>
      </c>
      <c r="EN454" s="331">
        <f t="shared" si="851"/>
        <v>0</v>
      </c>
      <c r="EO454" s="595">
        <f t="shared" ca="1" si="852"/>
        <v>0</v>
      </c>
      <c r="EP454" s="420">
        <f t="shared" ca="1" si="888"/>
        <v>0</v>
      </c>
      <c r="EQ454" s="416">
        <f t="shared" ca="1" si="853"/>
        <v>0</v>
      </c>
      <c r="ER454" s="372">
        <f t="shared" ca="1" si="912"/>
        <v>0</v>
      </c>
      <c r="ES454" s="242">
        <v>313</v>
      </c>
      <c r="ET454" s="29">
        <f t="shared" si="854"/>
        <v>0</v>
      </c>
      <c r="EU454" s="445">
        <f ca="1">(IF(ES454&gt;$ET$140,0,EU453+ET454))+EW453</f>
        <v>109025.62607821547</v>
      </c>
      <c r="EV454" s="29">
        <f t="shared" ca="1" si="815"/>
        <v>113.56836049814113</v>
      </c>
      <c r="EW454" s="449"/>
      <c r="EX454" s="433">
        <v>312</v>
      </c>
      <c r="EY454" s="428">
        <f t="shared" ca="1" si="902"/>
        <v>0</v>
      </c>
      <c r="EZ454" s="428">
        <f t="shared" ca="1" si="938"/>
        <v>0</v>
      </c>
      <c r="FA454" s="428">
        <f t="shared" ca="1" si="855"/>
        <v>0</v>
      </c>
      <c r="FB454" s="446">
        <f ca="1">IF(EX454&gt;$EP$140,0,SUM(FA443:FA454))</f>
        <v>0</v>
      </c>
      <c r="FL454" s="242">
        <v>312</v>
      </c>
      <c r="FM454" s="331">
        <f t="shared" ca="1" si="856"/>
        <v>0</v>
      </c>
      <c r="FN454" s="600">
        <f t="shared" ca="1" si="913"/>
        <v>0</v>
      </c>
      <c r="FO454" s="331">
        <f t="shared" ca="1" si="857"/>
        <v>0</v>
      </c>
      <c r="FP454" s="597">
        <f t="shared" ca="1" si="858"/>
        <v>0</v>
      </c>
      <c r="FQ454" s="488">
        <f t="shared" ca="1" si="859"/>
        <v>0</v>
      </c>
      <c r="FR454" s="331">
        <f t="shared" si="860"/>
        <v>0</v>
      </c>
      <c r="FS454" s="331">
        <f t="shared" si="861"/>
        <v>0</v>
      </c>
      <c r="FT454" s="596">
        <f t="shared" ca="1" si="862"/>
        <v>0</v>
      </c>
      <c r="FU454" s="420">
        <f t="shared" ca="1" si="816"/>
        <v>0</v>
      </c>
      <c r="FV454" s="416">
        <f t="shared" ca="1" si="863"/>
        <v>0</v>
      </c>
      <c r="FW454" s="372">
        <f t="shared" ca="1" si="914"/>
        <v>0</v>
      </c>
      <c r="FX454" s="242">
        <v>313</v>
      </c>
      <c r="FY454" s="29">
        <f t="shared" si="864"/>
        <v>0</v>
      </c>
      <c r="FZ454" s="445">
        <f ca="1">(IF(FX454&gt;$FY$140,0,FZ453+FY454))+GB453</f>
        <v>109025.62607821547</v>
      </c>
      <c r="GA454" s="29">
        <f t="shared" ca="1" si="817"/>
        <v>113.56836049814113</v>
      </c>
      <c r="GB454" s="449"/>
      <c r="GC454" s="433">
        <v>312</v>
      </c>
      <c r="GD454" s="428">
        <f t="shared" ca="1" si="903"/>
        <v>0</v>
      </c>
      <c r="GE454" s="428">
        <f t="shared" ca="1" si="939"/>
        <v>0</v>
      </c>
      <c r="GF454" s="428">
        <f t="shared" ca="1" si="865"/>
        <v>0</v>
      </c>
      <c r="GG454" s="446">
        <f ca="1">IF(GC454&gt;$FU$140,0,SUM(GF443:GF454))</f>
        <v>0</v>
      </c>
      <c r="GQ454" s="242">
        <v>312</v>
      </c>
      <c r="GR454" s="331">
        <f t="shared" ca="1" si="818"/>
        <v>1150</v>
      </c>
      <c r="GS454" s="600">
        <f t="shared" ca="1" si="915"/>
        <v>106.9885</v>
      </c>
      <c r="GT454" s="331">
        <f t="shared" ca="1" si="819"/>
        <v>1043.0115000000001</v>
      </c>
      <c r="GU454" s="591">
        <f t="shared" ca="1" si="866"/>
        <v>14.257542455278333</v>
      </c>
      <c r="GV454" s="488">
        <f t="shared" ca="1" si="904"/>
        <v>1028.7539575447217</v>
      </c>
      <c r="GW454" s="331">
        <f t="shared" si="905"/>
        <v>0</v>
      </c>
      <c r="GX454" s="331">
        <f t="shared" si="906"/>
        <v>0</v>
      </c>
      <c r="GY454" s="593">
        <f t="shared" ca="1" si="907"/>
        <v>3859.5463128364208</v>
      </c>
      <c r="GZ454" s="420">
        <f t="shared" ca="1" si="820"/>
        <v>0</v>
      </c>
      <c r="HA454" s="416">
        <f t="shared" ca="1" si="867"/>
        <v>1150</v>
      </c>
      <c r="HB454" s="372">
        <f t="shared" ca="1" si="916"/>
        <v>-1150</v>
      </c>
      <c r="HC454" s="242">
        <v>313</v>
      </c>
      <c r="HD454" s="29">
        <f t="shared" si="868"/>
        <v>0</v>
      </c>
      <c r="HE454" s="445">
        <f ca="1">(IF(HC454&gt;$HD$140,0,HE453+HD454))+HG453</f>
        <v>101122.88196384463</v>
      </c>
      <c r="HF454" s="29">
        <f t="shared" ca="1" si="821"/>
        <v>105.33633537900482</v>
      </c>
      <c r="HG454" s="449"/>
      <c r="HH454" s="433">
        <v>312</v>
      </c>
      <c r="HI454" s="428">
        <f t="shared" ca="1" si="917"/>
        <v>1150</v>
      </c>
      <c r="HJ454" s="428">
        <f t="shared" ca="1" si="940"/>
        <v>432267.21005357394</v>
      </c>
      <c r="HK454" s="428">
        <f t="shared" ca="1" si="869"/>
        <v>450.27834380580617</v>
      </c>
      <c r="HL454" s="446">
        <f ca="1">IF(HH454&gt;$GZ$140,0,SUM(HK443:HK454))</f>
        <v>5324.2776256696743</v>
      </c>
    </row>
    <row r="455" spans="3:220" ht="15" customHeight="1" x14ac:dyDescent="0.25">
      <c r="C455" s="242">
        <v>313</v>
      </c>
      <c r="D455" s="243">
        <f t="shared" si="928"/>
        <v>0</v>
      </c>
      <c r="E455" s="865">
        <f t="shared" si="870"/>
        <v>0</v>
      </c>
      <c r="F455" s="866"/>
      <c r="G455" s="243">
        <f t="shared" si="929"/>
        <v>0</v>
      </c>
      <c r="H455" s="859">
        <f t="shared" si="795"/>
        <v>0</v>
      </c>
      <c r="I455" s="860"/>
      <c r="J455" s="243">
        <f t="shared" si="930"/>
        <v>0</v>
      </c>
      <c r="K455" s="859">
        <f t="shared" si="822"/>
        <v>0</v>
      </c>
      <c r="L455" s="860"/>
      <c r="M455" s="860"/>
      <c r="N455" s="861"/>
      <c r="O455" s="248">
        <f t="shared" si="823"/>
        <v>0</v>
      </c>
      <c r="P455" s="248">
        <f t="shared" si="791"/>
        <v>0</v>
      </c>
      <c r="Q455" s="248">
        <f t="shared" si="797"/>
        <v>0</v>
      </c>
      <c r="R455" s="1015" t="str">
        <f t="shared" si="792"/>
        <v/>
      </c>
      <c r="S455" s="1015"/>
      <c r="U455">
        <v>313</v>
      </c>
      <c r="W455" s="278"/>
      <c r="X455" s="278"/>
      <c r="Y455" s="854"/>
      <c r="Z455" s="855"/>
      <c r="AA455" s="279"/>
      <c r="AR455" s="242">
        <v>313</v>
      </c>
      <c r="AS455" s="331">
        <f t="shared" si="883"/>
        <v>0</v>
      </c>
      <c r="AT455" s="566">
        <f t="shared" si="824"/>
        <v>0</v>
      </c>
      <c r="AU455" s="331">
        <f t="shared" ca="1" si="799"/>
        <v>0</v>
      </c>
      <c r="AV455" s="329">
        <f t="shared" si="884"/>
        <v>0</v>
      </c>
      <c r="AW455" s="331">
        <f t="shared" ca="1" si="885"/>
        <v>0</v>
      </c>
      <c r="AX455" s="331">
        <f t="shared" si="825"/>
        <v>0</v>
      </c>
      <c r="AY455" s="331">
        <f t="shared" si="873"/>
        <v>0</v>
      </c>
      <c r="AZ455" s="350">
        <f t="shared" si="886"/>
        <v>0</v>
      </c>
      <c r="BA455" s="420">
        <f t="shared" ca="1" si="887"/>
        <v>0</v>
      </c>
      <c r="BB455" s="416">
        <f t="shared" ca="1" si="826"/>
        <v>0</v>
      </c>
      <c r="BC455" s="372">
        <f t="shared" si="908"/>
        <v>0</v>
      </c>
      <c r="BD455" s="242">
        <v>314</v>
      </c>
      <c r="BE455" s="29">
        <f t="shared" si="804"/>
        <v>0</v>
      </c>
      <c r="BF455" s="29">
        <f t="shared" ca="1" si="827"/>
        <v>109025.62607821547</v>
      </c>
      <c r="BG455" s="29">
        <f t="shared" ca="1" si="805"/>
        <v>113.56836049814113</v>
      </c>
      <c r="BH455" s="29"/>
      <c r="BI455" s="24">
        <v>313</v>
      </c>
      <c r="BJ455" s="243">
        <f t="shared" ca="1" si="898"/>
        <v>0</v>
      </c>
      <c r="BK455" s="447">
        <f ca="1">IF(BI455&gt;$BA$140,0,BK454+BJ455)+BM454</f>
        <v>0</v>
      </c>
      <c r="BL455" s="243">
        <f t="shared" ca="1" si="828"/>
        <v>0</v>
      </c>
      <c r="BM455" s="33"/>
      <c r="BO455" s="278"/>
      <c r="BP455" s="278"/>
      <c r="BQ455" s="278"/>
      <c r="BR455" s="278"/>
      <c r="BS455" s="278"/>
      <c r="BT455" s="278"/>
      <c r="BU455" s="278"/>
      <c r="BV455" s="278"/>
      <c r="BW455" s="679">
        <v>313</v>
      </c>
      <c r="BX455" s="489">
        <f t="shared" si="829"/>
        <v>0</v>
      </c>
      <c r="BY455" s="489">
        <f t="shared" si="806"/>
        <v>0</v>
      </c>
      <c r="BZ455" s="489">
        <f t="shared" ca="1" si="807"/>
        <v>0</v>
      </c>
      <c r="CA455" s="489">
        <f t="shared" si="830"/>
        <v>0</v>
      </c>
      <c r="CB455" s="489">
        <f t="shared" ca="1" si="831"/>
        <v>0</v>
      </c>
      <c r="CC455" s="489">
        <f t="shared" si="832"/>
        <v>0</v>
      </c>
      <c r="CD455" s="489">
        <f t="shared" si="833"/>
        <v>0</v>
      </c>
      <c r="CE455" s="647">
        <f t="shared" si="834"/>
        <v>0</v>
      </c>
      <c r="CF455" s="700">
        <f t="shared" ca="1" si="872"/>
        <v>0</v>
      </c>
      <c r="CG455" s="701">
        <f t="shared" ca="1" si="835"/>
        <v>0</v>
      </c>
      <c r="CH455" s="710">
        <f t="shared" si="909"/>
        <v>0</v>
      </c>
      <c r="CI455" s="679">
        <v>314</v>
      </c>
      <c r="CJ455" s="29">
        <f t="shared" si="808"/>
        <v>0</v>
      </c>
      <c r="CK455" s="29">
        <f ca="1">IF(CI455&gt;$CJ$140,0,CK454+CJ455)</f>
        <v>109025.62607821547</v>
      </c>
      <c r="CL455" s="29">
        <f t="shared" ca="1" si="809"/>
        <v>113.56836049814113</v>
      </c>
      <c r="CM455" s="29"/>
      <c r="CN455" s="29">
        <v>313</v>
      </c>
      <c r="CO455" s="29">
        <f t="shared" ca="1" si="899"/>
        <v>0</v>
      </c>
      <c r="CP455" s="704">
        <f ca="1">IF(CN455&gt;$CF$140,0,CP454+CO455)+CR454</f>
        <v>0</v>
      </c>
      <c r="CQ455" s="29">
        <f t="shared" ca="1" si="836"/>
        <v>0</v>
      </c>
      <c r="CR455" s="292"/>
      <c r="DB455" s="242">
        <v>313</v>
      </c>
      <c r="DC455" s="488">
        <f t="shared" si="837"/>
        <v>0</v>
      </c>
      <c r="DD455" s="489">
        <f t="shared" si="810"/>
        <v>0</v>
      </c>
      <c r="DE455" s="488">
        <f t="shared" ca="1" si="838"/>
        <v>0</v>
      </c>
      <c r="DF455" s="489">
        <f t="shared" si="839"/>
        <v>0</v>
      </c>
      <c r="DG455" s="488">
        <f t="shared" ca="1" si="840"/>
        <v>0</v>
      </c>
      <c r="DH455" s="488">
        <f t="shared" si="841"/>
        <v>0</v>
      </c>
      <c r="DI455" s="488">
        <f t="shared" si="842"/>
        <v>0</v>
      </c>
      <c r="DJ455" s="523">
        <f t="shared" si="843"/>
        <v>0</v>
      </c>
      <c r="DK455" s="420">
        <f t="shared" ca="1" si="811"/>
        <v>0</v>
      </c>
      <c r="DL455" s="416">
        <f t="shared" ca="1" si="844"/>
        <v>0</v>
      </c>
      <c r="DM455" s="372">
        <f t="shared" si="910"/>
        <v>0</v>
      </c>
      <c r="DN455" s="242">
        <v>314</v>
      </c>
      <c r="DO455" s="29">
        <f t="shared" si="812"/>
        <v>0</v>
      </c>
      <c r="DP455" s="29">
        <f t="shared" ca="1" si="931"/>
        <v>101122.88196384463</v>
      </c>
      <c r="DQ455" s="29">
        <f t="shared" ca="1" si="813"/>
        <v>105.33633537900482</v>
      </c>
      <c r="DR455" s="29"/>
      <c r="DS455" s="24">
        <v>313</v>
      </c>
      <c r="DT455" s="243">
        <f t="shared" ca="1" si="901"/>
        <v>0</v>
      </c>
      <c r="DU455" s="447">
        <f ca="1">IF(DS455&gt;$DK$140,0,DU454+DT455)+DW454</f>
        <v>0</v>
      </c>
      <c r="DV455" s="243">
        <f t="shared" ca="1" si="845"/>
        <v>0</v>
      </c>
      <c r="DW455" s="33"/>
      <c r="EG455" s="242">
        <v>313</v>
      </c>
      <c r="EH455" s="331">
        <f t="shared" ca="1" si="846"/>
        <v>0</v>
      </c>
      <c r="EI455" s="599">
        <f t="shared" ca="1" si="911"/>
        <v>0</v>
      </c>
      <c r="EJ455" s="331">
        <f t="shared" ca="1" si="847"/>
        <v>0</v>
      </c>
      <c r="EK455" s="594">
        <f t="shared" ca="1" si="848"/>
        <v>0</v>
      </c>
      <c r="EL455" s="488">
        <f t="shared" ca="1" si="849"/>
        <v>0</v>
      </c>
      <c r="EM455" s="331">
        <f t="shared" si="850"/>
        <v>0</v>
      </c>
      <c r="EN455" s="331">
        <f t="shared" si="851"/>
        <v>0</v>
      </c>
      <c r="EO455" s="595">
        <f t="shared" ca="1" si="852"/>
        <v>0</v>
      </c>
      <c r="EP455" s="420">
        <f t="shared" ca="1" si="888"/>
        <v>0</v>
      </c>
      <c r="EQ455" s="416">
        <f t="shared" ca="1" si="853"/>
        <v>0</v>
      </c>
      <c r="ER455" s="372">
        <f t="shared" ca="1" si="912"/>
        <v>0</v>
      </c>
      <c r="ES455" s="242">
        <v>314</v>
      </c>
      <c r="ET455" s="29">
        <f t="shared" si="854"/>
        <v>0</v>
      </c>
      <c r="EU455" s="29">
        <f ca="1">IF(ES455&gt;$ET$140,0,EU454+ET455)</f>
        <v>109025.62607821547</v>
      </c>
      <c r="EV455" s="29">
        <f t="shared" ca="1" si="815"/>
        <v>113.56836049814113</v>
      </c>
      <c r="EW455" s="29"/>
      <c r="EX455" s="24">
        <v>313</v>
      </c>
      <c r="EY455" s="243">
        <f t="shared" ca="1" si="902"/>
        <v>0</v>
      </c>
      <c r="EZ455" s="447">
        <f ca="1">IF(EX455&gt;$EP$140,0,EZ454+EY455)+FB454</f>
        <v>0</v>
      </c>
      <c r="FA455" s="243">
        <f t="shared" ca="1" si="855"/>
        <v>0</v>
      </c>
      <c r="FB455" s="33"/>
      <c r="FL455" s="242">
        <v>313</v>
      </c>
      <c r="FM455" s="331">
        <f t="shared" ca="1" si="856"/>
        <v>0</v>
      </c>
      <c r="FN455" s="600">
        <f t="shared" ca="1" si="913"/>
        <v>0</v>
      </c>
      <c r="FO455" s="331">
        <f t="shared" ca="1" si="857"/>
        <v>0</v>
      </c>
      <c r="FP455" s="597">
        <f t="shared" ca="1" si="858"/>
        <v>0</v>
      </c>
      <c r="FQ455" s="488">
        <f t="shared" ca="1" si="859"/>
        <v>0</v>
      </c>
      <c r="FR455" s="331">
        <f t="shared" si="860"/>
        <v>0</v>
      </c>
      <c r="FS455" s="331">
        <f t="shared" si="861"/>
        <v>0</v>
      </c>
      <c r="FT455" s="596">
        <f t="shared" ca="1" si="862"/>
        <v>0</v>
      </c>
      <c r="FU455" s="420">
        <f t="shared" ca="1" si="816"/>
        <v>0</v>
      </c>
      <c r="FV455" s="416">
        <f t="shared" ca="1" si="863"/>
        <v>0</v>
      </c>
      <c r="FW455" s="372">
        <f t="shared" ca="1" si="914"/>
        <v>0</v>
      </c>
      <c r="FX455" s="242">
        <v>314</v>
      </c>
      <c r="FY455" s="29">
        <f t="shared" si="864"/>
        <v>0</v>
      </c>
      <c r="FZ455" s="29">
        <f ca="1">IF(FX455&gt;$FY$140,0,FZ454+FY455)</f>
        <v>109025.62607821547</v>
      </c>
      <c r="GA455" s="29">
        <f t="shared" ca="1" si="817"/>
        <v>113.56836049814113</v>
      </c>
      <c r="GB455" s="29"/>
      <c r="GC455" s="24">
        <v>313</v>
      </c>
      <c r="GD455" s="243">
        <f t="shared" ca="1" si="903"/>
        <v>0</v>
      </c>
      <c r="GE455" s="447">
        <f ca="1">IF(GC455&gt;$FU$140,0,GE454+GD455)+GG454</f>
        <v>0</v>
      </c>
      <c r="GF455" s="243">
        <f t="shared" ca="1" si="865"/>
        <v>0</v>
      </c>
      <c r="GG455" s="33"/>
      <c r="GQ455" s="242">
        <v>313</v>
      </c>
      <c r="GR455" s="331">
        <f t="shared" ca="1" si="818"/>
        <v>1150</v>
      </c>
      <c r="GS455" s="600">
        <f t="shared" ca="1" si="915"/>
        <v>106.9885</v>
      </c>
      <c r="GT455" s="331">
        <f t="shared" ca="1" si="819"/>
        <v>1043.0115000000001</v>
      </c>
      <c r="GU455" s="591">
        <f t="shared" ca="1" si="866"/>
        <v>11.257010079106228</v>
      </c>
      <c r="GV455" s="488">
        <f t="shared" ca="1" si="904"/>
        <v>1031.7544899208938</v>
      </c>
      <c r="GW455" s="331">
        <f t="shared" si="905"/>
        <v>0</v>
      </c>
      <c r="GX455" s="331">
        <f t="shared" si="906"/>
        <v>0</v>
      </c>
      <c r="GY455" s="593">
        <f t="shared" ca="1" si="907"/>
        <v>2827.7918229155271</v>
      </c>
      <c r="GZ455" s="420">
        <f t="shared" ca="1" si="820"/>
        <v>0</v>
      </c>
      <c r="HA455" s="416">
        <f t="shared" ca="1" si="867"/>
        <v>1150</v>
      </c>
      <c r="HB455" s="372">
        <f t="shared" ca="1" si="916"/>
        <v>-1150</v>
      </c>
      <c r="HC455" s="242">
        <v>314</v>
      </c>
      <c r="HD455" s="29">
        <f t="shared" si="868"/>
        <v>0</v>
      </c>
      <c r="HE455" s="29">
        <f ca="1">IF(HC455&gt;$HD$140,0,HE454+HD455)</f>
        <v>101122.88196384463</v>
      </c>
      <c r="HF455" s="29">
        <f t="shared" ca="1" si="821"/>
        <v>105.33633537900482</v>
      </c>
      <c r="HG455" s="29"/>
      <c r="HH455" s="24">
        <v>313</v>
      </c>
      <c r="HI455" s="243">
        <f t="shared" ca="1" si="917"/>
        <v>1150</v>
      </c>
      <c r="HJ455" s="447">
        <f ca="1">IF(HH455&gt;$GZ$140,0,HJ454+HI455)+HL454</f>
        <v>438741.48767924361</v>
      </c>
      <c r="HK455" s="243">
        <f t="shared" ca="1" si="869"/>
        <v>457.02238299921214</v>
      </c>
      <c r="HL455" s="33"/>
    </row>
    <row r="456" spans="3:220" ht="15" customHeight="1" x14ac:dyDescent="0.25">
      <c r="C456" s="242">
        <v>314</v>
      </c>
      <c r="D456" s="243">
        <f t="shared" si="928"/>
        <v>0</v>
      </c>
      <c r="E456" s="865">
        <f t="shared" si="870"/>
        <v>0</v>
      </c>
      <c r="F456" s="866"/>
      <c r="G456" s="243">
        <f t="shared" si="929"/>
        <v>0</v>
      </c>
      <c r="H456" s="859">
        <f t="shared" si="795"/>
        <v>0</v>
      </c>
      <c r="I456" s="860"/>
      <c r="J456" s="243">
        <f t="shared" si="930"/>
        <v>0</v>
      </c>
      <c r="K456" s="859">
        <f t="shared" si="822"/>
        <v>0</v>
      </c>
      <c r="L456" s="860"/>
      <c r="M456" s="860"/>
      <c r="N456" s="861"/>
      <c r="O456" s="248">
        <f t="shared" si="823"/>
        <v>0</v>
      </c>
      <c r="P456" s="248">
        <f t="shared" si="791"/>
        <v>0</v>
      </c>
      <c r="Q456" s="248">
        <f t="shared" si="797"/>
        <v>0</v>
      </c>
      <c r="R456" s="1015" t="str">
        <f t="shared" si="792"/>
        <v/>
      </c>
      <c r="S456" s="1015"/>
      <c r="U456">
        <v>314</v>
      </c>
      <c r="W456" s="278"/>
      <c r="X456" s="278"/>
      <c r="Y456" s="854"/>
      <c r="Z456" s="855"/>
      <c r="AA456" s="279"/>
      <c r="AR456" s="242">
        <v>314</v>
      </c>
      <c r="AS456" s="331">
        <f t="shared" si="883"/>
        <v>0</v>
      </c>
      <c r="AT456" s="566">
        <f t="shared" si="824"/>
        <v>0</v>
      </c>
      <c r="AU456" s="331">
        <f t="shared" ca="1" si="799"/>
        <v>0</v>
      </c>
      <c r="AV456" s="329">
        <f t="shared" si="884"/>
        <v>0</v>
      </c>
      <c r="AW456" s="331">
        <f t="shared" ca="1" si="885"/>
        <v>0</v>
      </c>
      <c r="AX456" s="331">
        <f t="shared" si="825"/>
        <v>0</v>
      </c>
      <c r="AY456" s="331">
        <f t="shared" si="873"/>
        <v>0</v>
      </c>
      <c r="AZ456" s="350">
        <f t="shared" si="886"/>
        <v>0</v>
      </c>
      <c r="BA456" s="420">
        <f t="shared" ca="1" si="887"/>
        <v>0</v>
      </c>
      <c r="BB456" s="416">
        <f t="shared" ca="1" si="826"/>
        <v>0</v>
      </c>
      <c r="BC456" s="372">
        <f t="shared" si="908"/>
        <v>0</v>
      </c>
      <c r="BD456" s="242">
        <v>315</v>
      </c>
      <c r="BE456" s="29">
        <f t="shared" si="804"/>
        <v>0</v>
      </c>
      <c r="BF456" s="29">
        <f t="shared" ca="1" si="827"/>
        <v>109025.62607821547</v>
      </c>
      <c r="BG456" s="29">
        <f t="shared" ca="1" si="805"/>
        <v>113.56836049814113</v>
      </c>
      <c r="BH456" s="29"/>
      <c r="BI456" s="24">
        <v>314</v>
      </c>
      <c r="BJ456" s="243">
        <f t="shared" ca="1" si="898"/>
        <v>0</v>
      </c>
      <c r="BK456" s="243">
        <f t="shared" ca="1" si="871"/>
        <v>0</v>
      </c>
      <c r="BL456" s="243">
        <f t="shared" ca="1" si="828"/>
        <v>0</v>
      </c>
      <c r="BM456" s="33"/>
      <c r="BO456" s="278"/>
      <c r="BP456" s="278"/>
      <c r="BQ456" s="278"/>
      <c r="BR456" s="278"/>
      <c r="BS456" s="278"/>
      <c r="BT456" s="278"/>
      <c r="BU456" s="278"/>
      <c r="BV456" s="278"/>
      <c r="BW456" s="679">
        <v>314</v>
      </c>
      <c r="BX456" s="489">
        <f t="shared" si="829"/>
        <v>0</v>
      </c>
      <c r="BY456" s="489">
        <f t="shared" si="806"/>
        <v>0</v>
      </c>
      <c r="BZ456" s="489">
        <f t="shared" ca="1" si="807"/>
        <v>0</v>
      </c>
      <c r="CA456" s="489">
        <f t="shared" si="830"/>
        <v>0</v>
      </c>
      <c r="CB456" s="489">
        <f t="shared" ca="1" si="831"/>
        <v>0</v>
      </c>
      <c r="CC456" s="489">
        <f t="shared" si="832"/>
        <v>0</v>
      </c>
      <c r="CD456" s="489">
        <f t="shared" si="833"/>
        <v>0</v>
      </c>
      <c r="CE456" s="647">
        <f t="shared" si="834"/>
        <v>0</v>
      </c>
      <c r="CF456" s="700">
        <f t="shared" ca="1" si="872"/>
        <v>0</v>
      </c>
      <c r="CG456" s="701">
        <f t="shared" ca="1" si="835"/>
        <v>0</v>
      </c>
      <c r="CH456" s="710">
        <f t="shared" si="909"/>
        <v>0</v>
      </c>
      <c r="CI456" s="679">
        <v>315</v>
      </c>
      <c r="CJ456" s="29">
        <f t="shared" si="808"/>
        <v>0</v>
      </c>
      <c r="CK456" s="29">
        <f t="shared" ref="CK456:CK465" ca="1" si="941">IF(CI456&gt;$CJ$140,0,CK455+CJ456)</f>
        <v>109025.62607821547</v>
      </c>
      <c r="CL456" s="29">
        <f t="shared" ca="1" si="809"/>
        <v>113.56836049814113</v>
      </c>
      <c r="CM456" s="29"/>
      <c r="CN456" s="29">
        <v>314</v>
      </c>
      <c r="CO456" s="29">
        <f t="shared" ca="1" si="899"/>
        <v>0</v>
      </c>
      <c r="CP456" s="29">
        <f ca="1">IF(CN456&gt;$CF$140,0,CP455+CO456)</f>
        <v>0</v>
      </c>
      <c r="CQ456" s="29">
        <f t="shared" ca="1" si="836"/>
        <v>0</v>
      </c>
      <c r="CR456" s="292"/>
      <c r="DB456" s="242">
        <v>314</v>
      </c>
      <c r="DC456" s="488">
        <f t="shared" si="837"/>
        <v>0</v>
      </c>
      <c r="DD456" s="489">
        <f t="shared" si="810"/>
        <v>0</v>
      </c>
      <c r="DE456" s="488">
        <f t="shared" ca="1" si="838"/>
        <v>0</v>
      </c>
      <c r="DF456" s="489">
        <f t="shared" si="839"/>
        <v>0</v>
      </c>
      <c r="DG456" s="488">
        <f t="shared" ca="1" si="840"/>
        <v>0</v>
      </c>
      <c r="DH456" s="488">
        <f t="shared" si="841"/>
        <v>0</v>
      </c>
      <c r="DI456" s="488">
        <f t="shared" si="842"/>
        <v>0</v>
      </c>
      <c r="DJ456" s="523">
        <f t="shared" si="843"/>
        <v>0</v>
      </c>
      <c r="DK456" s="420">
        <f t="shared" ca="1" si="811"/>
        <v>0</v>
      </c>
      <c r="DL456" s="416">
        <f t="shared" ca="1" si="844"/>
        <v>0</v>
      </c>
      <c r="DM456" s="372">
        <f t="shared" si="910"/>
        <v>0</v>
      </c>
      <c r="DN456" s="242">
        <v>315</v>
      </c>
      <c r="DO456" s="29">
        <f t="shared" si="812"/>
        <v>0</v>
      </c>
      <c r="DP456" s="29">
        <f t="shared" ca="1" si="931"/>
        <v>101122.88196384463</v>
      </c>
      <c r="DQ456" s="29">
        <f t="shared" ca="1" si="813"/>
        <v>105.33633537900482</v>
      </c>
      <c r="DR456" s="29"/>
      <c r="DS456" s="24">
        <v>314</v>
      </c>
      <c r="DT456" s="243">
        <f t="shared" ca="1" si="901"/>
        <v>0</v>
      </c>
      <c r="DU456" s="243">
        <f ca="1">IF(DS456&gt;$DK$140,0,DU455+DT456)</f>
        <v>0</v>
      </c>
      <c r="DV456" s="243">
        <f t="shared" ca="1" si="845"/>
        <v>0</v>
      </c>
      <c r="DW456" s="33"/>
      <c r="EG456" s="242">
        <v>314</v>
      </c>
      <c r="EH456" s="331">
        <f t="shared" ca="1" si="846"/>
        <v>0</v>
      </c>
      <c r="EI456" s="599">
        <f t="shared" ca="1" si="911"/>
        <v>0</v>
      </c>
      <c r="EJ456" s="331">
        <f t="shared" ca="1" si="847"/>
        <v>0</v>
      </c>
      <c r="EK456" s="594">
        <f t="shared" ca="1" si="848"/>
        <v>0</v>
      </c>
      <c r="EL456" s="488">
        <f t="shared" ca="1" si="849"/>
        <v>0</v>
      </c>
      <c r="EM456" s="331">
        <f t="shared" si="850"/>
        <v>0</v>
      </c>
      <c r="EN456" s="331">
        <f t="shared" si="851"/>
        <v>0</v>
      </c>
      <c r="EO456" s="595">
        <f t="shared" ca="1" si="852"/>
        <v>0</v>
      </c>
      <c r="EP456" s="420">
        <f t="shared" ca="1" si="888"/>
        <v>0</v>
      </c>
      <c r="EQ456" s="416">
        <f t="shared" ca="1" si="853"/>
        <v>0</v>
      </c>
      <c r="ER456" s="372">
        <f t="shared" ca="1" si="912"/>
        <v>0</v>
      </c>
      <c r="ES456" s="242">
        <v>315</v>
      </c>
      <c r="ET456" s="29">
        <f t="shared" si="854"/>
        <v>0</v>
      </c>
      <c r="EU456" s="29">
        <f t="shared" ref="EU456:EU465" ca="1" si="942">IF(ES456&gt;$ET$140,0,EU455+ET456)</f>
        <v>109025.62607821547</v>
      </c>
      <c r="EV456" s="29">
        <f t="shared" ca="1" si="815"/>
        <v>113.56836049814113</v>
      </c>
      <c r="EW456" s="29"/>
      <c r="EX456" s="24">
        <v>314</v>
      </c>
      <c r="EY456" s="243">
        <f t="shared" ca="1" si="902"/>
        <v>0</v>
      </c>
      <c r="EZ456" s="243">
        <f ca="1">IF(EX456&gt;$EP$140,0,EZ455+EY456)</f>
        <v>0</v>
      </c>
      <c r="FA456" s="243">
        <f t="shared" ca="1" si="855"/>
        <v>0</v>
      </c>
      <c r="FB456" s="33"/>
      <c r="FL456" s="242">
        <v>314</v>
      </c>
      <c r="FM456" s="331">
        <f t="shared" ca="1" si="856"/>
        <v>0</v>
      </c>
      <c r="FN456" s="600">
        <f t="shared" ca="1" si="913"/>
        <v>0</v>
      </c>
      <c r="FO456" s="331">
        <f t="shared" ca="1" si="857"/>
        <v>0</v>
      </c>
      <c r="FP456" s="597">
        <f t="shared" ca="1" si="858"/>
        <v>0</v>
      </c>
      <c r="FQ456" s="488">
        <f t="shared" ca="1" si="859"/>
        <v>0</v>
      </c>
      <c r="FR456" s="331">
        <f t="shared" si="860"/>
        <v>0</v>
      </c>
      <c r="FS456" s="331">
        <f t="shared" si="861"/>
        <v>0</v>
      </c>
      <c r="FT456" s="596">
        <f t="shared" ca="1" si="862"/>
        <v>0</v>
      </c>
      <c r="FU456" s="420">
        <f t="shared" ca="1" si="816"/>
        <v>0</v>
      </c>
      <c r="FV456" s="416">
        <f t="shared" ca="1" si="863"/>
        <v>0</v>
      </c>
      <c r="FW456" s="372">
        <f t="shared" ca="1" si="914"/>
        <v>0</v>
      </c>
      <c r="FX456" s="242">
        <v>315</v>
      </c>
      <c r="FY456" s="29">
        <f t="shared" si="864"/>
        <v>0</v>
      </c>
      <c r="FZ456" s="29">
        <f t="shared" ref="FZ456:FZ465" ca="1" si="943">IF(FX456&gt;$FY$140,0,FZ455+FY456)</f>
        <v>109025.62607821547</v>
      </c>
      <c r="GA456" s="29">
        <f t="shared" ca="1" si="817"/>
        <v>113.56836049814113</v>
      </c>
      <c r="GB456" s="29"/>
      <c r="GC456" s="24">
        <v>314</v>
      </c>
      <c r="GD456" s="243">
        <f t="shared" ca="1" si="903"/>
        <v>0</v>
      </c>
      <c r="GE456" s="243">
        <f ca="1">IF(GC456&gt;$FU$140,0,GE455+GD456)</f>
        <v>0</v>
      </c>
      <c r="GF456" s="243">
        <f t="shared" ca="1" si="865"/>
        <v>0</v>
      </c>
      <c r="GG456" s="33"/>
      <c r="GQ456" s="242">
        <v>314</v>
      </c>
      <c r="GR456" s="331">
        <f t="shared" ca="1" si="818"/>
        <v>1150</v>
      </c>
      <c r="GS456" s="600">
        <f t="shared" ca="1" si="915"/>
        <v>106.9885</v>
      </c>
      <c r="GT456" s="331">
        <f t="shared" ca="1" si="819"/>
        <v>1043.0115000000001</v>
      </c>
      <c r="GU456" s="591">
        <f t="shared" ca="1" si="866"/>
        <v>8.2477261501702888</v>
      </c>
      <c r="GV456" s="488">
        <f t="shared" ca="1" si="904"/>
        <v>1034.7637738498297</v>
      </c>
      <c r="GW456" s="331">
        <f t="shared" si="905"/>
        <v>0</v>
      </c>
      <c r="GX456" s="331">
        <f t="shared" si="906"/>
        <v>0</v>
      </c>
      <c r="GY456" s="593">
        <f t="shared" ca="1" si="907"/>
        <v>1793.0280490656974</v>
      </c>
      <c r="GZ456" s="420">
        <f t="shared" ca="1" si="820"/>
        <v>0</v>
      </c>
      <c r="HA456" s="416">
        <f t="shared" ca="1" si="867"/>
        <v>1150</v>
      </c>
      <c r="HB456" s="372">
        <f t="shared" ca="1" si="916"/>
        <v>-1150</v>
      </c>
      <c r="HC456" s="242">
        <v>315</v>
      </c>
      <c r="HD456" s="29">
        <f t="shared" si="868"/>
        <v>0</v>
      </c>
      <c r="HE456" s="29">
        <f t="shared" ref="HE456:HE465" ca="1" si="944">IF(HC456&gt;$HD$140,0,HE455+HD456)</f>
        <v>101122.88196384463</v>
      </c>
      <c r="HF456" s="29">
        <f t="shared" ca="1" si="821"/>
        <v>105.33633537900482</v>
      </c>
      <c r="HG456" s="29"/>
      <c r="HH456" s="24">
        <v>314</v>
      </c>
      <c r="HI456" s="243">
        <f t="shared" ca="1" si="917"/>
        <v>1150</v>
      </c>
      <c r="HJ456" s="243">
        <f ca="1">IF(HH456&gt;$GZ$140,0,HJ455+HI456)</f>
        <v>439891.48767924361</v>
      </c>
      <c r="HK456" s="243">
        <f t="shared" ca="1" si="869"/>
        <v>458.22029966587883</v>
      </c>
      <c r="HL456" s="33"/>
    </row>
    <row r="457" spans="3:220" ht="15" customHeight="1" x14ac:dyDescent="0.25">
      <c r="C457" s="242">
        <v>315</v>
      </c>
      <c r="D457" s="243">
        <f t="shared" si="928"/>
        <v>0</v>
      </c>
      <c r="E457" s="865">
        <f t="shared" si="870"/>
        <v>0</v>
      </c>
      <c r="F457" s="866"/>
      <c r="G457" s="243">
        <f t="shared" si="929"/>
        <v>0</v>
      </c>
      <c r="H457" s="859">
        <f t="shared" si="795"/>
        <v>0</v>
      </c>
      <c r="I457" s="860"/>
      <c r="J457" s="243">
        <f t="shared" si="930"/>
        <v>0</v>
      </c>
      <c r="K457" s="859">
        <f t="shared" si="822"/>
        <v>0</v>
      </c>
      <c r="L457" s="860"/>
      <c r="M457" s="860"/>
      <c r="N457" s="861"/>
      <c r="O457" s="248">
        <f t="shared" si="823"/>
        <v>0</v>
      </c>
      <c r="P457" s="248">
        <f t="shared" si="791"/>
        <v>0</v>
      </c>
      <c r="Q457" s="248">
        <f t="shared" si="797"/>
        <v>0</v>
      </c>
      <c r="R457" s="1015" t="str">
        <f t="shared" si="792"/>
        <v/>
      </c>
      <c r="S457" s="1015"/>
      <c r="U457">
        <v>315</v>
      </c>
      <c r="W457" s="278"/>
      <c r="X457" s="278"/>
      <c r="Y457" s="854"/>
      <c r="Z457" s="855"/>
      <c r="AA457" s="279"/>
      <c r="AR457" s="242">
        <v>315</v>
      </c>
      <c r="AS457" s="331">
        <f t="shared" si="883"/>
        <v>0</v>
      </c>
      <c r="AT457" s="566">
        <f t="shared" si="824"/>
        <v>0</v>
      </c>
      <c r="AU457" s="331">
        <f t="shared" ca="1" si="799"/>
        <v>0</v>
      </c>
      <c r="AV457" s="329">
        <f t="shared" si="884"/>
        <v>0</v>
      </c>
      <c r="AW457" s="331">
        <f t="shared" ca="1" si="885"/>
        <v>0</v>
      </c>
      <c r="AX457" s="331">
        <f t="shared" si="825"/>
        <v>0</v>
      </c>
      <c r="AY457" s="331">
        <f t="shared" si="873"/>
        <v>0</v>
      </c>
      <c r="AZ457" s="350">
        <f t="shared" si="886"/>
        <v>0</v>
      </c>
      <c r="BA457" s="420">
        <f t="shared" ca="1" si="887"/>
        <v>0</v>
      </c>
      <c r="BB457" s="416">
        <f t="shared" ca="1" si="826"/>
        <v>0</v>
      </c>
      <c r="BC457" s="372">
        <f t="shared" si="908"/>
        <v>0</v>
      </c>
      <c r="BD457" s="242">
        <v>316</v>
      </c>
      <c r="BE457" s="29">
        <f t="shared" si="804"/>
        <v>0</v>
      </c>
      <c r="BF457" s="29">
        <f t="shared" ca="1" si="827"/>
        <v>109025.62607821547</v>
      </c>
      <c r="BG457" s="29">
        <f t="shared" ca="1" si="805"/>
        <v>113.56836049814113</v>
      </c>
      <c r="BH457" s="29"/>
      <c r="BI457" s="24">
        <v>315</v>
      </c>
      <c r="BJ457" s="243">
        <f t="shared" ca="1" si="898"/>
        <v>0</v>
      </c>
      <c r="BK457" s="243">
        <f t="shared" ca="1" si="871"/>
        <v>0</v>
      </c>
      <c r="BL457" s="243">
        <f t="shared" ca="1" si="828"/>
        <v>0</v>
      </c>
      <c r="BM457" s="33"/>
      <c r="BO457" s="278"/>
      <c r="BP457" s="278"/>
      <c r="BQ457" s="278"/>
      <c r="BR457" s="278"/>
      <c r="BS457" s="278"/>
      <c r="BT457" s="278"/>
      <c r="BU457" s="278"/>
      <c r="BV457" s="278"/>
      <c r="BW457" s="679">
        <v>315</v>
      </c>
      <c r="BX457" s="489">
        <f t="shared" si="829"/>
        <v>0</v>
      </c>
      <c r="BY457" s="489">
        <f t="shared" si="806"/>
        <v>0</v>
      </c>
      <c r="BZ457" s="489">
        <f t="shared" ca="1" si="807"/>
        <v>0</v>
      </c>
      <c r="CA457" s="489">
        <f t="shared" si="830"/>
        <v>0</v>
      </c>
      <c r="CB457" s="489">
        <f t="shared" ca="1" si="831"/>
        <v>0</v>
      </c>
      <c r="CC457" s="489">
        <f t="shared" si="832"/>
        <v>0</v>
      </c>
      <c r="CD457" s="489">
        <f t="shared" si="833"/>
        <v>0</v>
      </c>
      <c r="CE457" s="647">
        <f t="shared" si="834"/>
        <v>0</v>
      </c>
      <c r="CF457" s="700">
        <f t="shared" ca="1" si="872"/>
        <v>0</v>
      </c>
      <c r="CG457" s="701">
        <f t="shared" ca="1" si="835"/>
        <v>0</v>
      </c>
      <c r="CH457" s="710">
        <f t="shared" si="909"/>
        <v>0</v>
      </c>
      <c r="CI457" s="679">
        <v>316</v>
      </c>
      <c r="CJ457" s="29">
        <f t="shared" si="808"/>
        <v>0</v>
      </c>
      <c r="CK457" s="29">
        <f t="shared" ca="1" si="941"/>
        <v>109025.62607821547</v>
      </c>
      <c r="CL457" s="29">
        <f t="shared" ca="1" si="809"/>
        <v>113.56836049814113</v>
      </c>
      <c r="CM457" s="29"/>
      <c r="CN457" s="29">
        <v>315</v>
      </c>
      <c r="CO457" s="29">
        <f t="shared" ca="1" si="899"/>
        <v>0</v>
      </c>
      <c r="CP457" s="29">
        <f t="shared" ref="CP457:CP466" ca="1" si="945">IF(CN457&gt;$CF$140,0,CP456+CO457)</f>
        <v>0</v>
      </c>
      <c r="CQ457" s="29">
        <f t="shared" ca="1" si="836"/>
        <v>0</v>
      </c>
      <c r="CR457" s="292"/>
      <c r="DB457" s="242">
        <v>315</v>
      </c>
      <c r="DC457" s="488">
        <f t="shared" si="837"/>
        <v>0</v>
      </c>
      <c r="DD457" s="489">
        <f t="shared" si="810"/>
        <v>0</v>
      </c>
      <c r="DE457" s="488">
        <f t="shared" ca="1" si="838"/>
        <v>0</v>
      </c>
      <c r="DF457" s="489">
        <f t="shared" si="839"/>
        <v>0</v>
      </c>
      <c r="DG457" s="488">
        <f t="shared" ca="1" si="840"/>
        <v>0</v>
      </c>
      <c r="DH457" s="488">
        <f t="shared" si="841"/>
        <v>0</v>
      </c>
      <c r="DI457" s="488">
        <f t="shared" si="842"/>
        <v>0</v>
      </c>
      <c r="DJ457" s="523">
        <f t="shared" si="843"/>
        <v>0</v>
      </c>
      <c r="DK457" s="420">
        <f t="shared" ca="1" si="811"/>
        <v>0</v>
      </c>
      <c r="DL457" s="416">
        <f t="shared" ca="1" si="844"/>
        <v>0</v>
      </c>
      <c r="DM457" s="372">
        <f t="shared" si="910"/>
        <v>0</v>
      </c>
      <c r="DN457" s="242">
        <v>316</v>
      </c>
      <c r="DO457" s="29">
        <f t="shared" si="812"/>
        <v>0</v>
      </c>
      <c r="DP457" s="29">
        <f t="shared" ca="1" si="931"/>
        <v>101122.88196384463</v>
      </c>
      <c r="DQ457" s="29">
        <f t="shared" ca="1" si="813"/>
        <v>105.33633537900482</v>
      </c>
      <c r="DR457" s="29"/>
      <c r="DS457" s="24">
        <v>315</v>
      </c>
      <c r="DT457" s="243">
        <f t="shared" ca="1" si="901"/>
        <v>0</v>
      </c>
      <c r="DU457" s="243">
        <f t="shared" ref="DU457:DU466" ca="1" si="946">IF(DS457&gt;$DK$140,0,DU456+DT457)</f>
        <v>0</v>
      </c>
      <c r="DV457" s="243">
        <f t="shared" ca="1" si="845"/>
        <v>0</v>
      </c>
      <c r="DW457" s="33"/>
      <c r="EG457" s="242">
        <v>315</v>
      </c>
      <c r="EH457" s="331">
        <f t="shared" ca="1" si="846"/>
        <v>0</v>
      </c>
      <c r="EI457" s="599">
        <f t="shared" ca="1" si="911"/>
        <v>0</v>
      </c>
      <c r="EJ457" s="331">
        <f t="shared" ca="1" si="847"/>
        <v>0</v>
      </c>
      <c r="EK457" s="594">
        <f t="shared" ca="1" si="848"/>
        <v>0</v>
      </c>
      <c r="EL457" s="488">
        <f t="shared" ca="1" si="849"/>
        <v>0</v>
      </c>
      <c r="EM457" s="331">
        <f t="shared" si="850"/>
        <v>0</v>
      </c>
      <c r="EN457" s="331">
        <f t="shared" si="851"/>
        <v>0</v>
      </c>
      <c r="EO457" s="595">
        <f t="shared" ca="1" si="852"/>
        <v>0</v>
      </c>
      <c r="EP457" s="420">
        <f t="shared" ca="1" si="888"/>
        <v>0</v>
      </c>
      <c r="EQ457" s="416">
        <f t="shared" ca="1" si="853"/>
        <v>0</v>
      </c>
      <c r="ER457" s="372">
        <f t="shared" ca="1" si="912"/>
        <v>0</v>
      </c>
      <c r="ES457" s="242">
        <v>316</v>
      </c>
      <c r="ET457" s="29">
        <f t="shared" si="854"/>
        <v>0</v>
      </c>
      <c r="EU457" s="29">
        <f t="shared" ca="1" si="942"/>
        <v>109025.62607821547</v>
      </c>
      <c r="EV457" s="29">
        <f t="shared" ca="1" si="815"/>
        <v>113.56836049814113</v>
      </c>
      <c r="EW457" s="29"/>
      <c r="EX457" s="24">
        <v>315</v>
      </c>
      <c r="EY457" s="243">
        <f t="shared" ca="1" si="902"/>
        <v>0</v>
      </c>
      <c r="EZ457" s="243">
        <f t="shared" ref="EZ457:EZ466" ca="1" si="947">IF(EX457&gt;$EP$140,0,EZ456+EY457)</f>
        <v>0</v>
      </c>
      <c r="FA457" s="243">
        <f t="shared" ca="1" si="855"/>
        <v>0</v>
      </c>
      <c r="FB457" s="33"/>
      <c r="FL457" s="242">
        <v>315</v>
      </c>
      <c r="FM457" s="331">
        <f t="shared" ca="1" si="856"/>
        <v>0</v>
      </c>
      <c r="FN457" s="600">
        <f t="shared" ca="1" si="913"/>
        <v>0</v>
      </c>
      <c r="FO457" s="331">
        <f t="shared" ca="1" si="857"/>
        <v>0</v>
      </c>
      <c r="FP457" s="597">
        <f t="shared" ca="1" si="858"/>
        <v>0</v>
      </c>
      <c r="FQ457" s="488">
        <f t="shared" ca="1" si="859"/>
        <v>0</v>
      </c>
      <c r="FR457" s="331">
        <f t="shared" si="860"/>
        <v>0</v>
      </c>
      <c r="FS457" s="331">
        <f t="shared" si="861"/>
        <v>0</v>
      </c>
      <c r="FT457" s="596">
        <f t="shared" ca="1" si="862"/>
        <v>0</v>
      </c>
      <c r="FU457" s="420">
        <f t="shared" ca="1" si="816"/>
        <v>0</v>
      </c>
      <c r="FV457" s="416">
        <f t="shared" ca="1" si="863"/>
        <v>0</v>
      </c>
      <c r="FW457" s="372">
        <f t="shared" ca="1" si="914"/>
        <v>0</v>
      </c>
      <c r="FX457" s="242">
        <v>316</v>
      </c>
      <c r="FY457" s="29">
        <f t="shared" si="864"/>
        <v>0</v>
      </c>
      <c r="FZ457" s="29">
        <f t="shared" ca="1" si="943"/>
        <v>109025.62607821547</v>
      </c>
      <c r="GA457" s="29">
        <f t="shared" ca="1" si="817"/>
        <v>113.56836049814113</v>
      </c>
      <c r="GB457" s="29"/>
      <c r="GC457" s="24">
        <v>315</v>
      </c>
      <c r="GD457" s="243">
        <f t="shared" ca="1" si="903"/>
        <v>0</v>
      </c>
      <c r="GE457" s="243">
        <f t="shared" ref="GE457:GE466" ca="1" si="948">IF(GC457&gt;$FU$140,0,GE456+GD457)</f>
        <v>0</v>
      </c>
      <c r="GF457" s="243">
        <f t="shared" ca="1" si="865"/>
        <v>0</v>
      </c>
      <c r="GG457" s="33"/>
      <c r="GQ457" s="242">
        <v>315</v>
      </c>
      <c r="GR457" s="331">
        <f t="shared" ca="1" si="818"/>
        <v>1150</v>
      </c>
      <c r="GS457" s="600">
        <f t="shared" ca="1" si="915"/>
        <v>106.9885</v>
      </c>
      <c r="GT457" s="331">
        <f t="shared" ca="1" si="819"/>
        <v>1043.0115000000001</v>
      </c>
      <c r="GU457" s="591">
        <f t="shared" ca="1" si="866"/>
        <v>5.2296651431082841</v>
      </c>
      <c r="GV457" s="488">
        <f t="shared" ca="1" si="904"/>
        <v>1037.7818348568917</v>
      </c>
      <c r="GW457" s="331">
        <f t="shared" si="905"/>
        <v>0</v>
      </c>
      <c r="GX457" s="331">
        <f t="shared" si="906"/>
        <v>0</v>
      </c>
      <c r="GY457" s="593">
        <f t="shared" ca="1" si="907"/>
        <v>755.24621420880567</v>
      </c>
      <c r="GZ457" s="420">
        <f t="shared" ca="1" si="820"/>
        <v>0</v>
      </c>
      <c r="HA457" s="416">
        <f t="shared" ca="1" si="867"/>
        <v>1150</v>
      </c>
      <c r="HB457" s="372">
        <f t="shared" ca="1" si="916"/>
        <v>-1150</v>
      </c>
      <c r="HC457" s="242">
        <v>316</v>
      </c>
      <c r="HD457" s="29">
        <f t="shared" si="868"/>
        <v>0</v>
      </c>
      <c r="HE457" s="29">
        <f t="shared" ca="1" si="944"/>
        <v>101122.88196384463</v>
      </c>
      <c r="HF457" s="29">
        <f t="shared" ca="1" si="821"/>
        <v>105.33633537900482</v>
      </c>
      <c r="HG457" s="29"/>
      <c r="HH457" s="24">
        <v>315</v>
      </c>
      <c r="HI457" s="243">
        <f t="shared" ca="1" si="917"/>
        <v>1150</v>
      </c>
      <c r="HJ457" s="243">
        <f t="shared" ref="HJ457:HJ466" ca="1" si="949">IF(HH457&gt;$GZ$140,0,HJ456+HI457)</f>
        <v>441041.48767924361</v>
      </c>
      <c r="HK457" s="243">
        <f t="shared" ca="1" si="869"/>
        <v>459.41821633254546</v>
      </c>
      <c r="HL457" s="33"/>
    </row>
    <row r="458" spans="3:220" ht="15" customHeight="1" x14ac:dyDescent="0.25">
      <c r="C458" s="242">
        <v>316</v>
      </c>
      <c r="D458" s="243">
        <f t="shared" si="928"/>
        <v>0</v>
      </c>
      <c r="E458" s="865">
        <f t="shared" si="870"/>
        <v>0</v>
      </c>
      <c r="F458" s="866"/>
      <c r="G458" s="243">
        <f t="shared" si="929"/>
        <v>0</v>
      </c>
      <c r="H458" s="859">
        <f t="shared" si="795"/>
        <v>0</v>
      </c>
      <c r="I458" s="860"/>
      <c r="J458" s="243">
        <f t="shared" si="930"/>
        <v>0</v>
      </c>
      <c r="K458" s="859">
        <f t="shared" si="822"/>
        <v>0</v>
      </c>
      <c r="L458" s="860"/>
      <c r="M458" s="860"/>
      <c r="N458" s="861"/>
      <c r="O458" s="248">
        <f t="shared" si="823"/>
        <v>0</v>
      </c>
      <c r="P458" s="248">
        <f t="shared" si="791"/>
        <v>0</v>
      </c>
      <c r="Q458" s="248">
        <f t="shared" si="797"/>
        <v>0</v>
      </c>
      <c r="R458" s="1015" t="str">
        <f t="shared" si="792"/>
        <v/>
      </c>
      <c r="S458" s="1015"/>
      <c r="U458">
        <v>316</v>
      </c>
      <c r="W458" s="278"/>
      <c r="X458" s="278"/>
      <c r="Y458" s="854"/>
      <c r="Z458" s="855"/>
      <c r="AA458" s="279"/>
      <c r="AR458" s="242">
        <v>316</v>
      </c>
      <c r="AS458" s="331">
        <f t="shared" si="883"/>
        <v>0</v>
      </c>
      <c r="AT458" s="566">
        <f t="shared" si="824"/>
        <v>0</v>
      </c>
      <c r="AU458" s="331">
        <f t="shared" ca="1" si="799"/>
        <v>0</v>
      </c>
      <c r="AV458" s="329">
        <f t="shared" si="884"/>
        <v>0</v>
      </c>
      <c r="AW458" s="331">
        <f t="shared" ca="1" si="885"/>
        <v>0</v>
      </c>
      <c r="AX458" s="331">
        <f t="shared" si="825"/>
        <v>0</v>
      </c>
      <c r="AY458" s="331">
        <f t="shared" si="873"/>
        <v>0</v>
      </c>
      <c r="AZ458" s="350">
        <f t="shared" si="886"/>
        <v>0</v>
      </c>
      <c r="BA458" s="420">
        <f t="shared" ca="1" si="887"/>
        <v>0</v>
      </c>
      <c r="BB458" s="416">
        <f t="shared" ca="1" si="826"/>
        <v>0</v>
      </c>
      <c r="BC458" s="372">
        <f t="shared" si="908"/>
        <v>0</v>
      </c>
      <c r="BD458" s="242">
        <v>317</v>
      </c>
      <c r="BE458" s="29">
        <f t="shared" si="804"/>
        <v>0</v>
      </c>
      <c r="BF458" s="29">
        <f t="shared" ca="1" si="827"/>
        <v>0</v>
      </c>
      <c r="BG458" s="29">
        <f t="shared" ca="1" si="805"/>
        <v>0</v>
      </c>
      <c r="BH458" s="29"/>
      <c r="BI458" s="24">
        <v>316</v>
      </c>
      <c r="BJ458" s="243">
        <f t="shared" ca="1" si="898"/>
        <v>0</v>
      </c>
      <c r="BK458" s="243">
        <f t="shared" ca="1" si="871"/>
        <v>0</v>
      </c>
      <c r="BL458" s="243">
        <f t="shared" ca="1" si="828"/>
        <v>0</v>
      </c>
      <c r="BM458" s="33"/>
      <c r="BO458" s="278"/>
      <c r="BP458" s="278"/>
      <c r="BQ458" s="278"/>
      <c r="BR458" s="278"/>
      <c r="BS458" s="278"/>
      <c r="BT458" s="278"/>
      <c r="BU458" s="278"/>
      <c r="BV458" s="278"/>
      <c r="BW458" s="679">
        <v>316</v>
      </c>
      <c r="BX458" s="489">
        <f t="shared" si="829"/>
        <v>0</v>
      </c>
      <c r="BY458" s="489">
        <f t="shared" si="806"/>
        <v>0</v>
      </c>
      <c r="BZ458" s="489">
        <f t="shared" ca="1" si="807"/>
        <v>0</v>
      </c>
      <c r="CA458" s="489">
        <f t="shared" si="830"/>
        <v>0</v>
      </c>
      <c r="CB458" s="489">
        <f t="shared" ca="1" si="831"/>
        <v>0</v>
      </c>
      <c r="CC458" s="489">
        <f t="shared" si="832"/>
        <v>0</v>
      </c>
      <c r="CD458" s="489">
        <f t="shared" si="833"/>
        <v>0</v>
      </c>
      <c r="CE458" s="647">
        <f t="shared" si="834"/>
        <v>0</v>
      </c>
      <c r="CF458" s="700">
        <f t="shared" ca="1" si="872"/>
        <v>0</v>
      </c>
      <c r="CG458" s="701">
        <f t="shared" ca="1" si="835"/>
        <v>0</v>
      </c>
      <c r="CH458" s="710">
        <f t="shared" si="909"/>
        <v>0</v>
      </c>
      <c r="CI458" s="679">
        <v>317</v>
      </c>
      <c r="CJ458" s="29">
        <f t="shared" si="808"/>
        <v>0</v>
      </c>
      <c r="CK458" s="29">
        <f t="shared" ca="1" si="941"/>
        <v>0</v>
      </c>
      <c r="CL458" s="29">
        <f t="shared" ca="1" si="809"/>
        <v>0</v>
      </c>
      <c r="CM458" s="29"/>
      <c r="CN458" s="29">
        <v>316</v>
      </c>
      <c r="CO458" s="29">
        <f t="shared" ca="1" si="899"/>
        <v>0</v>
      </c>
      <c r="CP458" s="29">
        <f t="shared" ca="1" si="945"/>
        <v>0</v>
      </c>
      <c r="CQ458" s="29">
        <f t="shared" ca="1" si="836"/>
        <v>0</v>
      </c>
      <c r="CR458" s="292"/>
      <c r="DB458" s="242">
        <v>316</v>
      </c>
      <c r="DC458" s="488">
        <f t="shared" si="837"/>
        <v>0</v>
      </c>
      <c r="DD458" s="489">
        <f t="shared" si="810"/>
        <v>0</v>
      </c>
      <c r="DE458" s="488">
        <f t="shared" ca="1" si="838"/>
        <v>0</v>
      </c>
      <c r="DF458" s="489">
        <f t="shared" si="839"/>
        <v>0</v>
      </c>
      <c r="DG458" s="488">
        <f t="shared" ca="1" si="840"/>
        <v>0</v>
      </c>
      <c r="DH458" s="488">
        <f t="shared" si="841"/>
        <v>0</v>
      </c>
      <c r="DI458" s="488">
        <f t="shared" si="842"/>
        <v>0</v>
      </c>
      <c r="DJ458" s="523">
        <f t="shared" si="843"/>
        <v>0</v>
      </c>
      <c r="DK458" s="420">
        <f t="shared" ca="1" si="811"/>
        <v>0</v>
      </c>
      <c r="DL458" s="416">
        <f t="shared" ca="1" si="844"/>
        <v>0</v>
      </c>
      <c r="DM458" s="372">
        <f t="shared" si="910"/>
        <v>0</v>
      </c>
      <c r="DN458" s="242">
        <v>317</v>
      </c>
      <c r="DO458" s="29">
        <f t="shared" si="812"/>
        <v>0</v>
      </c>
      <c r="DP458" s="29">
        <f t="shared" ca="1" si="931"/>
        <v>0</v>
      </c>
      <c r="DQ458" s="29">
        <f t="shared" ca="1" si="813"/>
        <v>0</v>
      </c>
      <c r="DR458" s="29"/>
      <c r="DS458" s="24">
        <v>316</v>
      </c>
      <c r="DT458" s="243">
        <f t="shared" ca="1" si="901"/>
        <v>0</v>
      </c>
      <c r="DU458" s="243">
        <f t="shared" ca="1" si="946"/>
        <v>0</v>
      </c>
      <c r="DV458" s="243">
        <f t="shared" ca="1" si="845"/>
        <v>0</v>
      </c>
      <c r="DW458" s="33"/>
      <c r="EG458" s="242">
        <v>316</v>
      </c>
      <c r="EH458" s="331">
        <f t="shared" ca="1" si="846"/>
        <v>0</v>
      </c>
      <c r="EI458" s="599">
        <f t="shared" ca="1" si="911"/>
        <v>0</v>
      </c>
      <c r="EJ458" s="331">
        <f t="shared" ca="1" si="847"/>
        <v>0</v>
      </c>
      <c r="EK458" s="594">
        <f t="shared" ca="1" si="848"/>
        <v>0</v>
      </c>
      <c r="EL458" s="488">
        <f t="shared" ca="1" si="849"/>
        <v>0</v>
      </c>
      <c r="EM458" s="331">
        <f t="shared" si="850"/>
        <v>0</v>
      </c>
      <c r="EN458" s="331">
        <f t="shared" si="851"/>
        <v>0</v>
      </c>
      <c r="EO458" s="595">
        <f t="shared" ca="1" si="852"/>
        <v>0</v>
      </c>
      <c r="EP458" s="420">
        <f t="shared" ca="1" si="888"/>
        <v>0</v>
      </c>
      <c r="EQ458" s="416">
        <f t="shared" ca="1" si="853"/>
        <v>0</v>
      </c>
      <c r="ER458" s="372">
        <f t="shared" ca="1" si="912"/>
        <v>0</v>
      </c>
      <c r="ES458" s="242">
        <v>317</v>
      </c>
      <c r="ET458" s="29">
        <f t="shared" si="854"/>
        <v>0</v>
      </c>
      <c r="EU458" s="29">
        <f t="shared" ca="1" si="942"/>
        <v>0</v>
      </c>
      <c r="EV458" s="29">
        <f t="shared" ca="1" si="815"/>
        <v>0</v>
      </c>
      <c r="EW458" s="29"/>
      <c r="EX458" s="24">
        <v>316</v>
      </c>
      <c r="EY458" s="243">
        <f t="shared" ca="1" si="902"/>
        <v>0</v>
      </c>
      <c r="EZ458" s="243">
        <f t="shared" ca="1" si="947"/>
        <v>0</v>
      </c>
      <c r="FA458" s="243">
        <f t="shared" ca="1" si="855"/>
        <v>0</v>
      </c>
      <c r="FB458" s="33"/>
      <c r="FL458" s="242">
        <v>316</v>
      </c>
      <c r="FM458" s="331">
        <f t="shared" ca="1" si="856"/>
        <v>0</v>
      </c>
      <c r="FN458" s="600">
        <f t="shared" ca="1" si="913"/>
        <v>0</v>
      </c>
      <c r="FO458" s="331">
        <f t="shared" ca="1" si="857"/>
        <v>0</v>
      </c>
      <c r="FP458" s="597">
        <f t="shared" ca="1" si="858"/>
        <v>0</v>
      </c>
      <c r="FQ458" s="488">
        <f t="shared" ca="1" si="859"/>
        <v>0</v>
      </c>
      <c r="FR458" s="331">
        <f t="shared" si="860"/>
        <v>0</v>
      </c>
      <c r="FS458" s="331">
        <f t="shared" si="861"/>
        <v>0</v>
      </c>
      <c r="FT458" s="596">
        <f t="shared" ca="1" si="862"/>
        <v>0</v>
      </c>
      <c r="FU458" s="420">
        <f t="shared" ca="1" si="816"/>
        <v>0</v>
      </c>
      <c r="FV458" s="416">
        <f t="shared" ca="1" si="863"/>
        <v>0</v>
      </c>
      <c r="FW458" s="372">
        <f t="shared" ca="1" si="914"/>
        <v>0</v>
      </c>
      <c r="FX458" s="242">
        <v>317</v>
      </c>
      <c r="FY458" s="29">
        <f t="shared" si="864"/>
        <v>0</v>
      </c>
      <c r="FZ458" s="29">
        <f t="shared" ca="1" si="943"/>
        <v>0</v>
      </c>
      <c r="GA458" s="29">
        <f t="shared" ca="1" si="817"/>
        <v>0</v>
      </c>
      <c r="GB458" s="29"/>
      <c r="GC458" s="24">
        <v>316</v>
      </c>
      <c r="GD458" s="243">
        <f t="shared" ca="1" si="903"/>
        <v>0</v>
      </c>
      <c r="GE458" s="243">
        <f t="shared" ca="1" si="948"/>
        <v>0</v>
      </c>
      <c r="GF458" s="243">
        <f t="shared" ca="1" si="865"/>
        <v>0</v>
      </c>
      <c r="GG458" s="33"/>
      <c r="GQ458" s="242">
        <v>316</v>
      </c>
      <c r="GR458" s="331">
        <f t="shared" ca="1" si="818"/>
        <v>864.43751566691469</v>
      </c>
      <c r="GS458" s="600">
        <f t="shared" ca="1" si="915"/>
        <v>106.9885</v>
      </c>
      <c r="GT458" s="331">
        <f t="shared" ca="1" si="819"/>
        <v>757.44901566691465</v>
      </c>
      <c r="GU458" s="591">
        <f t="shared" ca="1" si="866"/>
        <v>2.202801458109017</v>
      </c>
      <c r="GV458" s="488">
        <f t="shared" ca="1" si="904"/>
        <v>755.24621420880567</v>
      </c>
      <c r="GW458" s="331">
        <f t="shared" si="905"/>
        <v>0</v>
      </c>
      <c r="GX458" s="331">
        <f t="shared" si="906"/>
        <v>0</v>
      </c>
      <c r="GY458" s="593">
        <f t="shared" ca="1" si="907"/>
        <v>0</v>
      </c>
      <c r="GZ458" s="420">
        <f t="shared" ca="1" si="820"/>
        <v>316</v>
      </c>
      <c r="HA458" s="416">
        <f t="shared" ca="1" si="867"/>
        <v>864.43751566691469</v>
      </c>
      <c r="HB458" s="372">
        <f t="shared" ca="1" si="916"/>
        <v>-864.43751566691469</v>
      </c>
      <c r="HC458" s="242">
        <v>317</v>
      </c>
      <c r="HD458" s="29">
        <f t="shared" si="868"/>
        <v>0</v>
      </c>
      <c r="HE458" s="29">
        <f t="shared" ca="1" si="944"/>
        <v>0</v>
      </c>
      <c r="HF458" s="29">
        <f t="shared" ca="1" si="821"/>
        <v>0</v>
      </c>
      <c r="HG458" s="29"/>
      <c r="HH458" s="24">
        <v>316</v>
      </c>
      <c r="HI458" s="243">
        <f t="shared" ca="1" si="917"/>
        <v>864.43751566691469</v>
      </c>
      <c r="HJ458" s="243">
        <f t="shared" ca="1" si="949"/>
        <v>441905.92519491055</v>
      </c>
      <c r="HK458" s="243">
        <f t="shared" ca="1" si="869"/>
        <v>460.31867207803185</v>
      </c>
      <c r="HL458" s="33"/>
    </row>
    <row r="459" spans="3:220" ht="15" customHeight="1" x14ac:dyDescent="0.25">
      <c r="C459" s="242">
        <v>317</v>
      </c>
      <c r="D459" s="243">
        <f t="shared" si="928"/>
        <v>0</v>
      </c>
      <c r="E459" s="865">
        <f t="shared" si="870"/>
        <v>0</v>
      </c>
      <c r="F459" s="866"/>
      <c r="G459" s="243">
        <f t="shared" si="929"/>
        <v>0</v>
      </c>
      <c r="H459" s="859">
        <f t="shared" si="795"/>
        <v>0</v>
      </c>
      <c r="I459" s="860"/>
      <c r="J459" s="243">
        <f t="shared" si="930"/>
        <v>0</v>
      </c>
      <c r="K459" s="859">
        <f t="shared" si="822"/>
        <v>0</v>
      </c>
      <c r="L459" s="860"/>
      <c r="M459" s="860"/>
      <c r="N459" s="861"/>
      <c r="O459" s="248">
        <f t="shared" si="823"/>
        <v>0</v>
      </c>
      <c r="P459" s="248">
        <f t="shared" si="791"/>
        <v>0</v>
      </c>
      <c r="Q459" s="248">
        <f t="shared" si="797"/>
        <v>0</v>
      </c>
      <c r="R459" s="1015" t="str">
        <f t="shared" si="792"/>
        <v/>
      </c>
      <c r="S459" s="1015"/>
      <c r="U459">
        <v>317</v>
      </c>
      <c r="W459" s="278"/>
      <c r="X459" s="278"/>
      <c r="Y459" s="854"/>
      <c r="Z459" s="855"/>
      <c r="AA459" s="279"/>
      <c r="AR459" s="242">
        <v>317</v>
      </c>
      <c r="AS459" s="331">
        <f t="shared" si="883"/>
        <v>0</v>
      </c>
      <c r="AT459" s="566">
        <f t="shared" si="824"/>
        <v>0</v>
      </c>
      <c r="AU459" s="331">
        <f t="shared" ca="1" si="799"/>
        <v>0</v>
      </c>
      <c r="AV459" s="329">
        <f t="shared" si="884"/>
        <v>0</v>
      </c>
      <c r="AW459" s="331">
        <f t="shared" ca="1" si="885"/>
        <v>0</v>
      </c>
      <c r="AX459" s="331">
        <f t="shared" si="825"/>
        <v>0</v>
      </c>
      <c r="AY459" s="331">
        <f t="shared" si="873"/>
        <v>0</v>
      </c>
      <c r="AZ459" s="350">
        <f t="shared" si="886"/>
        <v>0</v>
      </c>
      <c r="BA459" s="420">
        <f t="shared" ca="1" si="887"/>
        <v>0</v>
      </c>
      <c r="BB459" s="416">
        <f t="shared" ca="1" si="826"/>
        <v>0</v>
      </c>
      <c r="BC459" s="372">
        <f t="shared" si="908"/>
        <v>0</v>
      </c>
      <c r="BD459" s="242">
        <v>318</v>
      </c>
      <c r="BE459" s="29">
        <f t="shared" si="804"/>
        <v>0</v>
      </c>
      <c r="BF459" s="29">
        <f t="shared" ca="1" si="827"/>
        <v>0</v>
      </c>
      <c r="BG459" s="29">
        <f t="shared" ca="1" si="805"/>
        <v>0</v>
      </c>
      <c r="BH459" s="29"/>
      <c r="BI459" s="24">
        <v>317</v>
      </c>
      <c r="BJ459" s="243">
        <f t="shared" ca="1" si="898"/>
        <v>0</v>
      </c>
      <c r="BK459" s="243">
        <f t="shared" ca="1" si="871"/>
        <v>0</v>
      </c>
      <c r="BL459" s="243">
        <f t="shared" ca="1" si="828"/>
        <v>0</v>
      </c>
      <c r="BM459" s="33"/>
      <c r="BO459" s="278"/>
      <c r="BP459" s="278"/>
      <c r="BQ459" s="278"/>
      <c r="BR459" s="278"/>
      <c r="BS459" s="278"/>
      <c r="BT459" s="278"/>
      <c r="BU459" s="278"/>
      <c r="BV459" s="278"/>
      <c r="BW459" s="679">
        <v>317</v>
      </c>
      <c r="BX459" s="489">
        <f t="shared" si="829"/>
        <v>0</v>
      </c>
      <c r="BY459" s="489">
        <f t="shared" si="806"/>
        <v>0</v>
      </c>
      <c r="BZ459" s="489">
        <f t="shared" ca="1" si="807"/>
        <v>0</v>
      </c>
      <c r="CA459" s="489">
        <f t="shared" si="830"/>
        <v>0</v>
      </c>
      <c r="CB459" s="489">
        <f t="shared" ca="1" si="831"/>
        <v>0</v>
      </c>
      <c r="CC459" s="489">
        <f t="shared" si="832"/>
        <v>0</v>
      </c>
      <c r="CD459" s="489">
        <f t="shared" si="833"/>
        <v>0</v>
      </c>
      <c r="CE459" s="647">
        <f t="shared" si="834"/>
        <v>0</v>
      </c>
      <c r="CF459" s="700">
        <f t="shared" ca="1" si="872"/>
        <v>0</v>
      </c>
      <c r="CG459" s="701">
        <f t="shared" ca="1" si="835"/>
        <v>0</v>
      </c>
      <c r="CH459" s="710">
        <f t="shared" si="909"/>
        <v>0</v>
      </c>
      <c r="CI459" s="679">
        <v>318</v>
      </c>
      <c r="CJ459" s="29">
        <f t="shared" si="808"/>
        <v>0</v>
      </c>
      <c r="CK459" s="29">
        <f t="shared" ca="1" si="941"/>
        <v>0</v>
      </c>
      <c r="CL459" s="29">
        <f t="shared" ca="1" si="809"/>
        <v>0</v>
      </c>
      <c r="CM459" s="29"/>
      <c r="CN459" s="29">
        <v>317</v>
      </c>
      <c r="CO459" s="29">
        <f t="shared" ca="1" si="899"/>
        <v>0</v>
      </c>
      <c r="CP459" s="29">
        <f t="shared" ca="1" si="945"/>
        <v>0</v>
      </c>
      <c r="CQ459" s="29">
        <f t="shared" ca="1" si="836"/>
        <v>0</v>
      </c>
      <c r="CR459" s="292"/>
      <c r="DB459" s="242">
        <v>317</v>
      </c>
      <c r="DC459" s="488">
        <f t="shared" si="837"/>
        <v>0</v>
      </c>
      <c r="DD459" s="489">
        <f t="shared" si="810"/>
        <v>0</v>
      </c>
      <c r="DE459" s="488">
        <f t="shared" ca="1" si="838"/>
        <v>0</v>
      </c>
      <c r="DF459" s="489">
        <f t="shared" si="839"/>
        <v>0</v>
      </c>
      <c r="DG459" s="488">
        <f t="shared" ca="1" si="840"/>
        <v>0</v>
      </c>
      <c r="DH459" s="488">
        <f t="shared" si="841"/>
        <v>0</v>
      </c>
      <c r="DI459" s="488">
        <f t="shared" si="842"/>
        <v>0</v>
      </c>
      <c r="DJ459" s="523">
        <f t="shared" si="843"/>
        <v>0</v>
      </c>
      <c r="DK459" s="420">
        <f t="shared" ca="1" si="811"/>
        <v>0</v>
      </c>
      <c r="DL459" s="416">
        <f t="shared" ca="1" si="844"/>
        <v>0</v>
      </c>
      <c r="DM459" s="372">
        <f t="shared" si="910"/>
        <v>0</v>
      </c>
      <c r="DN459" s="242">
        <v>318</v>
      </c>
      <c r="DO459" s="29">
        <f t="shared" si="812"/>
        <v>0</v>
      </c>
      <c r="DP459" s="29">
        <f t="shared" ca="1" si="931"/>
        <v>0</v>
      </c>
      <c r="DQ459" s="29">
        <f t="shared" ca="1" si="813"/>
        <v>0</v>
      </c>
      <c r="DR459" s="29"/>
      <c r="DS459" s="24">
        <v>317</v>
      </c>
      <c r="DT459" s="243">
        <f t="shared" ca="1" si="901"/>
        <v>0</v>
      </c>
      <c r="DU459" s="243">
        <f t="shared" ca="1" si="946"/>
        <v>0</v>
      </c>
      <c r="DV459" s="243">
        <f t="shared" ca="1" si="845"/>
        <v>0</v>
      </c>
      <c r="DW459" s="33"/>
      <c r="EG459" s="242">
        <v>317</v>
      </c>
      <c r="EH459" s="331">
        <f t="shared" ca="1" si="846"/>
        <v>0</v>
      </c>
      <c r="EI459" s="599">
        <f t="shared" ca="1" si="911"/>
        <v>0</v>
      </c>
      <c r="EJ459" s="331">
        <f t="shared" ca="1" si="847"/>
        <v>0</v>
      </c>
      <c r="EK459" s="594">
        <f t="shared" ca="1" si="848"/>
        <v>0</v>
      </c>
      <c r="EL459" s="488">
        <f t="shared" ca="1" si="849"/>
        <v>0</v>
      </c>
      <c r="EM459" s="331">
        <f t="shared" si="850"/>
        <v>0</v>
      </c>
      <c r="EN459" s="331">
        <f t="shared" si="851"/>
        <v>0</v>
      </c>
      <c r="EO459" s="595">
        <f t="shared" ca="1" si="852"/>
        <v>0</v>
      </c>
      <c r="EP459" s="420">
        <f t="shared" ca="1" si="888"/>
        <v>0</v>
      </c>
      <c r="EQ459" s="416">
        <f t="shared" ca="1" si="853"/>
        <v>0</v>
      </c>
      <c r="ER459" s="372">
        <f t="shared" ca="1" si="912"/>
        <v>0</v>
      </c>
      <c r="ES459" s="242">
        <v>318</v>
      </c>
      <c r="ET459" s="29">
        <f t="shared" si="854"/>
        <v>0</v>
      </c>
      <c r="EU459" s="29">
        <f t="shared" ca="1" si="942"/>
        <v>0</v>
      </c>
      <c r="EV459" s="29">
        <f t="shared" ca="1" si="815"/>
        <v>0</v>
      </c>
      <c r="EW459" s="29"/>
      <c r="EX459" s="24">
        <v>317</v>
      </c>
      <c r="EY459" s="243">
        <f t="shared" ca="1" si="902"/>
        <v>0</v>
      </c>
      <c r="EZ459" s="243">
        <f t="shared" ca="1" si="947"/>
        <v>0</v>
      </c>
      <c r="FA459" s="243">
        <f t="shared" ca="1" si="855"/>
        <v>0</v>
      </c>
      <c r="FB459" s="33"/>
      <c r="FL459" s="242">
        <v>317</v>
      </c>
      <c r="FM459" s="331">
        <f t="shared" ca="1" si="856"/>
        <v>0</v>
      </c>
      <c r="FN459" s="600">
        <f t="shared" ca="1" si="913"/>
        <v>0</v>
      </c>
      <c r="FO459" s="331">
        <f t="shared" ca="1" si="857"/>
        <v>0</v>
      </c>
      <c r="FP459" s="597">
        <f t="shared" ca="1" si="858"/>
        <v>0</v>
      </c>
      <c r="FQ459" s="488">
        <f t="shared" ca="1" si="859"/>
        <v>0</v>
      </c>
      <c r="FR459" s="331">
        <f t="shared" si="860"/>
        <v>0</v>
      </c>
      <c r="FS459" s="331">
        <f t="shared" si="861"/>
        <v>0</v>
      </c>
      <c r="FT459" s="596">
        <f t="shared" ca="1" si="862"/>
        <v>0</v>
      </c>
      <c r="FU459" s="420">
        <f t="shared" ca="1" si="816"/>
        <v>0</v>
      </c>
      <c r="FV459" s="416">
        <f t="shared" ca="1" si="863"/>
        <v>0</v>
      </c>
      <c r="FW459" s="372">
        <f t="shared" ca="1" si="914"/>
        <v>0</v>
      </c>
      <c r="FX459" s="242">
        <v>318</v>
      </c>
      <c r="FY459" s="29">
        <f t="shared" si="864"/>
        <v>0</v>
      </c>
      <c r="FZ459" s="29">
        <f t="shared" ca="1" si="943"/>
        <v>0</v>
      </c>
      <c r="GA459" s="29">
        <f t="shared" ca="1" si="817"/>
        <v>0</v>
      </c>
      <c r="GB459" s="29"/>
      <c r="GC459" s="24">
        <v>317</v>
      </c>
      <c r="GD459" s="243">
        <f t="shared" ca="1" si="903"/>
        <v>0</v>
      </c>
      <c r="GE459" s="243">
        <f t="shared" ca="1" si="948"/>
        <v>0</v>
      </c>
      <c r="GF459" s="243">
        <f t="shared" ca="1" si="865"/>
        <v>0</v>
      </c>
      <c r="GG459" s="33"/>
      <c r="GQ459" s="242">
        <v>317</v>
      </c>
      <c r="GR459" s="331">
        <f t="shared" ca="1" si="818"/>
        <v>0</v>
      </c>
      <c r="GS459" s="600">
        <f t="shared" ca="1" si="915"/>
        <v>0</v>
      </c>
      <c r="GT459" s="331">
        <f t="shared" ca="1" si="819"/>
        <v>0</v>
      </c>
      <c r="GU459" s="591">
        <f t="shared" ca="1" si="866"/>
        <v>0</v>
      </c>
      <c r="GV459" s="488">
        <f t="shared" ca="1" si="904"/>
        <v>0</v>
      </c>
      <c r="GW459" s="331">
        <f t="shared" si="905"/>
        <v>0</v>
      </c>
      <c r="GX459" s="331">
        <f t="shared" si="906"/>
        <v>0</v>
      </c>
      <c r="GY459" s="593">
        <f t="shared" ca="1" si="907"/>
        <v>0</v>
      </c>
      <c r="GZ459" s="420">
        <f t="shared" ca="1" si="820"/>
        <v>0</v>
      </c>
      <c r="HA459" s="416">
        <f t="shared" ca="1" si="867"/>
        <v>0</v>
      </c>
      <c r="HB459" s="372">
        <f t="shared" ca="1" si="916"/>
        <v>0</v>
      </c>
      <c r="HC459" s="242">
        <v>318</v>
      </c>
      <c r="HD459" s="29">
        <f t="shared" si="868"/>
        <v>0</v>
      </c>
      <c r="HE459" s="29">
        <f t="shared" ca="1" si="944"/>
        <v>0</v>
      </c>
      <c r="HF459" s="29">
        <f t="shared" ca="1" si="821"/>
        <v>0</v>
      </c>
      <c r="HG459" s="29"/>
      <c r="HH459" s="24">
        <v>317</v>
      </c>
      <c r="HI459" s="243">
        <f t="shared" ca="1" si="917"/>
        <v>0</v>
      </c>
      <c r="HJ459" s="243">
        <f t="shared" ca="1" si="949"/>
        <v>0</v>
      </c>
      <c r="HK459" s="243">
        <f t="shared" ca="1" si="869"/>
        <v>0</v>
      </c>
      <c r="HL459" s="33"/>
    </row>
    <row r="460" spans="3:220" ht="15" customHeight="1" x14ac:dyDescent="0.25">
      <c r="C460" s="242">
        <v>318</v>
      </c>
      <c r="D460" s="243">
        <f t="shared" si="928"/>
        <v>0</v>
      </c>
      <c r="E460" s="865">
        <f t="shared" si="870"/>
        <v>0</v>
      </c>
      <c r="F460" s="866"/>
      <c r="G460" s="243">
        <f t="shared" si="929"/>
        <v>0</v>
      </c>
      <c r="H460" s="859">
        <f t="shared" si="795"/>
        <v>0</v>
      </c>
      <c r="I460" s="860"/>
      <c r="J460" s="243">
        <f t="shared" si="930"/>
        <v>0</v>
      </c>
      <c r="K460" s="859">
        <f t="shared" si="822"/>
        <v>0</v>
      </c>
      <c r="L460" s="860"/>
      <c r="M460" s="860"/>
      <c r="N460" s="861"/>
      <c r="O460" s="248">
        <f t="shared" si="823"/>
        <v>0</v>
      </c>
      <c r="P460" s="248">
        <f t="shared" si="791"/>
        <v>0</v>
      </c>
      <c r="Q460" s="248">
        <f t="shared" si="797"/>
        <v>0</v>
      </c>
      <c r="R460" s="1015" t="str">
        <f t="shared" si="792"/>
        <v/>
      </c>
      <c r="S460" s="1015"/>
      <c r="U460">
        <v>318</v>
      </c>
      <c r="W460" s="278"/>
      <c r="X460" s="278"/>
      <c r="Y460" s="854"/>
      <c r="Z460" s="855"/>
      <c r="AA460" s="279"/>
      <c r="AR460" s="242">
        <v>318</v>
      </c>
      <c r="AS460" s="331">
        <f t="shared" si="883"/>
        <v>0</v>
      </c>
      <c r="AT460" s="566">
        <f t="shared" si="824"/>
        <v>0</v>
      </c>
      <c r="AU460" s="331">
        <f t="shared" ca="1" si="799"/>
        <v>0</v>
      </c>
      <c r="AV460" s="329">
        <f t="shared" si="884"/>
        <v>0</v>
      </c>
      <c r="AW460" s="331">
        <f t="shared" ca="1" si="885"/>
        <v>0</v>
      </c>
      <c r="AX460" s="331">
        <f t="shared" si="825"/>
        <v>0</v>
      </c>
      <c r="AY460" s="331">
        <f t="shared" si="873"/>
        <v>0</v>
      </c>
      <c r="AZ460" s="350">
        <f t="shared" si="886"/>
        <v>0</v>
      </c>
      <c r="BA460" s="420">
        <f t="shared" ca="1" si="887"/>
        <v>0</v>
      </c>
      <c r="BB460" s="416">
        <f t="shared" ca="1" si="826"/>
        <v>0</v>
      </c>
      <c r="BC460" s="372">
        <f t="shared" si="908"/>
        <v>0</v>
      </c>
      <c r="BD460" s="242">
        <v>319</v>
      </c>
      <c r="BE460" s="29">
        <f t="shared" si="804"/>
        <v>0</v>
      </c>
      <c r="BF460" s="29">
        <f t="shared" ca="1" si="827"/>
        <v>0</v>
      </c>
      <c r="BG460" s="29">
        <f t="shared" ca="1" si="805"/>
        <v>0</v>
      </c>
      <c r="BH460" s="29"/>
      <c r="BI460" s="24">
        <v>318</v>
      </c>
      <c r="BJ460" s="243">
        <f t="shared" ca="1" si="898"/>
        <v>0</v>
      </c>
      <c r="BK460" s="243">
        <f t="shared" ca="1" si="871"/>
        <v>0</v>
      </c>
      <c r="BL460" s="243">
        <f t="shared" ca="1" si="828"/>
        <v>0</v>
      </c>
      <c r="BM460" s="33"/>
      <c r="BO460" s="278"/>
      <c r="BP460" s="278"/>
      <c r="BQ460" s="278"/>
      <c r="BR460" s="278"/>
      <c r="BS460" s="278"/>
      <c r="BT460" s="278"/>
      <c r="BU460" s="278"/>
      <c r="BV460" s="278"/>
      <c r="BW460" s="679">
        <v>318</v>
      </c>
      <c r="BX460" s="489">
        <f t="shared" si="829"/>
        <v>0</v>
      </c>
      <c r="BY460" s="489">
        <f t="shared" si="806"/>
        <v>0</v>
      </c>
      <c r="BZ460" s="489">
        <f t="shared" ca="1" si="807"/>
        <v>0</v>
      </c>
      <c r="CA460" s="489">
        <f t="shared" si="830"/>
        <v>0</v>
      </c>
      <c r="CB460" s="489">
        <f t="shared" ca="1" si="831"/>
        <v>0</v>
      </c>
      <c r="CC460" s="489">
        <f t="shared" si="832"/>
        <v>0</v>
      </c>
      <c r="CD460" s="489">
        <f t="shared" si="833"/>
        <v>0</v>
      </c>
      <c r="CE460" s="647">
        <f t="shared" si="834"/>
        <v>0</v>
      </c>
      <c r="CF460" s="700">
        <f t="shared" ca="1" si="872"/>
        <v>0</v>
      </c>
      <c r="CG460" s="701">
        <f t="shared" ca="1" si="835"/>
        <v>0</v>
      </c>
      <c r="CH460" s="710">
        <f t="shared" si="909"/>
        <v>0</v>
      </c>
      <c r="CI460" s="679">
        <v>319</v>
      </c>
      <c r="CJ460" s="29">
        <f t="shared" si="808"/>
        <v>0</v>
      </c>
      <c r="CK460" s="29">
        <f t="shared" ca="1" si="941"/>
        <v>0</v>
      </c>
      <c r="CL460" s="29">
        <f t="shared" ca="1" si="809"/>
        <v>0</v>
      </c>
      <c r="CM460" s="29"/>
      <c r="CN460" s="29">
        <v>318</v>
      </c>
      <c r="CO460" s="29">
        <f t="shared" ca="1" si="899"/>
        <v>0</v>
      </c>
      <c r="CP460" s="29">
        <f t="shared" ca="1" si="945"/>
        <v>0</v>
      </c>
      <c r="CQ460" s="29">
        <f t="shared" ca="1" si="836"/>
        <v>0</v>
      </c>
      <c r="CR460" s="292"/>
      <c r="DB460" s="242">
        <v>318</v>
      </c>
      <c r="DC460" s="488">
        <f t="shared" si="837"/>
        <v>0</v>
      </c>
      <c r="DD460" s="489">
        <f t="shared" si="810"/>
        <v>0</v>
      </c>
      <c r="DE460" s="488">
        <f t="shared" ca="1" si="838"/>
        <v>0</v>
      </c>
      <c r="DF460" s="489">
        <f t="shared" si="839"/>
        <v>0</v>
      </c>
      <c r="DG460" s="488">
        <f t="shared" ca="1" si="840"/>
        <v>0</v>
      </c>
      <c r="DH460" s="488">
        <f t="shared" si="841"/>
        <v>0</v>
      </c>
      <c r="DI460" s="488">
        <f t="shared" si="842"/>
        <v>0</v>
      </c>
      <c r="DJ460" s="523">
        <f t="shared" si="843"/>
        <v>0</v>
      </c>
      <c r="DK460" s="420">
        <f t="shared" ca="1" si="811"/>
        <v>0</v>
      </c>
      <c r="DL460" s="416">
        <f t="shared" ca="1" si="844"/>
        <v>0</v>
      </c>
      <c r="DM460" s="372">
        <f t="shared" si="910"/>
        <v>0</v>
      </c>
      <c r="DN460" s="242">
        <v>319</v>
      </c>
      <c r="DO460" s="29">
        <f t="shared" si="812"/>
        <v>0</v>
      </c>
      <c r="DP460" s="29">
        <f t="shared" ca="1" si="931"/>
        <v>0</v>
      </c>
      <c r="DQ460" s="29">
        <f t="shared" ca="1" si="813"/>
        <v>0</v>
      </c>
      <c r="DR460" s="29"/>
      <c r="DS460" s="24">
        <v>318</v>
      </c>
      <c r="DT460" s="243">
        <f t="shared" ca="1" si="901"/>
        <v>0</v>
      </c>
      <c r="DU460" s="243">
        <f t="shared" ca="1" si="946"/>
        <v>0</v>
      </c>
      <c r="DV460" s="243">
        <f t="shared" ca="1" si="845"/>
        <v>0</v>
      </c>
      <c r="DW460" s="33"/>
      <c r="EG460" s="242">
        <v>318</v>
      </c>
      <c r="EH460" s="331">
        <f t="shared" ca="1" si="846"/>
        <v>0</v>
      </c>
      <c r="EI460" s="599">
        <f t="shared" ca="1" si="911"/>
        <v>0</v>
      </c>
      <c r="EJ460" s="331">
        <f t="shared" ca="1" si="847"/>
        <v>0</v>
      </c>
      <c r="EK460" s="594">
        <f t="shared" ca="1" si="848"/>
        <v>0</v>
      </c>
      <c r="EL460" s="488">
        <f t="shared" ca="1" si="849"/>
        <v>0</v>
      </c>
      <c r="EM460" s="331">
        <f t="shared" si="850"/>
        <v>0</v>
      </c>
      <c r="EN460" s="331">
        <f t="shared" si="851"/>
        <v>0</v>
      </c>
      <c r="EO460" s="595">
        <f t="shared" ca="1" si="852"/>
        <v>0</v>
      </c>
      <c r="EP460" s="420">
        <f t="shared" ca="1" si="888"/>
        <v>0</v>
      </c>
      <c r="EQ460" s="416">
        <f t="shared" ca="1" si="853"/>
        <v>0</v>
      </c>
      <c r="ER460" s="372">
        <f t="shared" ca="1" si="912"/>
        <v>0</v>
      </c>
      <c r="ES460" s="242">
        <v>319</v>
      </c>
      <c r="ET460" s="29">
        <f t="shared" si="854"/>
        <v>0</v>
      </c>
      <c r="EU460" s="29">
        <f t="shared" ca="1" si="942"/>
        <v>0</v>
      </c>
      <c r="EV460" s="29">
        <f t="shared" ca="1" si="815"/>
        <v>0</v>
      </c>
      <c r="EW460" s="29"/>
      <c r="EX460" s="24">
        <v>318</v>
      </c>
      <c r="EY460" s="243">
        <f t="shared" ca="1" si="902"/>
        <v>0</v>
      </c>
      <c r="EZ460" s="243">
        <f t="shared" ca="1" si="947"/>
        <v>0</v>
      </c>
      <c r="FA460" s="243">
        <f t="shared" ca="1" si="855"/>
        <v>0</v>
      </c>
      <c r="FB460" s="33"/>
      <c r="FL460" s="242">
        <v>318</v>
      </c>
      <c r="FM460" s="331">
        <f t="shared" ca="1" si="856"/>
        <v>0</v>
      </c>
      <c r="FN460" s="600">
        <f t="shared" ca="1" si="913"/>
        <v>0</v>
      </c>
      <c r="FO460" s="331">
        <f t="shared" ca="1" si="857"/>
        <v>0</v>
      </c>
      <c r="FP460" s="597">
        <f t="shared" ca="1" si="858"/>
        <v>0</v>
      </c>
      <c r="FQ460" s="488">
        <f t="shared" ca="1" si="859"/>
        <v>0</v>
      </c>
      <c r="FR460" s="331">
        <f t="shared" si="860"/>
        <v>0</v>
      </c>
      <c r="FS460" s="331">
        <f t="shared" si="861"/>
        <v>0</v>
      </c>
      <c r="FT460" s="596">
        <f t="shared" ca="1" si="862"/>
        <v>0</v>
      </c>
      <c r="FU460" s="420">
        <f t="shared" ca="1" si="816"/>
        <v>0</v>
      </c>
      <c r="FV460" s="416">
        <f t="shared" ca="1" si="863"/>
        <v>0</v>
      </c>
      <c r="FW460" s="372">
        <f t="shared" ca="1" si="914"/>
        <v>0</v>
      </c>
      <c r="FX460" s="242">
        <v>319</v>
      </c>
      <c r="FY460" s="29">
        <f t="shared" si="864"/>
        <v>0</v>
      </c>
      <c r="FZ460" s="29">
        <f t="shared" ca="1" si="943"/>
        <v>0</v>
      </c>
      <c r="GA460" s="29">
        <f t="shared" ca="1" si="817"/>
        <v>0</v>
      </c>
      <c r="GB460" s="29"/>
      <c r="GC460" s="24">
        <v>318</v>
      </c>
      <c r="GD460" s="243">
        <f t="shared" ca="1" si="903"/>
        <v>0</v>
      </c>
      <c r="GE460" s="243">
        <f t="shared" ca="1" si="948"/>
        <v>0</v>
      </c>
      <c r="GF460" s="243">
        <f t="shared" ca="1" si="865"/>
        <v>0</v>
      </c>
      <c r="GG460" s="33"/>
      <c r="GQ460" s="242">
        <v>318</v>
      </c>
      <c r="GR460" s="331">
        <f t="shared" ca="1" si="818"/>
        <v>0</v>
      </c>
      <c r="GS460" s="600">
        <f t="shared" ca="1" si="915"/>
        <v>0</v>
      </c>
      <c r="GT460" s="331">
        <f t="shared" ca="1" si="819"/>
        <v>0</v>
      </c>
      <c r="GU460" s="591">
        <f t="shared" ca="1" si="866"/>
        <v>0</v>
      </c>
      <c r="GV460" s="488">
        <f t="shared" ca="1" si="904"/>
        <v>0</v>
      </c>
      <c r="GW460" s="331">
        <f t="shared" si="905"/>
        <v>0</v>
      </c>
      <c r="GX460" s="331">
        <f t="shared" si="906"/>
        <v>0</v>
      </c>
      <c r="GY460" s="593">
        <f t="shared" ca="1" si="907"/>
        <v>0</v>
      </c>
      <c r="GZ460" s="420">
        <f t="shared" ca="1" si="820"/>
        <v>0</v>
      </c>
      <c r="HA460" s="416">
        <f t="shared" ca="1" si="867"/>
        <v>0</v>
      </c>
      <c r="HB460" s="372">
        <f t="shared" ca="1" si="916"/>
        <v>0</v>
      </c>
      <c r="HC460" s="242">
        <v>319</v>
      </c>
      <c r="HD460" s="29">
        <f t="shared" si="868"/>
        <v>0</v>
      </c>
      <c r="HE460" s="29">
        <f t="shared" ca="1" si="944"/>
        <v>0</v>
      </c>
      <c r="HF460" s="29">
        <f t="shared" ca="1" si="821"/>
        <v>0</v>
      </c>
      <c r="HG460" s="29"/>
      <c r="HH460" s="24">
        <v>318</v>
      </c>
      <c r="HI460" s="243">
        <f t="shared" ca="1" si="917"/>
        <v>0</v>
      </c>
      <c r="HJ460" s="243">
        <f t="shared" ca="1" si="949"/>
        <v>0</v>
      </c>
      <c r="HK460" s="243">
        <f t="shared" ca="1" si="869"/>
        <v>0</v>
      </c>
      <c r="HL460" s="33"/>
    </row>
    <row r="461" spans="3:220" ht="15" customHeight="1" x14ac:dyDescent="0.25">
      <c r="C461" s="242">
        <v>319</v>
      </c>
      <c r="D461" s="243">
        <f t="shared" si="928"/>
        <v>0</v>
      </c>
      <c r="E461" s="865">
        <f t="shared" si="870"/>
        <v>0</v>
      </c>
      <c r="F461" s="866"/>
      <c r="G461" s="243">
        <f t="shared" si="929"/>
        <v>0</v>
      </c>
      <c r="H461" s="859">
        <f t="shared" si="795"/>
        <v>0</v>
      </c>
      <c r="I461" s="860"/>
      <c r="J461" s="243">
        <f t="shared" si="930"/>
        <v>0</v>
      </c>
      <c r="K461" s="859">
        <f t="shared" si="822"/>
        <v>0</v>
      </c>
      <c r="L461" s="860"/>
      <c r="M461" s="860"/>
      <c r="N461" s="861"/>
      <c r="O461" s="248">
        <f t="shared" si="823"/>
        <v>0</v>
      </c>
      <c r="P461" s="248">
        <f t="shared" si="791"/>
        <v>0</v>
      </c>
      <c r="Q461" s="248">
        <f t="shared" si="797"/>
        <v>0</v>
      </c>
      <c r="R461" s="1015" t="str">
        <f t="shared" si="792"/>
        <v/>
      </c>
      <c r="S461" s="1015"/>
      <c r="U461">
        <v>319</v>
      </c>
      <c r="W461" s="278"/>
      <c r="X461" s="278"/>
      <c r="Y461" s="854"/>
      <c r="Z461" s="855"/>
      <c r="AA461" s="279"/>
      <c r="AR461" s="242">
        <v>319</v>
      </c>
      <c r="AS461" s="331">
        <f t="shared" si="883"/>
        <v>0</v>
      </c>
      <c r="AT461" s="566">
        <f t="shared" si="824"/>
        <v>0</v>
      </c>
      <c r="AU461" s="331">
        <f t="shared" ca="1" si="799"/>
        <v>0</v>
      </c>
      <c r="AV461" s="329">
        <f t="shared" si="884"/>
        <v>0</v>
      </c>
      <c r="AW461" s="331">
        <f t="shared" ca="1" si="885"/>
        <v>0</v>
      </c>
      <c r="AX461" s="331">
        <f t="shared" si="825"/>
        <v>0</v>
      </c>
      <c r="AY461" s="331">
        <f t="shared" si="873"/>
        <v>0</v>
      </c>
      <c r="AZ461" s="350">
        <f t="shared" si="886"/>
        <v>0</v>
      </c>
      <c r="BA461" s="420">
        <f t="shared" ca="1" si="887"/>
        <v>0</v>
      </c>
      <c r="BB461" s="416">
        <f t="shared" ca="1" si="826"/>
        <v>0</v>
      </c>
      <c r="BC461" s="372">
        <f t="shared" si="908"/>
        <v>0</v>
      </c>
      <c r="BD461" s="242">
        <v>320</v>
      </c>
      <c r="BE461" s="29">
        <f t="shared" si="804"/>
        <v>0</v>
      </c>
      <c r="BF461" s="29">
        <f t="shared" ca="1" si="827"/>
        <v>0</v>
      </c>
      <c r="BG461" s="29">
        <f t="shared" ca="1" si="805"/>
        <v>0</v>
      </c>
      <c r="BH461" s="29"/>
      <c r="BI461" s="24">
        <v>319</v>
      </c>
      <c r="BJ461" s="243">
        <f t="shared" ca="1" si="898"/>
        <v>0</v>
      </c>
      <c r="BK461" s="243">
        <f t="shared" ca="1" si="871"/>
        <v>0</v>
      </c>
      <c r="BL461" s="243">
        <f t="shared" ca="1" si="828"/>
        <v>0</v>
      </c>
      <c r="BM461" s="33"/>
      <c r="BO461" s="278"/>
      <c r="BP461" s="278"/>
      <c r="BQ461" s="278"/>
      <c r="BR461" s="278"/>
      <c r="BS461" s="278"/>
      <c r="BT461" s="278"/>
      <c r="BU461" s="278"/>
      <c r="BV461" s="278"/>
      <c r="BW461" s="679">
        <v>319</v>
      </c>
      <c r="BX461" s="489">
        <f t="shared" si="829"/>
        <v>0</v>
      </c>
      <c r="BY461" s="489">
        <f t="shared" si="806"/>
        <v>0</v>
      </c>
      <c r="BZ461" s="489">
        <f t="shared" ca="1" si="807"/>
        <v>0</v>
      </c>
      <c r="CA461" s="489">
        <f t="shared" si="830"/>
        <v>0</v>
      </c>
      <c r="CB461" s="489">
        <f t="shared" ca="1" si="831"/>
        <v>0</v>
      </c>
      <c r="CC461" s="489">
        <f t="shared" si="832"/>
        <v>0</v>
      </c>
      <c r="CD461" s="489">
        <f t="shared" si="833"/>
        <v>0</v>
      </c>
      <c r="CE461" s="647">
        <f t="shared" si="834"/>
        <v>0</v>
      </c>
      <c r="CF461" s="700">
        <f t="shared" ca="1" si="872"/>
        <v>0</v>
      </c>
      <c r="CG461" s="701">
        <f t="shared" ca="1" si="835"/>
        <v>0</v>
      </c>
      <c r="CH461" s="710">
        <f t="shared" si="909"/>
        <v>0</v>
      </c>
      <c r="CI461" s="679">
        <v>320</v>
      </c>
      <c r="CJ461" s="29">
        <f t="shared" si="808"/>
        <v>0</v>
      </c>
      <c r="CK461" s="29">
        <f t="shared" ca="1" si="941"/>
        <v>0</v>
      </c>
      <c r="CL461" s="29">
        <f t="shared" ca="1" si="809"/>
        <v>0</v>
      </c>
      <c r="CM461" s="29"/>
      <c r="CN461" s="29">
        <v>319</v>
      </c>
      <c r="CO461" s="29">
        <f t="shared" ca="1" si="899"/>
        <v>0</v>
      </c>
      <c r="CP461" s="649">
        <f t="shared" ca="1" si="945"/>
        <v>0</v>
      </c>
      <c r="CQ461" s="29">
        <f t="shared" ca="1" si="836"/>
        <v>0</v>
      </c>
      <c r="CR461" s="292"/>
      <c r="DB461" s="242">
        <v>319</v>
      </c>
      <c r="DC461" s="488">
        <f t="shared" si="837"/>
        <v>0</v>
      </c>
      <c r="DD461" s="489">
        <f t="shared" si="810"/>
        <v>0</v>
      </c>
      <c r="DE461" s="488">
        <f t="shared" ca="1" si="838"/>
        <v>0</v>
      </c>
      <c r="DF461" s="489">
        <f t="shared" si="839"/>
        <v>0</v>
      </c>
      <c r="DG461" s="488">
        <f t="shared" ca="1" si="840"/>
        <v>0</v>
      </c>
      <c r="DH461" s="488">
        <f t="shared" si="841"/>
        <v>0</v>
      </c>
      <c r="DI461" s="488">
        <f t="shared" si="842"/>
        <v>0</v>
      </c>
      <c r="DJ461" s="523">
        <f t="shared" si="843"/>
        <v>0</v>
      </c>
      <c r="DK461" s="420">
        <f t="shared" ca="1" si="811"/>
        <v>0</v>
      </c>
      <c r="DL461" s="416">
        <f t="shared" ca="1" si="844"/>
        <v>0</v>
      </c>
      <c r="DM461" s="372">
        <f t="shared" si="910"/>
        <v>0</v>
      </c>
      <c r="DN461" s="242">
        <v>320</v>
      </c>
      <c r="DO461" s="29">
        <f t="shared" si="812"/>
        <v>0</v>
      </c>
      <c r="DP461" s="29">
        <f t="shared" ca="1" si="931"/>
        <v>0</v>
      </c>
      <c r="DQ461" s="29">
        <f t="shared" ca="1" si="813"/>
        <v>0</v>
      </c>
      <c r="DR461" s="29"/>
      <c r="DS461" s="24">
        <v>319</v>
      </c>
      <c r="DT461" s="243">
        <f t="shared" ca="1" si="901"/>
        <v>0</v>
      </c>
      <c r="DU461" s="243">
        <f t="shared" ca="1" si="946"/>
        <v>0</v>
      </c>
      <c r="DV461" s="243">
        <f t="shared" ca="1" si="845"/>
        <v>0</v>
      </c>
      <c r="DW461" s="33"/>
      <c r="EG461" s="242">
        <v>319</v>
      </c>
      <c r="EH461" s="331">
        <f t="shared" ca="1" si="846"/>
        <v>0</v>
      </c>
      <c r="EI461" s="599">
        <f t="shared" ca="1" si="911"/>
        <v>0</v>
      </c>
      <c r="EJ461" s="331">
        <f t="shared" ca="1" si="847"/>
        <v>0</v>
      </c>
      <c r="EK461" s="594">
        <f t="shared" ca="1" si="848"/>
        <v>0</v>
      </c>
      <c r="EL461" s="488">
        <f t="shared" ca="1" si="849"/>
        <v>0</v>
      </c>
      <c r="EM461" s="331">
        <f t="shared" si="850"/>
        <v>0</v>
      </c>
      <c r="EN461" s="331">
        <f t="shared" si="851"/>
        <v>0</v>
      </c>
      <c r="EO461" s="595">
        <f t="shared" ca="1" si="852"/>
        <v>0</v>
      </c>
      <c r="EP461" s="420">
        <f t="shared" ca="1" si="888"/>
        <v>0</v>
      </c>
      <c r="EQ461" s="416">
        <f t="shared" ca="1" si="853"/>
        <v>0</v>
      </c>
      <c r="ER461" s="372">
        <f t="shared" ca="1" si="912"/>
        <v>0</v>
      </c>
      <c r="ES461" s="242">
        <v>320</v>
      </c>
      <c r="ET461" s="29">
        <f t="shared" si="854"/>
        <v>0</v>
      </c>
      <c r="EU461" s="584">
        <f t="shared" ca="1" si="942"/>
        <v>0</v>
      </c>
      <c r="EV461" s="29">
        <f t="shared" ca="1" si="815"/>
        <v>0</v>
      </c>
      <c r="EW461" s="29"/>
      <c r="EX461" s="24">
        <v>319</v>
      </c>
      <c r="EY461" s="243">
        <f t="shared" ca="1" si="902"/>
        <v>0</v>
      </c>
      <c r="EZ461" s="243">
        <f t="shared" ca="1" si="947"/>
        <v>0</v>
      </c>
      <c r="FA461" s="243">
        <f t="shared" ca="1" si="855"/>
        <v>0</v>
      </c>
      <c r="FB461" s="33"/>
      <c r="FL461" s="242">
        <v>319</v>
      </c>
      <c r="FM461" s="331">
        <f t="shared" ca="1" si="856"/>
        <v>0</v>
      </c>
      <c r="FN461" s="600">
        <f t="shared" ca="1" si="913"/>
        <v>0</v>
      </c>
      <c r="FO461" s="331">
        <f t="shared" ca="1" si="857"/>
        <v>0</v>
      </c>
      <c r="FP461" s="597">
        <f t="shared" ca="1" si="858"/>
        <v>0</v>
      </c>
      <c r="FQ461" s="488">
        <f t="shared" ca="1" si="859"/>
        <v>0</v>
      </c>
      <c r="FR461" s="331">
        <f t="shared" si="860"/>
        <v>0</v>
      </c>
      <c r="FS461" s="331">
        <f t="shared" si="861"/>
        <v>0</v>
      </c>
      <c r="FT461" s="596">
        <f t="shared" ca="1" si="862"/>
        <v>0</v>
      </c>
      <c r="FU461" s="420">
        <f t="shared" ca="1" si="816"/>
        <v>0</v>
      </c>
      <c r="FV461" s="416">
        <f t="shared" ca="1" si="863"/>
        <v>0</v>
      </c>
      <c r="FW461" s="372">
        <f t="shared" ca="1" si="914"/>
        <v>0</v>
      </c>
      <c r="FX461" s="242">
        <v>320</v>
      </c>
      <c r="FY461" s="29">
        <f t="shared" si="864"/>
        <v>0</v>
      </c>
      <c r="FZ461" s="586">
        <f t="shared" ca="1" si="943"/>
        <v>0</v>
      </c>
      <c r="GA461" s="29">
        <f t="shared" ca="1" si="817"/>
        <v>0</v>
      </c>
      <c r="GB461" s="29"/>
      <c r="GC461" s="24">
        <v>319</v>
      </c>
      <c r="GD461" s="243">
        <f t="shared" ca="1" si="903"/>
        <v>0</v>
      </c>
      <c r="GE461" s="243">
        <f t="shared" ca="1" si="948"/>
        <v>0</v>
      </c>
      <c r="GF461" s="243">
        <f t="shared" ca="1" si="865"/>
        <v>0</v>
      </c>
      <c r="GG461" s="33"/>
      <c r="GQ461" s="242">
        <v>319</v>
      </c>
      <c r="GR461" s="331">
        <f t="shared" ca="1" si="818"/>
        <v>0</v>
      </c>
      <c r="GS461" s="600">
        <f t="shared" ca="1" si="915"/>
        <v>0</v>
      </c>
      <c r="GT461" s="331">
        <f t="shared" ca="1" si="819"/>
        <v>0</v>
      </c>
      <c r="GU461" s="591">
        <f t="shared" ca="1" si="866"/>
        <v>0</v>
      </c>
      <c r="GV461" s="488">
        <f t="shared" ca="1" si="904"/>
        <v>0</v>
      </c>
      <c r="GW461" s="331">
        <f t="shared" si="905"/>
        <v>0</v>
      </c>
      <c r="GX461" s="331">
        <f t="shared" si="906"/>
        <v>0</v>
      </c>
      <c r="GY461" s="593">
        <f t="shared" ca="1" si="907"/>
        <v>0</v>
      </c>
      <c r="GZ461" s="420">
        <f t="shared" ca="1" si="820"/>
        <v>0</v>
      </c>
      <c r="HA461" s="416">
        <f t="shared" ca="1" si="867"/>
        <v>0</v>
      </c>
      <c r="HB461" s="372">
        <f t="shared" ca="1" si="916"/>
        <v>0</v>
      </c>
      <c r="HC461" s="242">
        <v>320</v>
      </c>
      <c r="HD461" s="29">
        <f t="shared" si="868"/>
        <v>0</v>
      </c>
      <c r="HE461" s="29">
        <f t="shared" ca="1" si="944"/>
        <v>0</v>
      </c>
      <c r="HF461" s="29">
        <f t="shared" ca="1" si="821"/>
        <v>0</v>
      </c>
      <c r="HG461" s="29"/>
      <c r="HH461" s="24">
        <v>319</v>
      </c>
      <c r="HI461" s="243">
        <f t="shared" ca="1" si="917"/>
        <v>0</v>
      </c>
      <c r="HJ461" s="243">
        <f t="shared" ca="1" si="949"/>
        <v>0</v>
      </c>
      <c r="HK461" s="243">
        <f t="shared" ca="1" si="869"/>
        <v>0</v>
      </c>
      <c r="HL461" s="33"/>
    </row>
    <row r="462" spans="3:220" ht="15" customHeight="1" x14ac:dyDescent="0.25">
      <c r="C462" s="242">
        <v>320</v>
      </c>
      <c r="D462" s="243">
        <f t="shared" si="928"/>
        <v>0</v>
      </c>
      <c r="E462" s="865">
        <f t="shared" si="870"/>
        <v>0</v>
      </c>
      <c r="F462" s="866"/>
      <c r="G462" s="243">
        <f t="shared" si="929"/>
        <v>0</v>
      </c>
      <c r="H462" s="859">
        <f t="shared" si="795"/>
        <v>0</v>
      </c>
      <c r="I462" s="860"/>
      <c r="J462" s="243">
        <f t="shared" si="930"/>
        <v>0</v>
      </c>
      <c r="K462" s="859">
        <f t="shared" si="822"/>
        <v>0</v>
      </c>
      <c r="L462" s="860"/>
      <c r="M462" s="860"/>
      <c r="N462" s="861"/>
      <c r="O462" s="248">
        <f t="shared" si="823"/>
        <v>0</v>
      </c>
      <c r="P462" s="248">
        <f t="shared" ref="P462:P502" si="950">IF(C462=$D$18,O462,0)</f>
        <v>0</v>
      </c>
      <c r="Q462" s="248">
        <f t="shared" si="797"/>
        <v>0</v>
      </c>
      <c r="R462" s="1015" t="str">
        <f t="shared" ref="R462:R502" si="951">IF(AND(O462&lt;=$D$19,O462&gt;=$C$22),C462,"")</f>
        <v/>
      </c>
      <c r="S462" s="1015"/>
      <c r="U462">
        <v>320</v>
      </c>
      <c r="W462" s="278"/>
      <c r="X462" s="278"/>
      <c r="Y462" s="854"/>
      <c r="Z462" s="855"/>
      <c r="AA462" s="279"/>
      <c r="AR462" s="242">
        <v>320</v>
      </c>
      <c r="AS462" s="331">
        <f t="shared" si="883"/>
        <v>0</v>
      </c>
      <c r="AT462" s="566">
        <f t="shared" si="824"/>
        <v>0</v>
      </c>
      <c r="AU462" s="331">
        <f t="shared" ca="1" si="799"/>
        <v>0</v>
      </c>
      <c r="AV462" s="329">
        <f t="shared" si="884"/>
        <v>0</v>
      </c>
      <c r="AW462" s="331">
        <f t="shared" ca="1" si="885"/>
        <v>0</v>
      </c>
      <c r="AX462" s="331">
        <f t="shared" si="825"/>
        <v>0</v>
      </c>
      <c r="AY462" s="331">
        <f t="shared" si="873"/>
        <v>0</v>
      </c>
      <c r="AZ462" s="350">
        <f t="shared" si="886"/>
        <v>0</v>
      </c>
      <c r="BA462" s="420">
        <f t="shared" ca="1" si="887"/>
        <v>0</v>
      </c>
      <c r="BB462" s="416">
        <f t="shared" ca="1" si="826"/>
        <v>0</v>
      </c>
      <c r="BC462" s="372">
        <f t="shared" si="908"/>
        <v>0</v>
      </c>
      <c r="BD462" s="242">
        <v>321</v>
      </c>
      <c r="BE462" s="29">
        <f t="shared" si="804"/>
        <v>0</v>
      </c>
      <c r="BF462" s="29">
        <f t="shared" ca="1" si="827"/>
        <v>0</v>
      </c>
      <c r="BG462" s="29">
        <f t="shared" ca="1" si="805"/>
        <v>0</v>
      </c>
      <c r="BH462" s="29"/>
      <c r="BI462" s="24">
        <v>320</v>
      </c>
      <c r="BJ462" s="243">
        <f t="shared" ca="1" si="898"/>
        <v>0</v>
      </c>
      <c r="BK462" s="243">
        <f t="shared" ca="1" si="871"/>
        <v>0</v>
      </c>
      <c r="BL462" s="243">
        <f t="shared" ca="1" si="828"/>
        <v>0</v>
      </c>
      <c r="BM462" s="33"/>
      <c r="BO462" s="278"/>
      <c r="BP462" s="278"/>
      <c r="BQ462" s="278"/>
      <c r="BR462" s="278"/>
      <c r="BS462" s="278"/>
      <c r="BT462" s="278"/>
      <c r="BU462" s="278"/>
      <c r="BV462" s="278"/>
      <c r="BW462" s="679">
        <v>320</v>
      </c>
      <c r="BX462" s="489">
        <f t="shared" si="829"/>
        <v>0</v>
      </c>
      <c r="BY462" s="489">
        <f t="shared" si="806"/>
        <v>0</v>
      </c>
      <c r="BZ462" s="489">
        <f t="shared" ca="1" si="807"/>
        <v>0</v>
      </c>
      <c r="CA462" s="489">
        <f t="shared" si="830"/>
        <v>0</v>
      </c>
      <c r="CB462" s="489">
        <f t="shared" ca="1" si="831"/>
        <v>0</v>
      </c>
      <c r="CC462" s="489">
        <f t="shared" si="832"/>
        <v>0</v>
      </c>
      <c r="CD462" s="489">
        <f t="shared" si="833"/>
        <v>0</v>
      </c>
      <c r="CE462" s="647">
        <f t="shared" si="834"/>
        <v>0</v>
      </c>
      <c r="CF462" s="700">
        <f t="shared" ca="1" si="872"/>
        <v>0</v>
      </c>
      <c r="CG462" s="701">
        <f t="shared" ca="1" si="835"/>
        <v>0</v>
      </c>
      <c r="CH462" s="710">
        <f t="shared" si="909"/>
        <v>0</v>
      </c>
      <c r="CI462" s="679">
        <v>321</v>
      </c>
      <c r="CJ462" s="29">
        <f t="shared" si="808"/>
        <v>0</v>
      </c>
      <c r="CK462" s="29">
        <f t="shared" ca="1" si="941"/>
        <v>0</v>
      </c>
      <c r="CL462" s="29">
        <f t="shared" ca="1" si="809"/>
        <v>0</v>
      </c>
      <c r="CM462" s="29"/>
      <c r="CN462" s="29">
        <v>320</v>
      </c>
      <c r="CO462" s="29">
        <f t="shared" ca="1" si="899"/>
        <v>0</v>
      </c>
      <c r="CP462" s="29">
        <f t="shared" ca="1" si="945"/>
        <v>0</v>
      </c>
      <c r="CQ462" s="29">
        <f t="shared" ca="1" si="836"/>
        <v>0</v>
      </c>
      <c r="CR462" s="292"/>
      <c r="DB462" s="242">
        <v>320</v>
      </c>
      <c r="DC462" s="488">
        <f t="shared" si="837"/>
        <v>0</v>
      </c>
      <c r="DD462" s="489">
        <f t="shared" si="810"/>
        <v>0</v>
      </c>
      <c r="DE462" s="488">
        <f t="shared" ca="1" si="838"/>
        <v>0</v>
      </c>
      <c r="DF462" s="489">
        <f t="shared" si="839"/>
        <v>0</v>
      </c>
      <c r="DG462" s="488">
        <f t="shared" ca="1" si="840"/>
        <v>0</v>
      </c>
      <c r="DH462" s="488">
        <f t="shared" si="841"/>
        <v>0</v>
      </c>
      <c r="DI462" s="488">
        <f t="shared" si="842"/>
        <v>0</v>
      </c>
      <c r="DJ462" s="523">
        <f t="shared" si="843"/>
        <v>0</v>
      </c>
      <c r="DK462" s="420">
        <f t="shared" ca="1" si="811"/>
        <v>0</v>
      </c>
      <c r="DL462" s="416">
        <f t="shared" ca="1" si="844"/>
        <v>0</v>
      </c>
      <c r="DM462" s="372">
        <f t="shared" si="910"/>
        <v>0</v>
      </c>
      <c r="DN462" s="242">
        <v>321</v>
      </c>
      <c r="DO462" s="29">
        <f t="shared" si="812"/>
        <v>0</v>
      </c>
      <c r="DP462" s="29">
        <f t="shared" ca="1" si="931"/>
        <v>0</v>
      </c>
      <c r="DQ462" s="29">
        <f t="shared" ca="1" si="813"/>
        <v>0</v>
      </c>
      <c r="DR462" s="29"/>
      <c r="DS462" s="24">
        <v>320</v>
      </c>
      <c r="DT462" s="243">
        <f t="shared" ca="1" si="901"/>
        <v>0</v>
      </c>
      <c r="DU462" s="243">
        <f t="shared" ca="1" si="946"/>
        <v>0</v>
      </c>
      <c r="DV462" s="243">
        <f t="shared" ca="1" si="845"/>
        <v>0</v>
      </c>
      <c r="DW462" s="33"/>
      <c r="EG462" s="242">
        <v>320</v>
      </c>
      <c r="EH462" s="331">
        <f t="shared" ca="1" si="846"/>
        <v>0</v>
      </c>
      <c r="EI462" s="599">
        <f t="shared" ca="1" si="911"/>
        <v>0</v>
      </c>
      <c r="EJ462" s="331">
        <f t="shared" ca="1" si="847"/>
        <v>0</v>
      </c>
      <c r="EK462" s="594">
        <f t="shared" ca="1" si="848"/>
        <v>0</v>
      </c>
      <c r="EL462" s="488">
        <f t="shared" ca="1" si="849"/>
        <v>0</v>
      </c>
      <c r="EM462" s="331">
        <f t="shared" si="850"/>
        <v>0</v>
      </c>
      <c r="EN462" s="331">
        <f t="shared" si="851"/>
        <v>0</v>
      </c>
      <c r="EO462" s="595">
        <f t="shared" ca="1" si="852"/>
        <v>0</v>
      </c>
      <c r="EP462" s="420">
        <f t="shared" ca="1" si="888"/>
        <v>0</v>
      </c>
      <c r="EQ462" s="416">
        <f t="shared" ca="1" si="853"/>
        <v>0</v>
      </c>
      <c r="ER462" s="372">
        <f t="shared" ca="1" si="912"/>
        <v>0</v>
      </c>
      <c r="ES462" s="242">
        <v>321</v>
      </c>
      <c r="ET462" s="29">
        <f t="shared" si="854"/>
        <v>0</v>
      </c>
      <c r="EU462" s="29">
        <f t="shared" ca="1" si="942"/>
        <v>0</v>
      </c>
      <c r="EV462" s="29">
        <f t="shared" ca="1" si="815"/>
        <v>0</v>
      </c>
      <c r="EW462" s="29"/>
      <c r="EX462" s="24">
        <v>320</v>
      </c>
      <c r="EY462" s="243">
        <f t="shared" ca="1" si="902"/>
        <v>0</v>
      </c>
      <c r="EZ462" s="243">
        <f t="shared" ca="1" si="947"/>
        <v>0</v>
      </c>
      <c r="FA462" s="243">
        <f t="shared" ca="1" si="855"/>
        <v>0</v>
      </c>
      <c r="FB462" s="33"/>
      <c r="FL462" s="242">
        <v>320</v>
      </c>
      <c r="FM462" s="331">
        <f t="shared" ca="1" si="856"/>
        <v>0</v>
      </c>
      <c r="FN462" s="600">
        <f t="shared" ca="1" si="913"/>
        <v>0</v>
      </c>
      <c r="FO462" s="331">
        <f t="shared" ca="1" si="857"/>
        <v>0</v>
      </c>
      <c r="FP462" s="597">
        <f t="shared" ca="1" si="858"/>
        <v>0</v>
      </c>
      <c r="FQ462" s="488">
        <f t="shared" ca="1" si="859"/>
        <v>0</v>
      </c>
      <c r="FR462" s="331">
        <f t="shared" si="860"/>
        <v>0</v>
      </c>
      <c r="FS462" s="331">
        <f t="shared" si="861"/>
        <v>0</v>
      </c>
      <c r="FT462" s="596">
        <f t="shared" ca="1" si="862"/>
        <v>0</v>
      </c>
      <c r="FU462" s="420">
        <f t="shared" ca="1" si="816"/>
        <v>0</v>
      </c>
      <c r="FV462" s="416">
        <f t="shared" ca="1" si="863"/>
        <v>0</v>
      </c>
      <c r="FW462" s="372">
        <f t="shared" ca="1" si="914"/>
        <v>0</v>
      </c>
      <c r="FX462" s="242">
        <v>321</v>
      </c>
      <c r="FY462" s="29">
        <f t="shared" si="864"/>
        <v>0</v>
      </c>
      <c r="FZ462" s="29">
        <f t="shared" ca="1" si="943"/>
        <v>0</v>
      </c>
      <c r="GA462" s="29">
        <f t="shared" ca="1" si="817"/>
        <v>0</v>
      </c>
      <c r="GB462" s="29"/>
      <c r="GC462" s="24">
        <v>320</v>
      </c>
      <c r="GD462" s="243">
        <f t="shared" ca="1" si="903"/>
        <v>0</v>
      </c>
      <c r="GE462" s="243">
        <f t="shared" ca="1" si="948"/>
        <v>0</v>
      </c>
      <c r="GF462" s="243">
        <f t="shared" ca="1" si="865"/>
        <v>0</v>
      </c>
      <c r="GG462" s="33"/>
      <c r="GQ462" s="242">
        <v>320</v>
      </c>
      <c r="GR462" s="331">
        <f t="shared" ca="1" si="818"/>
        <v>0</v>
      </c>
      <c r="GS462" s="600">
        <f t="shared" ca="1" si="915"/>
        <v>0</v>
      </c>
      <c r="GT462" s="331">
        <f t="shared" ca="1" si="819"/>
        <v>0</v>
      </c>
      <c r="GU462" s="591">
        <f t="shared" ca="1" si="866"/>
        <v>0</v>
      </c>
      <c r="GV462" s="488">
        <f t="shared" ca="1" si="904"/>
        <v>0</v>
      </c>
      <c r="GW462" s="331">
        <f t="shared" si="905"/>
        <v>0</v>
      </c>
      <c r="GX462" s="331">
        <f t="shared" si="906"/>
        <v>0</v>
      </c>
      <c r="GY462" s="593">
        <f t="shared" ca="1" si="907"/>
        <v>0</v>
      </c>
      <c r="GZ462" s="420">
        <f t="shared" ca="1" si="820"/>
        <v>0</v>
      </c>
      <c r="HA462" s="416">
        <f t="shared" ca="1" si="867"/>
        <v>0</v>
      </c>
      <c r="HB462" s="372">
        <f t="shared" ca="1" si="916"/>
        <v>0</v>
      </c>
      <c r="HC462" s="242">
        <v>321</v>
      </c>
      <c r="HD462" s="29">
        <f t="shared" si="868"/>
        <v>0</v>
      </c>
      <c r="HE462" s="29">
        <f t="shared" ca="1" si="944"/>
        <v>0</v>
      </c>
      <c r="HF462" s="29">
        <f t="shared" ca="1" si="821"/>
        <v>0</v>
      </c>
      <c r="HG462" s="29"/>
      <c r="HH462" s="24">
        <v>320</v>
      </c>
      <c r="HI462" s="243">
        <f t="shared" ca="1" si="917"/>
        <v>0</v>
      </c>
      <c r="HJ462" s="243">
        <f t="shared" ca="1" si="949"/>
        <v>0</v>
      </c>
      <c r="HK462" s="243">
        <f t="shared" ca="1" si="869"/>
        <v>0</v>
      </c>
      <c r="HL462" s="33"/>
    </row>
    <row r="463" spans="3:220" ht="15" customHeight="1" x14ac:dyDescent="0.25">
      <c r="C463" s="242">
        <v>321</v>
      </c>
      <c r="D463" s="243">
        <f t="shared" si="928"/>
        <v>0</v>
      </c>
      <c r="E463" s="865">
        <f t="shared" si="870"/>
        <v>0</v>
      </c>
      <c r="F463" s="866"/>
      <c r="G463" s="243">
        <f t="shared" si="929"/>
        <v>0</v>
      </c>
      <c r="H463" s="859">
        <f t="shared" ref="H463:H502" si="952">IF(C463&gt;$C$140,0,K462*$D$15/12)</f>
        <v>0</v>
      </c>
      <c r="I463" s="860"/>
      <c r="J463" s="243">
        <f t="shared" si="930"/>
        <v>0</v>
      </c>
      <c r="K463" s="859">
        <f t="shared" si="822"/>
        <v>0</v>
      </c>
      <c r="L463" s="860"/>
      <c r="M463" s="860"/>
      <c r="N463" s="861"/>
      <c r="O463" s="248">
        <f t="shared" si="823"/>
        <v>0</v>
      </c>
      <c r="P463" s="248">
        <f t="shared" si="950"/>
        <v>0</v>
      </c>
      <c r="Q463" s="248">
        <f t="shared" ref="Q463:Q502" si="953">IF(C463=$J$140,O463,0)</f>
        <v>0</v>
      </c>
      <c r="R463" s="1015" t="str">
        <f t="shared" si="951"/>
        <v/>
      </c>
      <c r="S463" s="1015"/>
      <c r="U463">
        <v>321</v>
      </c>
      <c r="W463" s="278"/>
      <c r="X463" s="278"/>
      <c r="Y463" s="854"/>
      <c r="Z463" s="855"/>
      <c r="AA463" s="279"/>
      <c r="AR463" s="242">
        <v>321</v>
      </c>
      <c r="AS463" s="331">
        <f t="shared" si="883"/>
        <v>0</v>
      </c>
      <c r="AT463" s="566">
        <f t="shared" si="824"/>
        <v>0</v>
      </c>
      <c r="AU463" s="331">
        <f t="shared" ref="AU463:AU502" ca="1" si="954">IF(AZ463=0,AW463+AV463,IF(AZ462=0,0,IF(AR463&gt;$AR$140,0,IF(AR463=$AR$140,AW463+AV463,IF(AND($Q$27=0,AR463&gt;$D$8),(PMT($AT$140/12,$AR$140-AR462,AZ462,0))*-1,$AY$140-AT463)))))</f>
        <v>0</v>
      </c>
      <c r="AV463" s="329">
        <f t="shared" si="884"/>
        <v>0</v>
      </c>
      <c r="AW463" s="331">
        <f t="shared" ca="1" si="885"/>
        <v>0</v>
      </c>
      <c r="AX463" s="331">
        <f t="shared" si="825"/>
        <v>0</v>
      </c>
      <c r="AY463" s="331">
        <f t="shared" si="873"/>
        <v>0</v>
      </c>
      <c r="AZ463" s="350">
        <f t="shared" si="886"/>
        <v>0</v>
      </c>
      <c r="BA463" s="420">
        <f t="shared" ca="1" si="887"/>
        <v>0</v>
      </c>
      <c r="BB463" s="416">
        <f t="shared" ca="1" si="826"/>
        <v>0</v>
      </c>
      <c r="BC463" s="372">
        <f t="shared" si="908"/>
        <v>0</v>
      </c>
      <c r="BD463" s="242">
        <v>322</v>
      </c>
      <c r="BE463" s="29">
        <f t="shared" ref="BE463:BE501" si="955">IF(BI463=$AJ$140,$X$124-$F$16,0)</f>
        <v>0</v>
      </c>
      <c r="BF463" s="29">
        <f t="shared" ca="1" si="827"/>
        <v>0</v>
      </c>
      <c r="BG463" s="29">
        <f t="shared" ref="BG463:BG501" ca="1" si="956">BF463*$BD$139/12</f>
        <v>0</v>
      </c>
      <c r="BH463" s="29"/>
      <c r="BI463" s="24">
        <v>321</v>
      </c>
      <c r="BJ463" s="243">
        <f t="shared" ca="1" si="898"/>
        <v>0</v>
      </c>
      <c r="BK463" s="243">
        <f t="shared" ca="1" si="871"/>
        <v>0</v>
      </c>
      <c r="BL463" s="243">
        <f t="shared" ca="1" si="828"/>
        <v>0</v>
      </c>
      <c r="BM463" s="33"/>
      <c r="BO463" s="278"/>
      <c r="BP463" s="278"/>
      <c r="BQ463" s="278"/>
      <c r="BR463" s="278"/>
      <c r="BS463" s="278"/>
      <c r="BT463" s="278"/>
      <c r="BU463" s="278"/>
      <c r="BV463" s="278"/>
      <c r="BW463" s="679">
        <v>321</v>
      </c>
      <c r="BX463" s="489">
        <f t="shared" si="829"/>
        <v>0</v>
      </c>
      <c r="BY463" s="489">
        <f t="shared" ref="BY463:BY502" si="957">IF(CE462=0,0,IF(BW463&gt;$BW$140,0,IF(BW463&gt;$BO$140,(($BX$140-$AC$107)*$BQ$140/12)*$CA$140,($BX$140*$BZ$140/12)*$CA$140)))</f>
        <v>0</v>
      </c>
      <c r="BZ463" s="489">
        <f t="shared" ref="BZ463:BZ502" ca="1" si="958">IF(CE463=0,CB463+CA463,IF(CE462=0,0,IF(BW463&gt;$BW$140,0,IF(BW463=$BW$140,CB463+CA463,IF(AND($Q$27=0,BW463&gt;$BO$140),(PMT($BY$140/12,$BW$140-BW462,CE462,0))*-1,$CD$140-BY463)))))</f>
        <v>0</v>
      </c>
      <c r="CA463" s="489">
        <f t="shared" si="830"/>
        <v>0</v>
      </c>
      <c r="CB463" s="489">
        <f t="shared" ca="1" si="831"/>
        <v>0</v>
      </c>
      <c r="CC463" s="489">
        <f t="shared" si="832"/>
        <v>0</v>
      </c>
      <c r="CD463" s="489">
        <f t="shared" si="833"/>
        <v>0</v>
      </c>
      <c r="CE463" s="647">
        <f t="shared" si="834"/>
        <v>0</v>
      </c>
      <c r="CF463" s="700">
        <f t="shared" ca="1" si="872"/>
        <v>0</v>
      </c>
      <c r="CG463" s="701">
        <f t="shared" ca="1" si="835"/>
        <v>0</v>
      </c>
      <c r="CH463" s="710">
        <f t="shared" si="909"/>
        <v>0</v>
      </c>
      <c r="CI463" s="679">
        <v>322</v>
      </c>
      <c r="CJ463" s="29">
        <f t="shared" ref="CJ463:CJ501" si="959">IF(CN463=$BO$140,$AC$124-$F$16,0)</f>
        <v>0</v>
      </c>
      <c r="CK463" s="29">
        <f t="shared" ca="1" si="941"/>
        <v>0</v>
      </c>
      <c r="CL463" s="29">
        <f t="shared" ref="CL463:CL501" ca="1" si="960">CK463*$CI$139/12</f>
        <v>0</v>
      </c>
      <c r="CM463" s="29"/>
      <c r="CN463" s="29">
        <v>321</v>
      </c>
      <c r="CO463" s="29">
        <f t="shared" ca="1" si="899"/>
        <v>0</v>
      </c>
      <c r="CP463" s="29">
        <f t="shared" ca="1" si="945"/>
        <v>0</v>
      </c>
      <c r="CQ463" s="29">
        <f t="shared" ca="1" si="836"/>
        <v>0</v>
      </c>
      <c r="CR463" s="292"/>
      <c r="DB463" s="242">
        <v>321</v>
      </c>
      <c r="DC463" s="488">
        <f t="shared" si="837"/>
        <v>0</v>
      </c>
      <c r="DD463" s="489">
        <f t="shared" ref="DD463:DD502" si="961">IF(DJ462=0,0,IF(DB463&gt;$DB$140,0,IF(DB463&gt;$CT$140,(($DC$140-$AH$107)*$DE$140/12)*$DF$140,($DC$140*$DE$140/12)*$DF$140)))</f>
        <v>0</v>
      </c>
      <c r="DE463" s="488">
        <f t="shared" ca="1" si="838"/>
        <v>0</v>
      </c>
      <c r="DF463" s="489">
        <f t="shared" si="839"/>
        <v>0</v>
      </c>
      <c r="DG463" s="488">
        <f t="shared" ca="1" si="840"/>
        <v>0</v>
      </c>
      <c r="DH463" s="488">
        <f t="shared" si="841"/>
        <v>0</v>
      </c>
      <c r="DI463" s="488">
        <f t="shared" si="842"/>
        <v>0</v>
      </c>
      <c r="DJ463" s="523">
        <f t="shared" si="843"/>
        <v>0</v>
      </c>
      <c r="DK463" s="420">
        <f t="shared" ref="DK463:DK502" ca="1" si="962">IF(AND(DJ463=0,DG463&lt;&gt;0),DB463,0)</f>
        <v>0</v>
      </c>
      <c r="DL463" s="416">
        <f t="shared" ca="1" si="844"/>
        <v>0</v>
      </c>
      <c r="DM463" s="372">
        <f t="shared" si="910"/>
        <v>0</v>
      </c>
      <c r="DN463" s="242">
        <v>322</v>
      </c>
      <c r="DO463" s="29">
        <f t="shared" ref="DO463:DO501" si="963">IF(DS463=$CT$140,$AH$124-$F$16,0)</f>
        <v>0</v>
      </c>
      <c r="DP463" s="29">
        <f t="shared" ca="1" si="931"/>
        <v>0</v>
      </c>
      <c r="DQ463" s="29">
        <f t="shared" ref="DQ463:DQ501" ca="1" si="964">DP463*$DN$139/12</f>
        <v>0</v>
      </c>
      <c r="DR463" s="29"/>
      <c r="DS463" s="24">
        <v>321</v>
      </c>
      <c r="DT463" s="243">
        <f t="shared" ca="1" si="901"/>
        <v>0</v>
      </c>
      <c r="DU463" s="243">
        <f t="shared" ca="1" si="946"/>
        <v>0</v>
      </c>
      <c r="DV463" s="243">
        <f t="shared" ca="1" si="845"/>
        <v>0</v>
      </c>
      <c r="DW463" s="33"/>
      <c r="EG463" s="242">
        <v>321</v>
      </c>
      <c r="EH463" s="331">
        <f t="shared" ca="1" si="846"/>
        <v>0</v>
      </c>
      <c r="EI463" s="599">
        <f t="shared" ca="1" si="911"/>
        <v>0</v>
      </c>
      <c r="EJ463" s="331">
        <f t="shared" ca="1" si="847"/>
        <v>0</v>
      </c>
      <c r="EK463" s="594">
        <f t="shared" ca="1" si="848"/>
        <v>0</v>
      </c>
      <c r="EL463" s="488">
        <f t="shared" ca="1" si="849"/>
        <v>0</v>
      </c>
      <c r="EM463" s="331">
        <f t="shared" si="850"/>
        <v>0</v>
      </c>
      <c r="EN463" s="331">
        <f t="shared" si="851"/>
        <v>0</v>
      </c>
      <c r="EO463" s="595">
        <f t="shared" ca="1" si="852"/>
        <v>0</v>
      </c>
      <c r="EP463" s="420">
        <f t="shared" ca="1" si="888"/>
        <v>0</v>
      </c>
      <c r="EQ463" s="416">
        <f t="shared" ca="1" si="853"/>
        <v>0</v>
      </c>
      <c r="ER463" s="372">
        <f t="shared" ca="1" si="912"/>
        <v>0</v>
      </c>
      <c r="ES463" s="242">
        <v>322</v>
      </c>
      <c r="ET463" s="29">
        <f t="shared" si="854"/>
        <v>0</v>
      </c>
      <c r="EU463" s="29">
        <f t="shared" ca="1" si="942"/>
        <v>0</v>
      </c>
      <c r="EV463" s="29">
        <f t="shared" ref="EV463:EV501" ca="1" si="965">EU463*$ES$139/12</f>
        <v>0</v>
      </c>
      <c r="EW463" s="29"/>
      <c r="EX463" s="24">
        <v>321</v>
      </c>
      <c r="EY463" s="243">
        <f t="shared" ca="1" si="902"/>
        <v>0</v>
      </c>
      <c r="EZ463" s="243">
        <f t="shared" ca="1" si="947"/>
        <v>0</v>
      </c>
      <c r="FA463" s="243">
        <f t="shared" ca="1" si="855"/>
        <v>0</v>
      </c>
      <c r="FB463" s="33"/>
      <c r="FL463" s="242">
        <v>321</v>
      </c>
      <c r="FM463" s="331">
        <f t="shared" ca="1" si="856"/>
        <v>0</v>
      </c>
      <c r="FN463" s="600">
        <f t="shared" ca="1" si="913"/>
        <v>0</v>
      </c>
      <c r="FO463" s="331">
        <f t="shared" ca="1" si="857"/>
        <v>0</v>
      </c>
      <c r="FP463" s="597">
        <f t="shared" ca="1" si="858"/>
        <v>0</v>
      </c>
      <c r="FQ463" s="488">
        <f t="shared" ca="1" si="859"/>
        <v>0</v>
      </c>
      <c r="FR463" s="331">
        <f t="shared" si="860"/>
        <v>0</v>
      </c>
      <c r="FS463" s="331">
        <f t="shared" si="861"/>
        <v>0</v>
      </c>
      <c r="FT463" s="596">
        <f t="shared" ca="1" si="862"/>
        <v>0</v>
      </c>
      <c r="FU463" s="420">
        <f t="shared" ref="FU463:FU502" ca="1" si="966">IF(AND(FT463=0,FQ463&lt;&gt;0),FL463,0)</f>
        <v>0</v>
      </c>
      <c r="FV463" s="416">
        <f t="shared" ca="1" si="863"/>
        <v>0</v>
      </c>
      <c r="FW463" s="372">
        <f t="shared" ca="1" si="914"/>
        <v>0</v>
      </c>
      <c r="FX463" s="242">
        <v>322</v>
      </c>
      <c r="FY463" s="29">
        <f t="shared" si="864"/>
        <v>0</v>
      </c>
      <c r="FZ463" s="29">
        <f t="shared" ca="1" si="943"/>
        <v>0</v>
      </c>
      <c r="GA463" s="29">
        <f t="shared" ref="GA463:GA501" ca="1" si="967">FZ463*$CI$139/12</f>
        <v>0</v>
      </c>
      <c r="GB463" s="29"/>
      <c r="GC463" s="24">
        <v>321</v>
      </c>
      <c r="GD463" s="243">
        <f t="shared" ca="1" si="903"/>
        <v>0</v>
      </c>
      <c r="GE463" s="243">
        <f t="shared" ca="1" si="948"/>
        <v>0</v>
      </c>
      <c r="GF463" s="243">
        <f t="shared" ca="1" si="865"/>
        <v>0</v>
      </c>
      <c r="GG463" s="33"/>
      <c r="GQ463" s="242">
        <v>321</v>
      </c>
      <c r="GR463" s="331">
        <f t="shared" ref="GR463:GR469" ca="1" si="968">IF(GQ463&gt;$GZ$503,0,IF(GY463=0,GT463+GS463,$GX$140+GW463+GX463))</f>
        <v>0</v>
      </c>
      <c r="GS463" s="600">
        <f t="shared" ca="1" si="915"/>
        <v>0</v>
      </c>
      <c r="GT463" s="331">
        <f t="shared" ref="GT463:GT468" ca="1" si="969">IF(GQ463=$GZ$503,GV463+GU463,GR463-GS463-GW463-GX463)</f>
        <v>0</v>
      </c>
      <c r="GU463" s="591">
        <f t="shared" ca="1" si="866"/>
        <v>0</v>
      </c>
      <c r="GV463" s="488">
        <f t="shared" ca="1" si="904"/>
        <v>0</v>
      </c>
      <c r="GW463" s="331">
        <f t="shared" si="905"/>
        <v>0</v>
      </c>
      <c r="GX463" s="331">
        <f t="shared" si="906"/>
        <v>0</v>
      </c>
      <c r="GY463" s="593">
        <f t="shared" ca="1" si="907"/>
        <v>0</v>
      </c>
      <c r="GZ463" s="420">
        <f t="shared" ref="GZ463:GZ502" ca="1" si="970">IF(AND(GY463=0,GV463&lt;&gt;0),GQ463,0)</f>
        <v>0</v>
      </c>
      <c r="HA463" s="416">
        <f t="shared" ca="1" si="867"/>
        <v>0</v>
      </c>
      <c r="HB463" s="372">
        <f t="shared" ca="1" si="916"/>
        <v>0</v>
      </c>
      <c r="HC463" s="242">
        <v>322</v>
      </c>
      <c r="HD463" s="29">
        <f t="shared" si="868"/>
        <v>0</v>
      </c>
      <c r="HE463" s="29">
        <f t="shared" ca="1" si="944"/>
        <v>0</v>
      </c>
      <c r="HF463" s="29">
        <f t="shared" ref="HF463:HF501" ca="1" si="971">HE463*$DN$139/12</f>
        <v>0</v>
      </c>
      <c r="HG463" s="29"/>
      <c r="HH463" s="24">
        <v>321</v>
      </c>
      <c r="HI463" s="243">
        <f t="shared" ca="1" si="917"/>
        <v>0</v>
      </c>
      <c r="HJ463" s="243">
        <f t="shared" ca="1" si="949"/>
        <v>0</v>
      </c>
      <c r="HK463" s="243">
        <f t="shared" ca="1" si="869"/>
        <v>0</v>
      </c>
      <c r="HL463" s="33"/>
    </row>
    <row r="464" spans="3:220" ht="15" customHeight="1" x14ac:dyDescent="0.25">
      <c r="C464" s="242">
        <v>322</v>
      </c>
      <c r="D464" s="243">
        <f t="shared" si="928"/>
        <v>0</v>
      </c>
      <c r="E464" s="865">
        <f t="shared" si="870"/>
        <v>0</v>
      </c>
      <c r="F464" s="866"/>
      <c r="G464" s="243">
        <f t="shared" si="929"/>
        <v>0</v>
      </c>
      <c r="H464" s="859">
        <f t="shared" si="952"/>
        <v>0</v>
      </c>
      <c r="I464" s="860"/>
      <c r="J464" s="243">
        <f t="shared" si="930"/>
        <v>0</v>
      </c>
      <c r="K464" s="859">
        <f t="shared" ref="K464:K502" si="972">IF(C464&gt;$C$140,0,K463-J464)</f>
        <v>0</v>
      </c>
      <c r="L464" s="860"/>
      <c r="M464" s="860"/>
      <c r="N464" s="861"/>
      <c r="O464" s="248">
        <f t="shared" ref="O464:O502" si="973">K464</f>
        <v>0</v>
      </c>
      <c r="P464" s="248">
        <f t="shared" si="950"/>
        <v>0</v>
      </c>
      <c r="Q464" s="248">
        <f t="shared" si="953"/>
        <v>0</v>
      </c>
      <c r="R464" s="1015" t="str">
        <f t="shared" si="951"/>
        <v/>
      </c>
      <c r="S464" s="1015"/>
      <c r="U464">
        <v>322</v>
      </c>
      <c r="W464" s="278"/>
      <c r="X464" s="278"/>
      <c r="Y464" s="854"/>
      <c r="Z464" s="855"/>
      <c r="AA464" s="279"/>
      <c r="AR464" s="242">
        <v>322</v>
      </c>
      <c r="AS464" s="331">
        <f t="shared" si="883"/>
        <v>0</v>
      </c>
      <c r="AT464" s="566">
        <f t="shared" ref="AT464:AT502" si="974">IF(AZ463=0,0,IF(AR464&gt;$AR$140,0,IF(AR464&gt;$O$13,(($AS$140-$X$107)*$AU$140/12)*$AV$140,($AS$140*$AU$140/12)*$AV$140)))</f>
        <v>0</v>
      </c>
      <c r="AU464" s="331">
        <f t="shared" ca="1" si="954"/>
        <v>0</v>
      </c>
      <c r="AV464" s="329">
        <f t="shared" si="884"/>
        <v>0</v>
      </c>
      <c r="AW464" s="331">
        <f t="shared" ca="1" si="885"/>
        <v>0</v>
      </c>
      <c r="AX464" s="331">
        <f t="shared" ref="AX464:AX502" si="975">IF(AR464=$AJ$140,$X$107,0)</f>
        <v>0</v>
      </c>
      <c r="AY464" s="331">
        <f t="shared" si="873"/>
        <v>0</v>
      </c>
      <c r="AZ464" s="350">
        <f t="shared" si="886"/>
        <v>0</v>
      </c>
      <c r="BA464" s="420">
        <f t="shared" ca="1" si="887"/>
        <v>0</v>
      </c>
      <c r="BB464" s="416">
        <f t="shared" ref="BB464:BB502" ca="1" si="976">AY464+AW464+AV464+AT464</f>
        <v>0</v>
      </c>
      <c r="BC464" s="372">
        <f t="shared" si="908"/>
        <v>0</v>
      </c>
      <c r="BD464" s="242">
        <v>323</v>
      </c>
      <c r="BE464" s="29">
        <f t="shared" si="955"/>
        <v>0</v>
      </c>
      <c r="BF464" s="29">
        <f t="shared" ref="BF464:BF501" ca="1" si="977">IF(BD464&gt;$BE$140,0,BF463+BE464)</f>
        <v>0</v>
      </c>
      <c r="BG464" s="29">
        <f t="shared" ca="1" si="956"/>
        <v>0</v>
      </c>
      <c r="BH464" s="29"/>
      <c r="BI464" s="24">
        <v>322</v>
      </c>
      <c r="BJ464" s="243">
        <f t="shared" ca="1" si="898"/>
        <v>0</v>
      </c>
      <c r="BK464" s="243">
        <f t="shared" ca="1" si="871"/>
        <v>0</v>
      </c>
      <c r="BL464" s="243">
        <f t="shared" ref="BL464:BL502" ca="1" si="978">BK464*$BD$139/12</f>
        <v>0</v>
      </c>
      <c r="BM464" s="33"/>
      <c r="BO464" s="278"/>
      <c r="BP464" s="278"/>
      <c r="BQ464" s="278"/>
      <c r="BR464" s="278"/>
      <c r="BS464" s="278"/>
      <c r="BT464" s="278"/>
      <c r="BU464" s="278"/>
      <c r="BV464" s="278"/>
      <c r="BW464" s="679">
        <v>322</v>
      </c>
      <c r="BX464" s="489">
        <f t="shared" ref="BX464:BX502" si="979">IF(BW464&gt;$BW$140,0,BZ464+BY464+CC464+CD464)</f>
        <v>0</v>
      </c>
      <c r="BY464" s="489">
        <f t="shared" si="957"/>
        <v>0</v>
      </c>
      <c r="BZ464" s="489">
        <f t="shared" ca="1" si="958"/>
        <v>0</v>
      </c>
      <c r="CA464" s="489">
        <f t="shared" ref="CA464:CA502" si="980">IF(BW464&gt;$BW$140,0,CE463*$BY$140/12)</f>
        <v>0</v>
      </c>
      <c r="CB464" s="489">
        <f t="shared" ref="CB464:CB502" ca="1" si="981">IF(CE463&lt;=(BZ464-CA464),CE463,IF(BW464&gt;$BW$140,0,IF(BW464=$BW$140,CE463,BZ464-CA464)))</f>
        <v>0</v>
      </c>
      <c r="CC464" s="489">
        <f t="shared" ref="CC464:CC502" si="982">IF(BW464=$BO$140,$AC$107,0)</f>
        <v>0</v>
      </c>
      <c r="CD464" s="489">
        <f t="shared" ref="CD464:CD502" si="983">IF(BW464=$BO$140,$AA$107,0)</f>
        <v>0</v>
      </c>
      <c r="CE464" s="647">
        <f t="shared" ref="CE464:CE502" si="984">IF(BW464&gt;$BW$140,0,CE463-CB464-CC464)</f>
        <v>0</v>
      </c>
      <c r="CF464" s="700">
        <f t="shared" ca="1" si="872"/>
        <v>0</v>
      </c>
      <c r="CG464" s="701">
        <f t="shared" ref="CG464:CG502" ca="1" si="985">CD464+CB464+CA464+BY464</f>
        <v>0</v>
      </c>
      <c r="CH464" s="710">
        <f t="shared" si="909"/>
        <v>0</v>
      </c>
      <c r="CI464" s="679">
        <v>323</v>
      </c>
      <c r="CJ464" s="29">
        <f t="shared" si="959"/>
        <v>0</v>
      </c>
      <c r="CK464" s="29">
        <f t="shared" ca="1" si="941"/>
        <v>0</v>
      </c>
      <c r="CL464" s="29">
        <f t="shared" ca="1" si="960"/>
        <v>0</v>
      </c>
      <c r="CM464" s="29"/>
      <c r="CN464" s="29">
        <v>322</v>
      </c>
      <c r="CO464" s="29">
        <f t="shared" ca="1" si="899"/>
        <v>0</v>
      </c>
      <c r="CP464" s="29">
        <f t="shared" ca="1" si="945"/>
        <v>0</v>
      </c>
      <c r="CQ464" s="29">
        <f t="shared" ref="CQ464:CQ502" ca="1" si="986">CP464*$CI$139/12</f>
        <v>0</v>
      </c>
      <c r="CR464" s="292"/>
      <c r="DB464" s="242">
        <v>322</v>
      </c>
      <c r="DC464" s="488">
        <f t="shared" ref="DC464:DC502" si="987">IF(U464&gt;$DB$140,0,DE464+DD464+DH464+DI464)</f>
        <v>0</v>
      </c>
      <c r="DD464" s="489">
        <f t="shared" si="961"/>
        <v>0</v>
      </c>
      <c r="DE464" s="488">
        <f t="shared" ref="DE464:DE502" ca="1" si="988">IF(DJ464=0,DG464+DF464,IF(DJ463=0,0,IF(DB464&gt;$DB$140,0,IF(DB464=$DB$140,DG464+DF464,IF(AND($Q$27=0,DB464&gt;$CT$140),(PMT($DD$140/12,$DB$140-DB463,DJ463,0))*-1,$DI$140-DD464)))))</f>
        <v>0</v>
      </c>
      <c r="DF464" s="489">
        <f t="shared" ref="DF464:DF502" si="989">IF(DB464&gt;$DB$140,0,DJ463*$DD$140/12)</f>
        <v>0</v>
      </c>
      <c r="DG464" s="488">
        <f t="shared" ref="DG464:DG502" ca="1" si="990">IF(DJ463&lt;=(DE464-DF464),DJ463,IF(DB464&gt;$DB$140,0,IF(DB464=$DB$140,DJ463,DE464-DF464)))</f>
        <v>0</v>
      </c>
      <c r="DH464" s="488">
        <f t="shared" ref="DH464:DH502" si="991">IF(DB464=$CT$140,$AH$107,0)</f>
        <v>0</v>
      </c>
      <c r="DI464" s="488">
        <f t="shared" ref="DI464:DI502" si="992">IF(DB464=$CT$140,$AF$107,0)</f>
        <v>0</v>
      </c>
      <c r="DJ464" s="523">
        <f t="shared" ref="DJ464:DJ502" si="993">IF(DB464&gt;$DB$140,0,DJ463-DG464-DH464)</f>
        <v>0</v>
      </c>
      <c r="DK464" s="420">
        <f t="shared" ca="1" si="962"/>
        <v>0</v>
      </c>
      <c r="DL464" s="416">
        <f t="shared" ref="DL464:DL502" ca="1" si="994">DI464+DG464+DF464+DD464</f>
        <v>0</v>
      </c>
      <c r="DM464" s="372">
        <f t="shared" si="910"/>
        <v>0</v>
      </c>
      <c r="DN464" s="242">
        <v>323</v>
      </c>
      <c r="DO464" s="29">
        <f t="shared" si="963"/>
        <v>0</v>
      </c>
      <c r="DP464" s="29">
        <f t="shared" ca="1" si="931"/>
        <v>0</v>
      </c>
      <c r="DQ464" s="29">
        <f t="shared" ca="1" si="964"/>
        <v>0</v>
      </c>
      <c r="DR464" s="29"/>
      <c r="DS464" s="24">
        <v>322</v>
      </c>
      <c r="DT464" s="243">
        <f t="shared" ca="1" si="901"/>
        <v>0</v>
      </c>
      <c r="DU464" s="243">
        <f t="shared" ca="1" si="946"/>
        <v>0</v>
      </c>
      <c r="DV464" s="243">
        <f t="shared" ref="DV464:DV502" ca="1" si="995">DU464*$CI$139/12</f>
        <v>0</v>
      </c>
      <c r="DW464" s="33"/>
      <c r="EG464" s="242">
        <v>322</v>
      </c>
      <c r="EH464" s="331">
        <f t="shared" ref="EH464:EH502" ca="1" si="996">IF(EG464&gt;$EP$503,0,IF(EO464=0,EJ464+EI464,$EN$140+EM464+EN464))</f>
        <v>0</v>
      </c>
      <c r="EI464" s="599">
        <f t="shared" ca="1" si="911"/>
        <v>0</v>
      </c>
      <c r="EJ464" s="331">
        <f t="shared" ref="EJ464:EJ502" ca="1" si="997">IF(EG464=$EP$503,EL464+EK464,EH464-EI464-EM464-EN464)</f>
        <v>0</v>
      </c>
      <c r="EK464" s="594">
        <f t="shared" ref="EK464:EK502" ca="1" si="998">EO463*$EI$140/12</f>
        <v>0</v>
      </c>
      <c r="EL464" s="488">
        <f t="shared" ref="EL464:EL502" ca="1" si="999">IF((EJ464-EK464)&gt;EO463,EO463,EJ464-EK464)</f>
        <v>0</v>
      </c>
      <c r="EM464" s="331">
        <f t="shared" ref="EM464:EM502" si="1000">IF(EG464=$DY$140,$X$107,0)</f>
        <v>0</v>
      </c>
      <c r="EN464" s="331">
        <f t="shared" ref="EN464:EN502" si="1001">IF(EG464=$DY$140,$V$107,0)</f>
        <v>0</v>
      </c>
      <c r="EO464" s="595">
        <f t="shared" ref="EO464:EO502" ca="1" si="1002">EO463-EL464-EM464</f>
        <v>0</v>
      </c>
      <c r="EP464" s="420">
        <f t="shared" ca="1" si="888"/>
        <v>0</v>
      </c>
      <c r="EQ464" s="416">
        <f t="shared" ref="EQ464:EQ502" ca="1" si="1003">EN464+EL464+EK464+EI464</f>
        <v>0</v>
      </c>
      <c r="ER464" s="372">
        <f t="shared" ca="1" si="912"/>
        <v>0</v>
      </c>
      <c r="ES464" s="242">
        <v>323</v>
      </c>
      <c r="ET464" s="29">
        <f t="shared" ref="ET464:ET501" si="1004">IF(EX464=$DY$140,$X$124-$F$16,0)</f>
        <v>0</v>
      </c>
      <c r="EU464" s="29">
        <f t="shared" ca="1" si="942"/>
        <v>0</v>
      </c>
      <c r="EV464" s="29">
        <f t="shared" ca="1" si="965"/>
        <v>0</v>
      </c>
      <c r="EW464" s="29"/>
      <c r="EX464" s="24">
        <v>322</v>
      </c>
      <c r="EY464" s="243">
        <f t="shared" ca="1" si="902"/>
        <v>0</v>
      </c>
      <c r="EZ464" s="243">
        <f t="shared" ca="1" si="947"/>
        <v>0</v>
      </c>
      <c r="FA464" s="243">
        <f t="shared" ref="FA464:FA502" ca="1" si="1005">EZ464*$BD$139/12</f>
        <v>0</v>
      </c>
      <c r="FB464" s="33"/>
      <c r="FL464" s="242">
        <v>322</v>
      </c>
      <c r="FM464" s="331">
        <f t="shared" ref="FM464:FM502" ca="1" si="1006">IF(FL464&gt;$FU$503,0,IF(FT464=0,FO464+FN464,$FT$140+FR464+FS464))</f>
        <v>0</v>
      </c>
      <c r="FN464" s="600">
        <f t="shared" ca="1" si="913"/>
        <v>0</v>
      </c>
      <c r="FO464" s="331">
        <f t="shared" ref="FO464:FO502" ca="1" si="1007">IF(FL464=$FU$503,FQ464+FP464,FM464-FN464-FR464-FS464)</f>
        <v>0</v>
      </c>
      <c r="FP464" s="597">
        <f t="shared" ref="FP464:FP502" ca="1" si="1008">FT463*$FN$140/12</f>
        <v>0</v>
      </c>
      <c r="FQ464" s="488">
        <f t="shared" ref="FQ464:FQ502" ca="1" si="1009">IF((FO464-FP464)&gt;FT463,FT463,FO464-FP464)</f>
        <v>0</v>
      </c>
      <c r="FR464" s="331">
        <f t="shared" ref="FR464:FR502" si="1010">IF(FL464=$FD$140,$AC$107,0)</f>
        <v>0</v>
      </c>
      <c r="FS464" s="331">
        <f t="shared" ref="FS464:FS502" si="1011">IF(FL464=$FD$140,$AA$107,0)</f>
        <v>0</v>
      </c>
      <c r="FT464" s="596">
        <f t="shared" ref="FT464:FT502" ca="1" si="1012">FT463-FQ464-FR464</f>
        <v>0</v>
      </c>
      <c r="FU464" s="420">
        <f t="shared" ca="1" si="966"/>
        <v>0</v>
      </c>
      <c r="FV464" s="416">
        <f t="shared" ref="FV464:FV502" ca="1" si="1013">FS464+FQ464+FP464+FN464</f>
        <v>0</v>
      </c>
      <c r="FW464" s="372">
        <f t="shared" ca="1" si="914"/>
        <v>0</v>
      </c>
      <c r="FX464" s="242">
        <v>323</v>
      </c>
      <c r="FY464" s="29">
        <f t="shared" ref="FY464:FY501" si="1014">IF(GC464=$FD$140,$AC$124-$F$16,0)</f>
        <v>0</v>
      </c>
      <c r="FZ464" s="29">
        <f t="shared" ca="1" si="943"/>
        <v>0</v>
      </c>
      <c r="GA464" s="29">
        <f t="shared" ca="1" si="967"/>
        <v>0</v>
      </c>
      <c r="GB464" s="29"/>
      <c r="GC464" s="24">
        <v>322</v>
      </c>
      <c r="GD464" s="243">
        <f t="shared" ca="1" si="903"/>
        <v>0</v>
      </c>
      <c r="GE464" s="243">
        <f t="shared" ca="1" si="948"/>
        <v>0</v>
      </c>
      <c r="GF464" s="243">
        <f t="shared" ref="GF464:GF502" ca="1" si="1015">GE464*$CI$139/12</f>
        <v>0</v>
      </c>
      <c r="GG464" s="33"/>
      <c r="GQ464" s="242">
        <v>322</v>
      </c>
      <c r="GR464" s="331">
        <f t="shared" ca="1" si="968"/>
        <v>0</v>
      </c>
      <c r="GS464" s="600">
        <f t="shared" ca="1" si="915"/>
        <v>0</v>
      </c>
      <c r="GT464" s="331">
        <f t="shared" ca="1" si="969"/>
        <v>0</v>
      </c>
      <c r="GU464" s="591">
        <f t="shared" ref="GU464:GU502" ca="1" si="1016">GY463*$GS$140/12</f>
        <v>0</v>
      </c>
      <c r="GV464" s="488">
        <f t="shared" ca="1" si="904"/>
        <v>0</v>
      </c>
      <c r="GW464" s="331">
        <f t="shared" si="905"/>
        <v>0</v>
      </c>
      <c r="GX464" s="331">
        <f t="shared" si="906"/>
        <v>0</v>
      </c>
      <c r="GY464" s="593">
        <f t="shared" ca="1" si="907"/>
        <v>0</v>
      </c>
      <c r="GZ464" s="420">
        <f t="shared" ca="1" si="970"/>
        <v>0</v>
      </c>
      <c r="HA464" s="416">
        <f t="shared" ref="HA464:HA502" ca="1" si="1017">GX464+GV464+GU464+GS464</f>
        <v>0</v>
      </c>
      <c r="HB464" s="372">
        <f t="shared" ca="1" si="916"/>
        <v>0</v>
      </c>
      <c r="HC464" s="242">
        <v>323</v>
      </c>
      <c r="HD464" s="29">
        <f t="shared" ref="HD464:HD501" si="1018">IF(HH464=$GI$140,$AH$124-$F$16,0)</f>
        <v>0</v>
      </c>
      <c r="HE464" s="29">
        <f t="shared" ca="1" si="944"/>
        <v>0</v>
      </c>
      <c r="HF464" s="29">
        <f t="shared" ca="1" si="971"/>
        <v>0</v>
      </c>
      <c r="HG464" s="29"/>
      <c r="HH464" s="24">
        <v>322</v>
      </c>
      <c r="HI464" s="243">
        <f t="shared" ca="1" si="917"/>
        <v>0</v>
      </c>
      <c r="HJ464" s="243">
        <f t="shared" ca="1" si="949"/>
        <v>0</v>
      </c>
      <c r="HK464" s="243">
        <f t="shared" ref="HK464:HK502" ca="1" si="1019">HJ464*$CI$139/12</f>
        <v>0</v>
      </c>
      <c r="HL464" s="33"/>
    </row>
    <row r="465" spans="3:220" ht="15" customHeight="1" x14ac:dyDescent="0.25">
      <c r="C465" s="242">
        <v>323</v>
      </c>
      <c r="D465" s="243">
        <f t="shared" si="928"/>
        <v>0</v>
      </c>
      <c r="E465" s="865">
        <f t="shared" ref="E465:E502" si="1020">IF(C465&gt;$C$140,0,($F$13*$D$16/12)*$D$17)</f>
        <v>0</v>
      </c>
      <c r="F465" s="866"/>
      <c r="G465" s="243">
        <f t="shared" si="929"/>
        <v>0</v>
      </c>
      <c r="H465" s="859">
        <f t="shared" si="952"/>
        <v>0</v>
      </c>
      <c r="I465" s="860"/>
      <c r="J465" s="243">
        <f t="shared" si="930"/>
        <v>0</v>
      </c>
      <c r="K465" s="859">
        <f t="shared" si="972"/>
        <v>0</v>
      </c>
      <c r="L465" s="860"/>
      <c r="M465" s="860"/>
      <c r="N465" s="861"/>
      <c r="O465" s="248">
        <f t="shared" si="973"/>
        <v>0</v>
      </c>
      <c r="P465" s="248">
        <f t="shared" si="950"/>
        <v>0</v>
      </c>
      <c r="Q465" s="248">
        <f t="shared" si="953"/>
        <v>0</v>
      </c>
      <c r="R465" s="1015" t="str">
        <f t="shared" si="951"/>
        <v/>
      </c>
      <c r="S465" s="1015"/>
      <c r="U465">
        <v>323</v>
      </c>
      <c r="W465" s="278"/>
      <c r="X465" s="278"/>
      <c r="Y465" s="854"/>
      <c r="Z465" s="855"/>
      <c r="AA465" s="279"/>
      <c r="AR465" s="242">
        <v>323</v>
      </c>
      <c r="AS465" s="331">
        <f t="shared" si="883"/>
        <v>0</v>
      </c>
      <c r="AT465" s="566">
        <f t="shared" si="974"/>
        <v>0</v>
      </c>
      <c r="AU465" s="331">
        <f t="shared" ca="1" si="954"/>
        <v>0</v>
      </c>
      <c r="AV465" s="329">
        <f t="shared" si="884"/>
        <v>0</v>
      </c>
      <c r="AW465" s="331">
        <f t="shared" ca="1" si="885"/>
        <v>0</v>
      </c>
      <c r="AX465" s="331">
        <f t="shared" si="975"/>
        <v>0</v>
      </c>
      <c r="AY465" s="331">
        <f t="shared" si="873"/>
        <v>0</v>
      </c>
      <c r="AZ465" s="350">
        <f t="shared" si="886"/>
        <v>0</v>
      </c>
      <c r="BA465" s="420">
        <f t="shared" ca="1" si="887"/>
        <v>0</v>
      </c>
      <c r="BB465" s="416">
        <f t="shared" ca="1" si="976"/>
        <v>0</v>
      </c>
      <c r="BC465" s="372">
        <f t="shared" si="908"/>
        <v>0</v>
      </c>
      <c r="BD465" s="443">
        <v>324</v>
      </c>
      <c r="BE465" s="444">
        <f t="shared" si="955"/>
        <v>0</v>
      </c>
      <c r="BF465" s="444">
        <f t="shared" ca="1" si="977"/>
        <v>0</v>
      </c>
      <c r="BG465" s="444">
        <f t="shared" ca="1" si="956"/>
        <v>0</v>
      </c>
      <c r="BH465" s="444">
        <f ca="1">IF(BD465&gt;$BE$140,0,SUM(BG454:BG465))</f>
        <v>0</v>
      </c>
      <c r="BI465" s="24">
        <v>323</v>
      </c>
      <c r="BJ465" s="243">
        <f t="shared" ca="1" si="898"/>
        <v>0</v>
      </c>
      <c r="BK465" s="243">
        <f t="shared" ref="BK465:BK502" ca="1" si="1021">IF(BI465&gt;$BA$140,0,BK464+BJ465)</f>
        <v>0</v>
      </c>
      <c r="BL465" s="243">
        <f t="shared" ca="1" si="978"/>
        <v>0</v>
      </c>
      <c r="BM465" s="33"/>
      <c r="BO465" s="278"/>
      <c r="BP465" s="278"/>
      <c r="BQ465" s="278"/>
      <c r="BR465" s="278"/>
      <c r="BS465" s="278"/>
      <c r="BT465" s="278"/>
      <c r="BU465" s="278"/>
      <c r="BV465" s="278"/>
      <c r="BW465" s="679">
        <v>323</v>
      </c>
      <c r="BX465" s="489">
        <f t="shared" si="979"/>
        <v>0</v>
      </c>
      <c r="BY465" s="489">
        <f t="shared" si="957"/>
        <v>0</v>
      </c>
      <c r="BZ465" s="489">
        <f t="shared" ca="1" si="958"/>
        <v>0</v>
      </c>
      <c r="CA465" s="489">
        <f t="shared" si="980"/>
        <v>0</v>
      </c>
      <c r="CB465" s="489">
        <f t="shared" ca="1" si="981"/>
        <v>0</v>
      </c>
      <c r="CC465" s="489">
        <f t="shared" si="982"/>
        <v>0</v>
      </c>
      <c r="CD465" s="489">
        <f t="shared" si="983"/>
        <v>0</v>
      </c>
      <c r="CE465" s="647">
        <f t="shared" si="984"/>
        <v>0</v>
      </c>
      <c r="CF465" s="700">
        <f t="shared" ca="1" si="872"/>
        <v>0</v>
      </c>
      <c r="CG465" s="701">
        <f t="shared" ca="1" si="985"/>
        <v>0</v>
      </c>
      <c r="CH465" s="710">
        <f t="shared" si="909"/>
        <v>0</v>
      </c>
      <c r="CI465" s="703">
        <v>324</v>
      </c>
      <c r="CJ465" s="444">
        <f t="shared" si="959"/>
        <v>0</v>
      </c>
      <c r="CK465" s="444">
        <f t="shared" ca="1" si="941"/>
        <v>0</v>
      </c>
      <c r="CL465" s="444">
        <f t="shared" ca="1" si="960"/>
        <v>0</v>
      </c>
      <c r="CM465" s="444">
        <f ca="1">IF(CI465&gt;$CJ$140,0,SUM(CL454:CL465))</f>
        <v>0</v>
      </c>
      <c r="CN465" s="29">
        <v>323</v>
      </c>
      <c r="CO465" s="29">
        <f t="shared" ca="1" si="899"/>
        <v>0</v>
      </c>
      <c r="CP465" s="29">
        <f t="shared" ca="1" si="945"/>
        <v>0</v>
      </c>
      <c r="CQ465" s="29">
        <f t="shared" ca="1" si="986"/>
        <v>0</v>
      </c>
      <c r="CR465" s="292"/>
      <c r="DB465" s="242">
        <v>323</v>
      </c>
      <c r="DC465" s="488">
        <f t="shared" si="987"/>
        <v>0</v>
      </c>
      <c r="DD465" s="489">
        <f t="shared" si="961"/>
        <v>0</v>
      </c>
      <c r="DE465" s="488">
        <f t="shared" ca="1" si="988"/>
        <v>0</v>
      </c>
      <c r="DF465" s="489">
        <f t="shared" si="989"/>
        <v>0</v>
      </c>
      <c r="DG465" s="488">
        <f t="shared" ca="1" si="990"/>
        <v>0</v>
      </c>
      <c r="DH465" s="488">
        <f t="shared" si="991"/>
        <v>0</v>
      </c>
      <c r="DI465" s="488">
        <f t="shared" si="992"/>
        <v>0</v>
      </c>
      <c r="DJ465" s="523">
        <f t="shared" si="993"/>
        <v>0</v>
      </c>
      <c r="DK465" s="420">
        <f t="shared" ca="1" si="962"/>
        <v>0</v>
      </c>
      <c r="DL465" s="416">
        <f t="shared" ca="1" si="994"/>
        <v>0</v>
      </c>
      <c r="DM465" s="372">
        <f t="shared" si="910"/>
        <v>0</v>
      </c>
      <c r="DN465" s="443">
        <v>324</v>
      </c>
      <c r="DO465" s="444">
        <f t="shared" si="963"/>
        <v>0</v>
      </c>
      <c r="DP465" s="444">
        <f t="shared" ca="1" si="931"/>
        <v>0</v>
      </c>
      <c r="DQ465" s="444">
        <f t="shared" ca="1" si="964"/>
        <v>0</v>
      </c>
      <c r="DR465" s="444">
        <f ca="1">IF(DN465&gt;$DO$140,0,SUM(DQ454:DQ465))</f>
        <v>0</v>
      </c>
      <c r="DS465" s="24">
        <v>323</v>
      </c>
      <c r="DT465" s="243">
        <f t="shared" ca="1" si="901"/>
        <v>0</v>
      </c>
      <c r="DU465" s="243">
        <f t="shared" ca="1" si="946"/>
        <v>0</v>
      </c>
      <c r="DV465" s="243">
        <f t="shared" ca="1" si="995"/>
        <v>0</v>
      </c>
      <c r="DW465" s="33"/>
      <c r="EG465" s="242">
        <v>323</v>
      </c>
      <c r="EH465" s="331">
        <f t="shared" ca="1" si="996"/>
        <v>0</v>
      </c>
      <c r="EI465" s="599">
        <f t="shared" ca="1" si="911"/>
        <v>0</v>
      </c>
      <c r="EJ465" s="331">
        <f t="shared" ca="1" si="997"/>
        <v>0</v>
      </c>
      <c r="EK465" s="594">
        <f t="shared" ca="1" si="998"/>
        <v>0</v>
      </c>
      <c r="EL465" s="488">
        <f t="shared" ca="1" si="999"/>
        <v>0</v>
      </c>
      <c r="EM465" s="331">
        <f t="shared" si="1000"/>
        <v>0</v>
      </c>
      <c r="EN465" s="331">
        <f t="shared" si="1001"/>
        <v>0</v>
      </c>
      <c r="EO465" s="595">
        <f t="shared" ca="1" si="1002"/>
        <v>0</v>
      </c>
      <c r="EP465" s="420">
        <f t="shared" ca="1" si="888"/>
        <v>0</v>
      </c>
      <c r="EQ465" s="416">
        <f t="shared" ca="1" si="1003"/>
        <v>0</v>
      </c>
      <c r="ER465" s="372">
        <f t="shared" ca="1" si="912"/>
        <v>0</v>
      </c>
      <c r="ES465" s="443">
        <v>324</v>
      </c>
      <c r="ET465" s="444">
        <f t="shared" si="1004"/>
        <v>0</v>
      </c>
      <c r="EU465" s="444">
        <f t="shared" ca="1" si="942"/>
        <v>0</v>
      </c>
      <c r="EV465" s="444">
        <f t="shared" ca="1" si="965"/>
        <v>0</v>
      </c>
      <c r="EW465" s="444">
        <f ca="1">IF(ES465&gt;$ET$140,0,SUM(EV454:EV465))</f>
        <v>0</v>
      </c>
      <c r="EX465" s="24">
        <v>323</v>
      </c>
      <c r="EY465" s="243">
        <f t="shared" ca="1" si="902"/>
        <v>0</v>
      </c>
      <c r="EZ465" s="243">
        <f t="shared" ca="1" si="947"/>
        <v>0</v>
      </c>
      <c r="FA465" s="243">
        <f t="shared" ca="1" si="1005"/>
        <v>0</v>
      </c>
      <c r="FB465" s="33"/>
      <c r="FL465" s="242">
        <v>323</v>
      </c>
      <c r="FM465" s="331">
        <f t="shared" ca="1" si="1006"/>
        <v>0</v>
      </c>
      <c r="FN465" s="600">
        <f t="shared" ca="1" si="913"/>
        <v>0</v>
      </c>
      <c r="FO465" s="331">
        <f t="shared" ca="1" si="1007"/>
        <v>0</v>
      </c>
      <c r="FP465" s="597">
        <f t="shared" ca="1" si="1008"/>
        <v>0</v>
      </c>
      <c r="FQ465" s="488">
        <f t="shared" ca="1" si="1009"/>
        <v>0</v>
      </c>
      <c r="FR465" s="331">
        <f t="shared" si="1010"/>
        <v>0</v>
      </c>
      <c r="FS465" s="331">
        <f t="shared" si="1011"/>
        <v>0</v>
      </c>
      <c r="FT465" s="596">
        <f t="shared" ca="1" si="1012"/>
        <v>0</v>
      </c>
      <c r="FU465" s="420">
        <f t="shared" ca="1" si="966"/>
        <v>0</v>
      </c>
      <c r="FV465" s="416">
        <f t="shared" ca="1" si="1013"/>
        <v>0</v>
      </c>
      <c r="FW465" s="372">
        <f t="shared" ca="1" si="914"/>
        <v>0</v>
      </c>
      <c r="FX465" s="443">
        <v>324</v>
      </c>
      <c r="FY465" s="444">
        <f t="shared" si="1014"/>
        <v>0</v>
      </c>
      <c r="FZ465" s="444">
        <f t="shared" ca="1" si="943"/>
        <v>0</v>
      </c>
      <c r="GA465" s="444">
        <f t="shared" ca="1" si="967"/>
        <v>0</v>
      </c>
      <c r="GB465" s="444">
        <f ca="1">IF(FX465&gt;$FY$140,0,SUM(GA454:GA465))</f>
        <v>0</v>
      </c>
      <c r="GC465" s="24">
        <v>323</v>
      </c>
      <c r="GD465" s="243">
        <f t="shared" ca="1" si="903"/>
        <v>0</v>
      </c>
      <c r="GE465" s="243">
        <f t="shared" ca="1" si="948"/>
        <v>0</v>
      </c>
      <c r="GF465" s="243">
        <f t="shared" ca="1" si="1015"/>
        <v>0</v>
      </c>
      <c r="GG465" s="33"/>
      <c r="GQ465" s="242">
        <v>323</v>
      </c>
      <c r="GR465" s="331">
        <f t="shared" ca="1" si="968"/>
        <v>0</v>
      </c>
      <c r="GS465" s="600">
        <f t="shared" ca="1" si="915"/>
        <v>0</v>
      </c>
      <c r="GT465" s="331">
        <f t="shared" ca="1" si="969"/>
        <v>0</v>
      </c>
      <c r="GU465" s="591">
        <f t="shared" ca="1" si="1016"/>
        <v>0</v>
      </c>
      <c r="GV465" s="488">
        <f t="shared" ca="1" si="904"/>
        <v>0</v>
      </c>
      <c r="GW465" s="331">
        <f t="shared" si="905"/>
        <v>0</v>
      </c>
      <c r="GX465" s="331">
        <f t="shared" si="906"/>
        <v>0</v>
      </c>
      <c r="GY465" s="593">
        <f t="shared" ca="1" si="907"/>
        <v>0</v>
      </c>
      <c r="GZ465" s="420">
        <f t="shared" ca="1" si="970"/>
        <v>0</v>
      </c>
      <c r="HA465" s="416">
        <f t="shared" ca="1" si="1017"/>
        <v>0</v>
      </c>
      <c r="HB465" s="372">
        <f t="shared" ca="1" si="916"/>
        <v>0</v>
      </c>
      <c r="HC465" s="443">
        <v>324</v>
      </c>
      <c r="HD465" s="444">
        <f t="shared" si="1018"/>
        <v>0</v>
      </c>
      <c r="HE465" s="444">
        <f t="shared" ca="1" si="944"/>
        <v>0</v>
      </c>
      <c r="HF465" s="444">
        <f t="shared" ca="1" si="971"/>
        <v>0</v>
      </c>
      <c r="HG465" s="444">
        <f ca="1">IF(HC465&gt;$HD$140,0,SUM(HF454:HF465))</f>
        <v>0</v>
      </c>
      <c r="HH465" s="24">
        <v>323</v>
      </c>
      <c r="HI465" s="243">
        <f t="shared" ca="1" si="917"/>
        <v>0</v>
      </c>
      <c r="HJ465" s="243">
        <f t="shared" ca="1" si="949"/>
        <v>0</v>
      </c>
      <c r="HK465" s="243">
        <f t="shared" ca="1" si="1019"/>
        <v>0</v>
      </c>
      <c r="HL465" s="33"/>
    </row>
    <row r="466" spans="3:220" ht="15" customHeight="1" x14ac:dyDescent="0.25">
      <c r="C466" s="242">
        <v>324</v>
      </c>
      <c r="D466" s="243">
        <f t="shared" si="928"/>
        <v>0</v>
      </c>
      <c r="E466" s="865">
        <f t="shared" si="1020"/>
        <v>0</v>
      </c>
      <c r="F466" s="866"/>
      <c r="G466" s="243">
        <f t="shared" si="929"/>
        <v>0</v>
      </c>
      <c r="H466" s="859">
        <f t="shared" si="952"/>
        <v>0</v>
      </c>
      <c r="I466" s="860"/>
      <c r="J466" s="243">
        <f t="shared" si="930"/>
        <v>0</v>
      </c>
      <c r="K466" s="859">
        <f t="shared" si="972"/>
        <v>0</v>
      </c>
      <c r="L466" s="860"/>
      <c r="M466" s="860"/>
      <c r="N466" s="861"/>
      <c r="O466" s="248">
        <f t="shared" si="973"/>
        <v>0</v>
      </c>
      <c r="P466" s="248">
        <f t="shared" si="950"/>
        <v>0</v>
      </c>
      <c r="Q466" s="248">
        <f t="shared" si="953"/>
        <v>0</v>
      </c>
      <c r="R466" s="1015" t="str">
        <f t="shared" si="951"/>
        <v/>
      </c>
      <c r="S466" s="1015"/>
      <c r="U466">
        <v>324</v>
      </c>
      <c r="W466" s="278"/>
      <c r="X466" s="278"/>
      <c r="Y466" s="854"/>
      <c r="Z466" s="855"/>
      <c r="AA466" s="279"/>
      <c r="AR466" s="242">
        <v>324</v>
      </c>
      <c r="AS466" s="331">
        <f t="shared" si="883"/>
        <v>0</v>
      </c>
      <c r="AT466" s="566">
        <f t="shared" si="974"/>
        <v>0</v>
      </c>
      <c r="AU466" s="331">
        <f t="shared" ca="1" si="954"/>
        <v>0</v>
      </c>
      <c r="AV466" s="329">
        <f t="shared" si="884"/>
        <v>0</v>
      </c>
      <c r="AW466" s="331">
        <f t="shared" ca="1" si="885"/>
        <v>0</v>
      </c>
      <c r="AX466" s="331">
        <f t="shared" si="975"/>
        <v>0</v>
      </c>
      <c r="AY466" s="331">
        <f t="shared" si="873"/>
        <v>0</v>
      </c>
      <c r="AZ466" s="350">
        <f t="shared" si="886"/>
        <v>0</v>
      </c>
      <c r="BA466" s="420">
        <f t="shared" ca="1" si="887"/>
        <v>0</v>
      </c>
      <c r="BB466" s="416">
        <f t="shared" ca="1" si="976"/>
        <v>0</v>
      </c>
      <c r="BC466" s="372">
        <f t="shared" si="908"/>
        <v>0</v>
      </c>
      <c r="BD466" s="242">
        <v>325</v>
      </c>
      <c r="BE466" s="29">
        <f t="shared" si="955"/>
        <v>0</v>
      </c>
      <c r="BF466" s="445">
        <f ca="1">(IF(BD466&gt;$BE$140,0,BF465+BE466))+BH465</f>
        <v>0</v>
      </c>
      <c r="BG466" s="29">
        <f t="shared" ca="1" si="956"/>
        <v>0</v>
      </c>
      <c r="BH466" s="29"/>
      <c r="BI466" s="433">
        <v>324</v>
      </c>
      <c r="BJ466" s="428">
        <f t="shared" ca="1" si="898"/>
        <v>0</v>
      </c>
      <c r="BK466" s="428">
        <f t="shared" ca="1" si="1021"/>
        <v>0</v>
      </c>
      <c r="BL466" s="428">
        <f t="shared" ca="1" si="978"/>
        <v>0</v>
      </c>
      <c r="BM466" s="446">
        <f ca="1">IF(BI466&gt;$BA$140,0,SUM(BL455:BL466))</f>
        <v>0</v>
      </c>
      <c r="BO466" s="278"/>
      <c r="BP466" s="278"/>
      <c r="BQ466" s="278"/>
      <c r="BR466" s="278"/>
      <c r="BS466" s="278"/>
      <c r="BT466" s="278"/>
      <c r="BU466" s="278"/>
      <c r="BV466" s="278"/>
      <c r="BW466" s="679">
        <v>324</v>
      </c>
      <c r="BX466" s="489">
        <f t="shared" si="979"/>
        <v>0</v>
      </c>
      <c r="BY466" s="489">
        <f t="shared" si="957"/>
        <v>0</v>
      </c>
      <c r="BZ466" s="489">
        <f t="shared" ca="1" si="958"/>
        <v>0</v>
      </c>
      <c r="CA466" s="489">
        <f t="shared" si="980"/>
        <v>0</v>
      </c>
      <c r="CB466" s="489">
        <f t="shared" ca="1" si="981"/>
        <v>0</v>
      </c>
      <c r="CC466" s="489">
        <f t="shared" si="982"/>
        <v>0</v>
      </c>
      <c r="CD466" s="489">
        <f t="shared" si="983"/>
        <v>0</v>
      </c>
      <c r="CE466" s="647">
        <f t="shared" si="984"/>
        <v>0</v>
      </c>
      <c r="CF466" s="700">
        <f t="shared" ca="1" si="872"/>
        <v>0</v>
      </c>
      <c r="CG466" s="701">
        <f t="shared" ca="1" si="985"/>
        <v>0</v>
      </c>
      <c r="CH466" s="710">
        <f t="shared" si="909"/>
        <v>0</v>
      </c>
      <c r="CI466" s="679">
        <v>325</v>
      </c>
      <c r="CJ466" s="29">
        <f t="shared" si="959"/>
        <v>0</v>
      </c>
      <c r="CK466" s="445">
        <f ca="1">(IF(CI466&gt;$CJ$140,0,CK465+CJ466))+CM465</f>
        <v>0</v>
      </c>
      <c r="CL466" s="29">
        <f t="shared" ca="1" si="960"/>
        <v>0</v>
      </c>
      <c r="CM466" s="29"/>
      <c r="CN466" s="432">
        <v>324</v>
      </c>
      <c r="CO466" s="432">
        <f t="shared" ca="1" si="899"/>
        <v>0</v>
      </c>
      <c r="CP466" s="432">
        <f t="shared" ca="1" si="945"/>
        <v>0</v>
      </c>
      <c r="CQ466" s="432">
        <f t="shared" ca="1" si="986"/>
        <v>0</v>
      </c>
      <c r="CR466" s="296">
        <f ca="1">IF(CN466&gt;$CF$140,0,SUM(CQ455:CQ466))</f>
        <v>0</v>
      </c>
      <c r="DB466" s="242">
        <v>324</v>
      </c>
      <c r="DC466" s="488">
        <f t="shared" si="987"/>
        <v>0</v>
      </c>
      <c r="DD466" s="489">
        <f t="shared" si="961"/>
        <v>0</v>
      </c>
      <c r="DE466" s="488">
        <f t="shared" ca="1" si="988"/>
        <v>0</v>
      </c>
      <c r="DF466" s="489">
        <f t="shared" si="989"/>
        <v>0</v>
      </c>
      <c r="DG466" s="488">
        <f t="shared" ca="1" si="990"/>
        <v>0</v>
      </c>
      <c r="DH466" s="488">
        <f t="shared" si="991"/>
        <v>0</v>
      </c>
      <c r="DI466" s="488">
        <f t="shared" si="992"/>
        <v>0</v>
      </c>
      <c r="DJ466" s="523">
        <f t="shared" si="993"/>
        <v>0</v>
      </c>
      <c r="DK466" s="420">
        <f t="shared" ca="1" si="962"/>
        <v>0</v>
      </c>
      <c r="DL466" s="416">
        <f t="shared" ca="1" si="994"/>
        <v>0</v>
      </c>
      <c r="DM466" s="372">
        <f t="shared" si="910"/>
        <v>0</v>
      </c>
      <c r="DN466" s="242">
        <v>325</v>
      </c>
      <c r="DO466" s="29">
        <f t="shared" si="963"/>
        <v>0</v>
      </c>
      <c r="DP466" s="445">
        <f ca="1">(IF(DN466&gt;$DO$140,0,DP465+DO466))+DR465</f>
        <v>0</v>
      </c>
      <c r="DQ466" s="29">
        <f t="shared" ca="1" si="964"/>
        <v>0</v>
      </c>
      <c r="DR466" s="29"/>
      <c r="DS466" s="433">
        <v>324</v>
      </c>
      <c r="DT466" s="428">
        <f t="shared" ca="1" si="901"/>
        <v>0</v>
      </c>
      <c r="DU466" s="428">
        <f t="shared" ca="1" si="946"/>
        <v>0</v>
      </c>
      <c r="DV466" s="428">
        <f t="shared" ca="1" si="995"/>
        <v>0</v>
      </c>
      <c r="DW466" s="446">
        <f ca="1">IF(DS466&gt;$DK$140,0,SUM(DV455:DV466))</f>
        <v>0</v>
      </c>
      <c r="EG466" s="242">
        <v>324</v>
      </c>
      <c r="EH466" s="331">
        <f t="shared" ca="1" si="996"/>
        <v>0</v>
      </c>
      <c r="EI466" s="599">
        <f t="shared" ca="1" si="911"/>
        <v>0</v>
      </c>
      <c r="EJ466" s="331">
        <f t="shared" ca="1" si="997"/>
        <v>0</v>
      </c>
      <c r="EK466" s="594">
        <f t="shared" ca="1" si="998"/>
        <v>0</v>
      </c>
      <c r="EL466" s="488">
        <f t="shared" ca="1" si="999"/>
        <v>0</v>
      </c>
      <c r="EM466" s="331">
        <f t="shared" si="1000"/>
        <v>0</v>
      </c>
      <c r="EN466" s="331">
        <f t="shared" si="1001"/>
        <v>0</v>
      </c>
      <c r="EO466" s="595">
        <f t="shared" ca="1" si="1002"/>
        <v>0</v>
      </c>
      <c r="EP466" s="420">
        <f t="shared" ca="1" si="888"/>
        <v>0</v>
      </c>
      <c r="EQ466" s="416">
        <f t="shared" ca="1" si="1003"/>
        <v>0</v>
      </c>
      <c r="ER466" s="372">
        <f t="shared" ca="1" si="912"/>
        <v>0</v>
      </c>
      <c r="ES466" s="242">
        <v>325</v>
      </c>
      <c r="ET466" s="29">
        <f t="shared" si="1004"/>
        <v>0</v>
      </c>
      <c r="EU466" s="445">
        <f ca="1">(IF(ES466&gt;$ET$140,0,EU465+ET466))+EW465</f>
        <v>0</v>
      </c>
      <c r="EV466" s="29">
        <f t="shared" ca="1" si="965"/>
        <v>0</v>
      </c>
      <c r="EW466" s="29"/>
      <c r="EX466" s="433">
        <v>324</v>
      </c>
      <c r="EY466" s="428">
        <f t="shared" ca="1" si="902"/>
        <v>0</v>
      </c>
      <c r="EZ466" s="428">
        <f t="shared" ca="1" si="947"/>
        <v>0</v>
      </c>
      <c r="FA466" s="428">
        <f t="shared" ca="1" si="1005"/>
        <v>0</v>
      </c>
      <c r="FB466" s="446">
        <f ca="1">IF(EX466&gt;$EP$140,0,SUM(FA455:FA466))</f>
        <v>0</v>
      </c>
      <c r="FL466" s="242">
        <v>324</v>
      </c>
      <c r="FM466" s="331">
        <f t="shared" ca="1" si="1006"/>
        <v>0</v>
      </c>
      <c r="FN466" s="600">
        <f t="shared" ca="1" si="913"/>
        <v>0</v>
      </c>
      <c r="FO466" s="331">
        <f t="shared" ca="1" si="1007"/>
        <v>0</v>
      </c>
      <c r="FP466" s="597">
        <f t="shared" ca="1" si="1008"/>
        <v>0</v>
      </c>
      <c r="FQ466" s="488">
        <f t="shared" ca="1" si="1009"/>
        <v>0</v>
      </c>
      <c r="FR466" s="331">
        <f t="shared" si="1010"/>
        <v>0</v>
      </c>
      <c r="FS466" s="331">
        <f t="shared" si="1011"/>
        <v>0</v>
      </c>
      <c r="FT466" s="596">
        <f t="shared" ca="1" si="1012"/>
        <v>0</v>
      </c>
      <c r="FU466" s="420">
        <f t="shared" ca="1" si="966"/>
        <v>0</v>
      </c>
      <c r="FV466" s="416">
        <f t="shared" ca="1" si="1013"/>
        <v>0</v>
      </c>
      <c r="FW466" s="372">
        <f t="shared" ca="1" si="914"/>
        <v>0</v>
      </c>
      <c r="FX466" s="242">
        <v>325</v>
      </c>
      <c r="FY466" s="29">
        <f t="shared" si="1014"/>
        <v>0</v>
      </c>
      <c r="FZ466" s="445">
        <f ca="1">(IF(FX466&gt;$FY$140,0,FZ465+FY466))+GB465</f>
        <v>0</v>
      </c>
      <c r="GA466" s="29">
        <f t="shared" ca="1" si="967"/>
        <v>0</v>
      </c>
      <c r="GB466" s="29"/>
      <c r="GC466" s="433">
        <v>324</v>
      </c>
      <c r="GD466" s="428">
        <f t="shared" ca="1" si="903"/>
        <v>0</v>
      </c>
      <c r="GE466" s="428">
        <f t="shared" ca="1" si="948"/>
        <v>0</v>
      </c>
      <c r="GF466" s="428">
        <f t="shared" ca="1" si="1015"/>
        <v>0</v>
      </c>
      <c r="GG466" s="446">
        <f ca="1">IF(GC466&gt;$FU$140,0,SUM(GF455:GF466))</f>
        <v>0</v>
      </c>
      <c r="GQ466" s="242">
        <v>324</v>
      </c>
      <c r="GR466" s="331">
        <f t="shared" ca="1" si="968"/>
        <v>0</v>
      </c>
      <c r="GS466" s="600">
        <f t="shared" ca="1" si="915"/>
        <v>0</v>
      </c>
      <c r="GT466" s="331">
        <f t="shared" ca="1" si="969"/>
        <v>0</v>
      </c>
      <c r="GU466" s="591">
        <f t="shared" ca="1" si="1016"/>
        <v>0</v>
      </c>
      <c r="GV466" s="488">
        <f t="shared" ca="1" si="904"/>
        <v>0</v>
      </c>
      <c r="GW466" s="331">
        <f t="shared" si="905"/>
        <v>0</v>
      </c>
      <c r="GX466" s="331">
        <f t="shared" si="906"/>
        <v>0</v>
      </c>
      <c r="GY466" s="593">
        <f t="shared" ca="1" si="907"/>
        <v>0</v>
      </c>
      <c r="GZ466" s="420">
        <f t="shared" ca="1" si="970"/>
        <v>0</v>
      </c>
      <c r="HA466" s="416">
        <f t="shared" ca="1" si="1017"/>
        <v>0</v>
      </c>
      <c r="HB466" s="372">
        <f t="shared" ca="1" si="916"/>
        <v>0</v>
      </c>
      <c r="HC466" s="242">
        <v>325</v>
      </c>
      <c r="HD466" s="29">
        <f t="shared" si="1018"/>
        <v>0</v>
      </c>
      <c r="HE466" s="445">
        <f ca="1">(IF(HC466&gt;$HD$140,0,HE465+HD466))+HG465</f>
        <v>0</v>
      </c>
      <c r="HF466" s="29">
        <f t="shared" ca="1" si="971"/>
        <v>0</v>
      </c>
      <c r="HG466" s="29"/>
      <c r="HH466" s="433">
        <v>324</v>
      </c>
      <c r="HI466" s="428">
        <f t="shared" ca="1" si="917"/>
        <v>0</v>
      </c>
      <c r="HJ466" s="428">
        <f t="shared" ca="1" si="949"/>
        <v>0</v>
      </c>
      <c r="HK466" s="428">
        <f t="shared" ca="1" si="1019"/>
        <v>0</v>
      </c>
      <c r="HL466" s="446">
        <f ca="1">IF(HH466&gt;$GZ$140,0,SUM(HK455:HK466))</f>
        <v>0</v>
      </c>
    </row>
    <row r="467" spans="3:220" ht="15" customHeight="1" x14ac:dyDescent="0.25">
      <c r="C467" s="242">
        <v>325</v>
      </c>
      <c r="D467" s="243">
        <f t="shared" si="928"/>
        <v>0</v>
      </c>
      <c r="E467" s="865">
        <f t="shared" si="1020"/>
        <v>0</v>
      </c>
      <c r="F467" s="866"/>
      <c r="G467" s="243">
        <f t="shared" si="929"/>
        <v>0</v>
      </c>
      <c r="H467" s="859">
        <f t="shared" si="952"/>
        <v>0</v>
      </c>
      <c r="I467" s="860"/>
      <c r="J467" s="243">
        <f t="shared" si="930"/>
        <v>0</v>
      </c>
      <c r="K467" s="859">
        <f t="shared" si="972"/>
        <v>0</v>
      </c>
      <c r="L467" s="860"/>
      <c r="M467" s="860"/>
      <c r="N467" s="861"/>
      <c r="O467" s="248">
        <f t="shared" si="973"/>
        <v>0</v>
      </c>
      <c r="P467" s="248">
        <f t="shared" si="950"/>
        <v>0</v>
      </c>
      <c r="Q467" s="248">
        <f t="shared" si="953"/>
        <v>0</v>
      </c>
      <c r="R467" s="1015" t="str">
        <f t="shared" si="951"/>
        <v/>
      </c>
      <c r="S467" s="1015"/>
      <c r="U467">
        <v>325</v>
      </c>
      <c r="W467" s="278"/>
      <c r="X467" s="278"/>
      <c r="Y467" s="854"/>
      <c r="Z467" s="855"/>
      <c r="AA467" s="279"/>
      <c r="AR467" s="242">
        <v>325</v>
      </c>
      <c r="AS467" s="331">
        <f t="shared" si="883"/>
        <v>0</v>
      </c>
      <c r="AT467" s="566">
        <f t="shared" si="974"/>
        <v>0</v>
      </c>
      <c r="AU467" s="331">
        <f t="shared" ca="1" si="954"/>
        <v>0</v>
      </c>
      <c r="AV467" s="329">
        <f t="shared" si="884"/>
        <v>0</v>
      </c>
      <c r="AW467" s="331">
        <f t="shared" ca="1" si="885"/>
        <v>0</v>
      </c>
      <c r="AX467" s="331">
        <f t="shared" si="975"/>
        <v>0</v>
      </c>
      <c r="AY467" s="331">
        <f t="shared" si="873"/>
        <v>0</v>
      </c>
      <c r="AZ467" s="350">
        <f t="shared" si="886"/>
        <v>0</v>
      </c>
      <c r="BA467" s="420">
        <f t="shared" ca="1" si="887"/>
        <v>0</v>
      </c>
      <c r="BB467" s="416">
        <f t="shared" ca="1" si="976"/>
        <v>0</v>
      </c>
      <c r="BC467" s="372">
        <f t="shared" si="908"/>
        <v>0</v>
      </c>
      <c r="BD467" s="242">
        <v>326</v>
      </c>
      <c r="BE467" s="29">
        <f t="shared" si="955"/>
        <v>0</v>
      </c>
      <c r="BF467" s="29">
        <f t="shared" ca="1" si="977"/>
        <v>0</v>
      </c>
      <c r="BG467" s="29">
        <f t="shared" ca="1" si="956"/>
        <v>0</v>
      </c>
      <c r="BH467" s="29"/>
      <c r="BI467" s="24">
        <v>325</v>
      </c>
      <c r="BJ467" s="243">
        <f t="shared" ca="1" si="898"/>
        <v>0</v>
      </c>
      <c r="BK467" s="447">
        <f ca="1">IF(BI467&gt;$BA$140,0,BK466+BJ467)+BM466</f>
        <v>0</v>
      </c>
      <c r="BL467" s="243">
        <f t="shared" ca="1" si="978"/>
        <v>0</v>
      </c>
      <c r="BM467" s="33"/>
      <c r="BO467" s="278"/>
      <c r="BP467" s="278"/>
      <c r="BQ467" s="278"/>
      <c r="BR467" s="278"/>
      <c r="BS467" s="278"/>
      <c r="BT467" s="278"/>
      <c r="BU467" s="278"/>
      <c r="BV467" s="278"/>
      <c r="BW467" s="679">
        <v>325</v>
      </c>
      <c r="BX467" s="489">
        <f t="shared" si="979"/>
        <v>0</v>
      </c>
      <c r="BY467" s="489">
        <f t="shared" si="957"/>
        <v>0</v>
      </c>
      <c r="BZ467" s="489">
        <f t="shared" ca="1" si="958"/>
        <v>0</v>
      </c>
      <c r="CA467" s="489">
        <f t="shared" si="980"/>
        <v>0</v>
      </c>
      <c r="CB467" s="489">
        <f t="shared" ca="1" si="981"/>
        <v>0</v>
      </c>
      <c r="CC467" s="489">
        <f t="shared" si="982"/>
        <v>0</v>
      </c>
      <c r="CD467" s="489">
        <f t="shared" si="983"/>
        <v>0</v>
      </c>
      <c r="CE467" s="647">
        <f t="shared" si="984"/>
        <v>0</v>
      </c>
      <c r="CF467" s="700">
        <f t="shared" ca="1" si="872"/>
        <v>0</v>
      </c>
      <c r="CG467" s="701">
        <f t="shared" ca="1" si="985"/>
        <v>0</v>
      </c>
      <c r="CH467" s="710">
        <f t="shared" si="909"/>
        <v>0</v>
      </c>
      <c r="CI467" s="679">
        <v>326</v>
      </c>
      <c r="CJ467" s="29">
        <f t="shared" si="959"/>
        <v>0</v>
      </c>
      <c r="CK467" s="29">
        <f ca="1">IF(CI467&gt;$CJ$140,0,CK466+CJ467)</f>
        <v>0</v>
      </c>
      <c r="CL467" s="29">
        <f t="shared" ca="1" si="960"/>
        <v>0</v>
      </c>
      <c r="CM467" s="29"/>
      <c r="CN467" s="29">
        <v>325</v>
      </c>
      <c r="CO467" s="29">
        <f t="shared" ca="1" si="899"/>
        <v>0</v>
      </c>
      <c r="CP467" s="704">
        <f ca="1">IF(CN467&gt;$CF$140,0,CP466+CO467)+CR466</f>
        <v>0</v>
      </c>
      <c r="CQ467" s="29">
        <f t="shared" ca="1" si="986"/>
        <v>0</v>
      </c>
      <c r="CR467" s="292"/>
      <c r="DB467" s="242">
        <v>325</v>
      </c>
      <c r="DC467" s="488">
        <f t="shared" si="987"/>
        <v>0</v>
      </c>
      <c r="DD467" s="489">
        <f t="shared" si="961"/>
        <v>0</v>
      </c>
      <c r="DE467" s="488">
        <f t="shared" ca="1" si="988"/>
        <v>0</v>
      </c>
      <c r="DF467" s="489">
        <f t="shared" si="989"/>
        <v>0</v>
      </c>
      <c r="DG467" s="488">
        <f t="shared" ca="1" si="990"/>
        <v>0</v>
      </c>
      <c r="DH467" s="488">
        <f t="shared" si="991"/>
        <v>0</v>
      </c>
      <c r="DI467" s="488">
        <f t="shared" si="992"/>
        <v>0</v>
      </c>
      <c r="DJ467" s="523">
        <f t="shared" si="993"/>
        <v>0</v>
      </c>
      <c r="DK467" s="420">
        <f t="shared" ca="1" si="962"/>
        <v>0</v>
      </c>
      <c r="DL467" s="416">
        <f t="shared" ca="1" si="994"/>
        <v>0</v>
      </c>
      <c r="DM467" s="372">
        <f t="shared" si="910"/>
        <v>0</v>
      </c>
      <c r="DN467" s="242">
        <v>326</v>
      </c>
      <c r="DO467" s="29">
        <f t="shared" si="963"/>
        <v>0</v>
      </c>
      <c r="DP467" s="29">
        <f t="shared" ca="1" si="931"/>
        <v>0</v>
      </c>
      <c r="DQ467" s="29">
        <f t="shared" ca="1" si="964"/>
        <v>0</v>
      </c>
      <c r="DR467" s="29"/>
      <c r="DS467" s="24">
        <v>325</v>
      </c>
      <c r="DT467" s="243">
        <f t="shared" ca="1" si="901"/>
        <v>0</v>
      </c>
      <c r="DU467" s="447">
        <f ca="1">IF(DS467&gt;$DK$140,0,DU466+DT467)+DW466</f>
        <v>0</v>
      </c>
      <c r="DV467" s="243">
        <f t="shared" ca="1" si="995"/>
        <v>0</v>
      </c>
      <c r="DW467" s="33"/>
      <c r="EG467" s="242">
        <v>325</v>
      </c>
      <c r="EH467" s="331">
        <f t="shared" ca="1" si="996"/>
        <v>0</v>
      </c>
      <c r="EI467" s="599">
        <f t="shared" ca="1" si="911"/>
        <v>0</v>
      </c>
      <c r="EJ467" s="331">
        <f t="shared" ca="1" si="997"/>
        <v>0</v>
      </c>
      <c r="EK467" s="594">
        <f t="shared" ca="1" si="998"/>
        <v>0</v>
      </c>
      <c r="EL467" s="488">
        <f t="shared" ca="1" si="999"/>
        <v>0</v>
      </c>
      <c r="EM467" s="331">
        <f t="shared" si="1000"/>
        <v>0</v>
      </c>
      <c r="EN467" s="331">
        <f t="shared" si="1001"/>
        <v>0</v>
      </c>
      <c r="EO467" s="595">
        <f t="shared" ca="1" si="1002"/>
        <v>0</v>
      </c>
      <c r="EP467" s="420">
        <f t="shared" ca="1" si="888"/>
        <v>0</v>
      </c>
      <c r="EQ467" s="416">
        <f t="shared" ca="1" si="1003"/>
        <v>0</v>
      </c>
      <c r="ER467" s="372">
        <f t="shared" ca="1" si="912"/>
        <v>0</v>
      </c>
      <c r="ES467" s="242">
        <v>326</v>
      </c>
      <c r="ET467" s="29">
        <f t="shared" si="1004"/>
        <v>0</v>
      </c>
      <c r="EU467" s="29">
        <f ca="1">IF(ES467&gt;$ET$140,0,EU466+ET467)</f>
        <v>0</v>
      </c>
      <c r="EV467" s="29">
        <f t="shared" ca="1" si="965"/>
        <v>0</v>
      </c>
      <c r="EW467" s="29"/>
      <c r="EX467" s="24">
        <v>325</v>
      </c>
      <c r="EY467" s="243">
        <f t="shared" ca="1" si="902"/>
        <v>0</v>
      </c>
      <c r="EZ467" s="447">
        <f ca="1">IF(EX467&gt;$EP$140,0,EZ466+EY467)+FB466</f>
        <v>0</v>
      </c>
      <c r="FA467" s="243">
        <f t="shared" ca="1" si="1005"/>
        <v>0</v>
      </c>
      <c r="FB467" s="33"/>
      <c r="FL467" s="242">
        <v>325</v>
      </c>
      <c r="FM467" s="331">
        <f t="shared" ca="1" si="1006"/>
        <v>0</v>
      </c>
      <c r="FN467" s="600">
        <f t="shared" ca="1" si="913"/>
        <v>0</v>
      </c>
      <c r="FO467" s="331">
        <f t="shared" ca="1" si="1007"/>
        <v>0</v>
      </c>
      <c r="FP467" s="597">
        <f t="shared" ca="1" si="1008"/>
        <v>0</v>
      </c>
      <c r="FQ467" s="488">
        <f t="shared" ca="1" si="1009"/>
        <v>0</v>
      </c>
      <c r="FR467" s="331">
        <f t="shared" si="1010"/>
        <v>0</v>
      </c>
      <c r="FS467" s="331">
        <f t="shared" si="1011"/>
        <v>0</v>
      </c>
      <c r="FT467" s="596">
        <f t="shared" ca="1" si="1012"/>
        <v>0</v>
      </c>
      <c r="FU467" s="420">
        <f t="shared" ca="1" si="966"/>
        <v>0</v>
      </c>
      <c r="FV467" s="416">
        <f t="shared" ca="1" si="1013"/>
        <v>0</v>
      </c>
      <c r="FW467" s="372">
        <f t="shared" ca="1" si="914"/>
        <v>0</v>
      </c>
      <c r="FX467" s="242">
        <v>326</v>
      </c>
      <c r="FY467" s="29">
        <f t="shared" si="1014"/>
        <v>0</v>
      </c>
      <c r="FZ467" s="29">
        <f ca="1">IF(FX467&gt;$FY$140,0,FZ466+FY467)</f>
        <v>0</v>
      </c>
      <c r="GA467" s="29">
        <f t="shared" ca="1" si="967"/>
        <v>0</v>
      </c>
      <c r="GB467" s="29"/>
      <c r="GC467" s="24">
        <v>325</v>
      </c>
      <c r="GD467" s="243">
        <f t="shared" ca="1" si="903"/>
        <v>0</v>
      </c>
      <c r="GE467" s="447">
        <f ca="1">IF(GC467&gt;$FU$140,0,GE466+GD467)+GG466</f>
        <v>0</v>
      </c>
      <c r="GF467" s="243">
        <f t="shared" ca="1" si="1015"/>
        <v>0</v>
      </c>
      <c r="GG467" s="33"/>
      <c r="GQ467" s="242">
        <v>325</v>
      </c>
      <c r="GR467" s="331">
        <f t="shared" ca="1" si="968"/>
        <v>0</v>
      </c>
      <c r="GS467" s="600">
        <f t="shared" ca="1" si="915"/>
        <v>0</v>
      </c>
      <c r="GT467" s="331">
        <f t="shared" ca="1" si="969"/>
        <v>0</v>
      </c>
      <c r="GU467" s="591">
        <f t="shared" ca="1" si="1016"/>
        <v>0</v>
      </c>
      <c r="GV467" s="488">
        <f t="shared" ca="1" si="904"/>
        <v>0</v>
      </c>
      <c r="GW467" s="331">
        <f t="shared" si="905"/>
        <v>0</v>
      </c>
      <c r="GX467" s="331">
        <f t="shared" si="906"/>
        <v>0</v>
      </c>
      <c r="GY467" s="593">
        <f t="shared" ca="1" si="907"/>
        <v>0</v>
      </c>
      <c r="GZ467" s="420">
        <f t="shared" ca="1" si="970"/>
        <v>0</v>
      </c>
      <c r="HA467" s="416">
        <f t="shared" ca="1" si="1017"/>
        <v>0</v>
      </c>
      <c r="HB467" s="372">
        <f t="shared" ca="1" si="916"/>
        <v>0</v>
      </c>
      <c r="HC467" s="242">
        <v>326</v>
      </c>
      <c r="HD467" s="29">
        <f t="shared" si="1018"/>
        <v>0</v>
      </c>
      <c r="HE467" s="29">
        <f ca="1">IF(HC467&gt;$HD$140,0,HE466+HD467)</f>
        <v>0</v>
      </c>
      <c r="HF467" s="29">
        <f t="shared" ca="1" si="971"/>
        <v>0</v>
      </c>
      <c r="HG467" s="29"/>
      <c r="HH467" s="24">
        <v>325</v>
      </c>
      <c r="HI467" s="243">
        <f t="shared" ca="1" si="917"/>
        <v>0</v>
      </c>
      <c r="HJ467" s="447">
        <f ca="1">IF(HH467&gt;$GZ$140,0,HJ466+HI467)+HL466</f>
        <v>0</v>
      </c>
      <c r="HK467" s="243">
        <f t="shared" ca="1" si="1019"/>
        <v>0</v>
      </c>
      <c r="HL467" s="33"/>
    </row>
    <row r="468" spans="3:220" ht="15" customHeight="1" x14ac:dyDescent="0.25">
      <c r="C468" s="242">
        <v>326</v>
      </c>
      <c r="D468" s="243">
        <f t="shared" si="928"/>
        <v>0</v>
      </c>
      <c r="E468" s="865">
        <f t="shared" si="1020"/>
        <v>0</v>
      </c>
      <c r="F468" s="866"/>
      <c r="G468" s="243">
        <f t="shared" si="929"/>
        <v>0</v>
      </c>
      <c r="H468" s="859">
        <f t="shared" si="952"/>
        <v>0</v>
      </c>
      <c r="I468" s="860"/>
      <c r="J468" s="243">
        <f t="shared" si="930"/>
        <v>0</v>
      </c>
      <c r="K468" s="859">
        <f t="shared" si="972"/>
        <v>0</v>
      </c>
      <c r="L468" s="860"/>
      <c r="M468" s="860"/>
      <c r="N468" s="861"/>
      <c r="O468" s="248">
        <f t="shared" si="973"/>
        <v>0</v>
      </c>
      <c r="P468" s="248">
        <f t="shared" si="950"/>
        <v>0</v>
      </c>
      <c r="Q468" s="248">
        <f t="shared" si="953"/>
        <v>0</v>
      </c>
      <c r="R468" s="1015" t="str">
        <f t="shared" si="951"/>
        <v/>
      </c>
      <c r="S468" s="1015"/>
      <c r="U468">
        <v>326</v>
      </c>
      <c r="W468" s="278"/>
      <c r="X468" s="278"/>
      <c r="Y468" s="854"/>
      <c r="Z468" s="855"/>
      <c r="AA468" s="279"/>
      <c r="AR468" s="242">
        <v>326</v>
      </c>
      <c r="AS468" s="331">
        <f t="shared" si="883"/>
        <v>0</v>
      </c>
      <c r="AT468" s="566">
        <f t="shared" si="974"/>
        <v>0</v>
      </c>
      <c r="AU468" s="331">
        <f t="shared" ca="1" si="954"/>
        <v>0</v>
      </c>
      <c r="AV468" s="329">
        <f t="shared" si="884"/>
        <v>0</v>
      </c>
      <c r="AW468" s="331">
        <f t="shared" ca="1" si="885"/>
        <v>0</v>
      </c>
      <c r="AX468" s="331">
        <f t="shared" si="975"/>
        <v>0</v>
      </c>
      <c r="AY468" s="331">
        <f t="shared" si="873"/>
        <v>0</v>
      </c>
      <c r="AZ468" s="350">
        <f t="shared" si="886"/>
        <v>0</v>
      </c>
      <c r="BA468" s="420">
        <f t="shared" ca="1" si="887"/>
        <v>0</v>
      </c>
      <c r="BB468" s="416">
        <f t="shared" ca="1" si="976"/>
        <v>0</v>
      </c>
      <c r="BC468" s="372">
        <f t="shared" si="908"/>
        <v>0</v>
      </c>
      <c r="BD468" s="242">
        <v>327</v>
      </c>
      <c r="BE468" s="29">
        <f t="shared" si="955"/>
        <v>0</v>
      </c>
      <c r="BF468" s="29">
        <f t="shared" ca="1" si="977"/>
        <v>0</v>
      </c>
      <c r="BG468" s="29">
        <f t="shared" ca="1" si="956"/>
        <v>0</v>
      </c>
      <c r="BH468" s="29"/>
      <c r="BI468" s="24">
        <v>326</v>
      </c>
      <c r="BJ468" s="243">
        <f t="shared" ca="1" si="898"/>
        <v>0</v>
      </c>
      <c r="BK468" s="243">
        <f t="shared" ca="1" si="1021"/>
        <v>0</v>
      </c>
      <c r="BL468" s="243">
        <f t="shared" ca="1" si="978"/>
        <v>0</v>
      </c>
      <c r="BM468" s="33"/>
      <c r="BO468" s="278"/>
      <c r="BP468" s="278"/>
      <c r="BQ468" s="278"/>
      <c r="BR468" s="278"/>
      <c r="BS468" s="278"/>
      <c r="BT468" s="278"/>
      <c r="BU468" s="278"/>
      <c r="BV468" s="278"/>
      <c r="BW468" s="679">
        <v>326</v>
      </c>
      <c r="BX468" s="489">
        <f t="shared" si="979"/>
        <v>0</v>
      </c>
      <c r="BY468" s="489">
        <f t="shared" si="957"/>
        <v>0</v>
      </c>
      <c r="BZ468" s="489">
        <f t="shared" ca="1" si="958"/>
        <v>0</v>
      </c>
      <c r="CA468" s="489">
        <f t="shared" si="980"/>
        <v>0</v>
      </c>
      <c r="CB468" s="489">
        <f t="shared" ca="1" si="981"/>
        <v>0</v>
      </c>
      <c r="CC468" s="489">
        <f t="shared" si="982"/>
        <v>0</v>
      </c>
      <c r="CD468" s="489">
        <f t="shared" si="983"/>
        <v>0</v>
      </c>
      <c r="CE468" s="647">
        <f t="shared" si="984"/>
        <v>0</v>
      </c>
      <c r="CF468" s="700">
        <f t="shared" ref="CF468:CF502" ca="1" si="1022">IF(AND(CE468=0,CB468&lt;&gt;0),BW468,0)</f>
        <v>0</v>
      </c>
      <c r="CG468" s="701">
        <f t="shared" ca="1" si="985"/>
        <v>0</v>
      </c>
      <c r="CH468" s="710">
        <f t="shared" si="909"/>
        <v>0</v>
      </c>
      <c r="CI468" s="679">
        <v>327</v>
      </c>
      <c r="CJ468" s="29">
        <f t="shared" si="959"/>
        <v>0</v>
      </c>
      <c r="CK468" s="29">
        <f t="shared" ref="CK468:CK477" ca="1" si="1023">IF(CI468&gt;$CJ$140,0,CK467+CJ468)</f>
        <v>0</v>
      </c>
      <c r="CL468" s="29">
        <f t="shared" ca="1" si="960"/>
        <v>0</v>
      </c>
      <c r="CM468" s="29"/>
      <c r="CN468" s="29">
        <v>326</v>
      </c>
      <c r="CO468" s="29">
        <f t="shared" ca="1" si="899"/>
        <v>0</v>
      </c>
      <c r="CP468" s="29">
        <f ca="1">IF(CN468&gt;$CF$140,0,CP467+CO468)</f>
        <v>0</v>
      </c>
      <c r="CQ468" s="29">
        <f t="shared" ca="1" si="986"/>
        <v>0</v>
      </c>
      <c r="CR468" s="292"/>
      <c r="DB468" s="242">
        <v>326</v>
      </c>
      <c r="DC468" s="488">
        <f t="shared" si="987"/>
        <v>0</v>
      </c>
      <c r="DD468" s="489">
        <f t="shared" si="961"/>
        <v>0</v>
      </c>
      <c r="DE468" s="488">
        <f t="shared" ca="1" si="988"/>
        <v>0</v>
      </c>
      <c r="DF468" s="489">
        <f t="shared" si="989"/>
        <v>0</v>
      </c>
      <c r="DG468" s="488">
        <f t="shared" ca="1" si="990"/>
        <v>0</v>
      </c>
      <c r="DH468" s="488">
        <f t="shared" si="991"/>
        <v>0</v>
      </c>
      <c r="DI468" s="488">
        <f t="shared" si="992"/>
        <v>0</v>
      </c>
      <c r="DJ468" s="523">
        <f t="shared" si="993"/>
        <v>0</v>
      </c>
      <c r="DK468" s="420">
        <f t="shared" ca="1" si="962"/>
        <v>0</v>
      </c>
      <c r="DL468" s="416">
        <f t="shared" ca="1" si="994"/>
        <v>0</v>
      </c>
      <c r="DM468" s="372">
        <f t="shared" si="910"/>
        <v>0</v>
      </c>
      <c r="DN468" s="242">
        <v>327</v>
      </c>
      <c r="DO468" s="29">
        <f t="shared" si="963"/>
        <v>0</v>
      </c>
      <c r="DP468" s="29">
        <f t="shared" ca="1" si="931"/>
        <v>0</v>
      </c>
      <c r="DQ468" s="29">
        <f t="shared" ca="1" si="964"/>
        <v>0</v>
      </c>
      <c r="DR468" s="29"/>
      <c r="DS468" s="24">
        <v>326</v>
      </c>
      <c r="DT468" s="243">
        <f t="shared" ca="1" si="901"/>
        <v>0</v>
      </c>
      <c r="DU468" s="243">
        <f ca="1">IF(DS468&gt;$DK$140,0,DU467+DT468)</f>
        <v>0</v>
      </c>
      <c r="DV468" s="243">
        <f t="shared" ca="1" si="995"/>
        <v>0</v>
      </c>
      <c r="DW468" s="33"/>
      <c r="EG468" s="242">
        <v>326</v>
      </c>
      <c r="EH468" s="331">
        <f t="shared" ca="1" si="996"/>
        <v>0</v>
      </c>
      <c r="EI468" s="599">
        <f t="shared" ca="1" si="911"/>
        <v>0</v>
      </c>
      <c r="EJ468" s="331">
        <f t="shared" ca="1" si="997"/>
        <v>0</v>
      </c>
      <c r="EK468" s="594">
        <f t="shared" ca="1" si="998"/>
        <v>0</v>
      </c>
      <c r="EL468" s="488">
        <f t="shared" ca="1" si="999"/>
        <v>0</v>
      </c>
      <c r="EM468" s="331">
        <f t="shared" si="1000"/>
        <v>0</v>
      </c>
      <c r="EN468" s="331">
        <f t="shared" si="1001"/>
        <v>0</v>
      </c>
      <c r="EO468" s="595">
        <f t="shared" ca="1" si="1002"/>
        <v>0</v>
      </c>
      <c r="EP468" s="420">
        <f t="shared" ca="1" si="888"/>
        <v>0</v>
      </c>
      <c r="EQ468" s="416">
        <f t="shared" ca="1" si="1003"/>
        <v>0</v>
      </c>
      <c r="ER468" s="372">
        <f t="shared" ca="1" si="912"/>
        <v>0</v>
      </c>
      <c r="ES468" s="242">
        <v>327</v>
      </c>
      <c r="ET468" s="29">
        <f t="shared" si="1004"/>
        <v>0</v>
      </c>
      <c r="EU468" s="29">
        <f t="shared" ref="EU468:EU477" ca="1" si="1024">IF(ES468&gt;$ET$140,0,EU467+ET468)</f>
        <v>0</v>
      </c>
      <c r="EV468" s="29">
        <f t="shared" ca="1" si="965"/>
        <v>0</v>
      </c>
      <c r="EW468" s="29"/>
      <c r="EX468" s="24">
        <v>326</v>
      </c>
      <c r="EY468" s="243">
        <f t="shared" ca="1" si="902"/>
        <v>0</v>
      </c>
      <c r="EZ468" s="243">
        <f ca="1">IF(EX468&gt;$EP$140,0,EZ467+EY468)</f>
        <v>0</v>
      </c>
      <c r="FA468" s="243">
        <f t="shared" ca="1" si="1005"/>
        <v>0</v>
      </c>
      <c r="FB468" s="33"/>
      <c r="FL468" s="242">
        <v>326</v>
      </c>
      <c r="FM468" s="331">
        <f t="shared" ca="1" si="1006"/>
        <v>0</v>
      </c>
      <c r="FN468" s="600">
        <f t="shared" ca="1" si="913"/>
        <v>0</v>
      </c>
      <c r="FO468" s="331">
        <f t="shared" ca="1" si="1007"/>
        <v>0</v>
      </c>
      <c r="FP468" s="597">
        <f t="shared" ca="1" si="1008"/>
        <v>0</v>
      </c>
      <c r="FQ468" s="488">
        <f t="shared" ca="1" si="1009"/>
        <v>0</v>
      </c>
      <c r="FR468" s="331">
        <f t="shared" si="1010"/>
        <v>0</v>
      </c>
      <c r="FS468" s="331">
        <f t="shared" si="1011"/>
        <v>0</v>
      </c>
      <c r="FT468" s="596">
        <f t="shared" ca="1" si="1012"/>
        <v>0</v>
      </c>
      <c r="FU468" s="420">
        <f t="shared" ca="1" si="966"/>
        <v>0</v>
      </c>
      <c r="FV468" s="416">
        <f t="shared" ca="1" si="1013"/>
        <v>0</v>
      </c>
      <c r="FW468" s="372">
        <f t="shared" ca="1" si="914"/>
        <v>0</v>
      </c>
      <c r="FX468" s="242">
        <v>327</v>
      </c>
      <c r="FY468" s="29">
        <f t="shared" si="1014"/>
        <v>0</v>
      </c>
      <c r="FZ468" s="29">
        <f t="shared" ref="FZ468:FZ477" ca="1" si="1025">IF(FX468&gt;$FY$140,0,FZ467+FY468)</f>
        <v>0</v>
      </c>
      <c r="GA468" s="29">
        <f t="shared" ca="1" si="967"/>
        <v>0</v>
      </c>
      <c r="GB468" s="29"/>
      <c r="GC468" s="24">
        <v>326</v>
      </c>
      <c r="GD468" s="243">
        <f t="shared" ca="1" si="903"/>
        <v>0</v>
      </c>
      <c r="GE468" s="243">
        <f ca="1">IF(GC468&gt;$FU$140,0,GE467+GD468)</f>
        <v>0</v>
      </c>
      <c r="GF468" s="243">
        <f t="shared" ca="1" si="1015"/>
        <v>0</v>
      </c>
      <c r="GG468" s="33"/>
      <c r="GQ468" s="242">
        <v>326</v>
      </c>
      <c r="GR468" s="331">
        <f t="shared" ca="1" si="968"/>
        <v>0</v>
      </c>
      <c r="GS468" s="600">
        <f t="shared" ca="1" si="915"/>
        <v>0</v>
      </c>
      <c r="GT468" s="331">
        <f t="shared" ca="1" si="969"/>
        <v>0</v>
      </c>
      <c r="GU468" s="591">
        <f t="shared" ca="1" si="1016"/>
        <v>0</v>
      </c>
      <c r="GV468" s="488">
        <f t="shared" ca="1" si="904"/>
        <v>0</v>
      </c>
      <c r="GW468" s="331">
        <f t="shared" si="905"/>
        <v>0</v>
      </c>
      <c r="GX468" s="331">
        <f t="shared" si="906"/>
        <v>0</v>
      </c>
      <c r="GY468" s="593">
        <f t="shared" ca="1" si="907"/>
        <v>0</v>
      </c>
      <c r="GZ468" s="420">
        <f t="shared" ca="1" si="970"/>
        <v>0</v>
      </c>
      <c r="HA468" s="416">
        <f t="shared" ca="1" si="1017"/>
        <v>0</v>
      </c>
      <c r="HB468" s="372">
        <f t="shared" ca="1" si="916"/>
        <v>0</v>
      </c>
      <c r="HC468" s="242">
        <v>327</v>
      </c>
      <c r="HD468" s="29">
        <f t="shared" si="1018"/>
        <v>0</v>
      </c>
      <c r="HE468" s="29">
        <f t="shared" ref="HE468:HE477" ca="1" si="1026">IF(HC468&gt;$HD$140,0,HE467+HD468)</f>
        <v>0</v>
      </c>
      <c r="HF468" s="29">
        <f t="shared" ca="1" si="971"/>
        <v>0</v>
      </c>
      <c r="HG468" s="29"/>
      <c r="HH468" s="24">
        <v>326</v>
      </c>
      <c r="HI468" s="243">
        <f t="shared" ca="1" si="917"/>
        <v>0</v>
      </c>
      <c r="HJ468" s="243">
        <f ca="1">IF(HH468&gt;$GZ$140,0,HJ467+HI468)</f>
        <v>0</v>
      </c>
      <c r="HK468" s="243">
        <f t="shared" ca="1" si="1019"/>
        <v>0</v>
      </c>
      <c r="HL468" s="33"/>
    </row>
    <row r="469" spans="3:220" ht="15" customHeight="1" x14ac:dyDescent="0.25">
      <c r="C469" s="242">
        <v>327</v>
      </c>
      <c r="D469" s="243">
        <f t="shared" si="928"/>
        <v>0</v>
      </c>
      <c r="E469" s="865">
        <f t="shared" si="1020"/>
        <v>0</v>
      </c>
      <c r="F469" s="866"/>
      <c r="G469" s="243">
        <f t="shared" si="929"/>
        <v>0</v>
      </c>
      <c r="H469" s="859">
        <f t="shared" si="952"/>
        <v>0</v>
      </c>
      <c r="I469" s="860"/>
      <c r="J469" s="243">
        <f t="shared" si="930"/>
        <v>0</v>
      </c>
      <c r="K469" s="859">
        <f t="shared" si="972"/>
        <v>0</v>
      </c>
      <c r="L469" s="860"/>
      <c r="M469" s="860"/>
      <c r="N469" s="861"/>
      <c r="O469" s="248">
        <f t="shared" si="973"/>
        <v>0</v>
      </c>
      <c r="P469" s="248">
        <f t="shared" si="950"/>
        <v>0</v>
      </c>
      <c r="Q469" s="248">
        <f t="shared" si="953"/>
        <v>0</v>
      </c>
      <c r="R469" s="1015" t="str">
        <f t="shared" si="951"/>
        <v/>
      </c>
      <c r="S469" s="1015"/>
      <c r="U469">
        <v>327</v>
      </c>
      <c r="W469" s="278"/>
      <c r="X469" s="278"/>
      <c r="Y469" s="854"/>
      <c r="Z469" s="855"/>
      <c r="AA469" s="279"/>
      <c r="AR469" s="242">
        <v>327</v>
      </c>
      <c r="AS469" s="331">
        <f t="shared" si="883"/>
        <v>0</v>
      </c>
      <c r="AT469" s="566">
        <f t="shared" si="974"/>
        <v>0</v>
      </c>
      <c r="AU469" s="331">
        <f t="shared" ca="1" si="954"/>
        <v>0</v>
      </c>
      <c r="AV469" s="329">
        <f t="shared" si="884"/>
        <v>0</v>
      </c>
      <c r="AW469" s="331">
        <f t="shared" ca="1" si="885"/>
        <v>0</v>
      </c>
      <c r="AX469" s="331">
        <f t="shared" si="975"/>
        <v>0</v>
      </c>
      <c r="AY469" s="331">
        <f t="shared" ref="AY469:AY502" si="1027">IF(AR469=$AJ$140,$V$107,0)</f>
        <v>0</v>
      </c>
      <c r="AZ469" s="350">
        <f t="shared" si="886"/>
        <v>0</v>
      </c>
      <c r="BA469" s="420">
        <f t="shared" ca="1" si="887"/>
        <v>0</v>
      </c>
      <c r="BB469" s="416">
        <f t="shared" ca="1" si="976"/>
        <v>0</v>
      </c>
      <c r="BC469" s="372">
        <f t="shared" si="908"/>
        <v>0</v>
      </c>
      <c r="BD469" s="242">
        <v>328</v>
      </c>
      <c r="BE469" s="29">
        <f t="shared" si="955"/>
        <v>0</v>
      </c>
      <c r="BF469" s="29">
        <f t="shared" ca="1" si="977"/>
        <v>0</v>
      </c>
      <c r="BG469" s="29">
        <f t="shared" ca="1" si="956"/>
        <v>0</v>
      </c>
      <c r="BH469" s="29"/>
      <c r="BI469" s="24">
        <v>327</v>
      </c>
      <c r="BJ469" s="243">
        <f t="shared" ca="1" si="898"/>
        <v>0</v>
      </c>
      <c r="BK469" s="243">
        <f t="shared" ca="1" si="1021"/>
        <v>0</v>
      </c>
      <c r="BL469" s="243">
        <f t="shared" ca="1" si="978"/>
        <v>0</v>
      </c>
      <c r="BM469" s="33"/>
      <c r="BO469" s="278"/>
      <c r="BP469" s="278"/>
      <c r="BQ469" s="278"/>
      <c r="BR469" s="278"/>
      <c r="BS469" s="278"/>
      <c r="BT469" s="278"/>
      <c r="BU469" s="278"/>
      <c r="BV469" s="278"/>
      <c r="BW469" s="679">
        <v>327</v>
      </c>
      <c r="BX469" s="489">
        <f t="shared" si="979"/>
        <v>0</v>
      </c>
      <c r="BY469" s="489">
        <f t="shared" si="957"/>
        <v>0</v>
      </c>
      <c r="BZ469" s="489">
        <f t="shared" ca="1" si="958"/>
        <v>0</v>
      </c>
      <c r="CA469" s="489">
        <f t="shared" si="980"/>
        <v>0</v>
      </c>
      <c r="CB469" s="489">
        <f t="shared" ca="1" si="981"/>
        <v>0</v>
      </c>
      <c r="CC469" s="489">
        <f t="shared" si="982"/>
        <v>0</v>
      </c>
      <c r="CD469" s="489">
        <f t="shared" si="983"/>
        <v>0</v>
      </c>
      <c r="CE469" s="647">
        <f t="shared" si="984"/>
        <v>0</v>
      </c>
      <c r="CF469" s="700">
        <f t="shared" ca="1" si="1022"/>
        <v>0</v>
      </c>
      <c r="CG469" s="701">
        <f t="shared" ca="1" si="985"/>
        <v>0</v>
      </c>
      <c r="CH469" s="710">
        <f t="shared" si="909"/>
        <v>0</v>
      </c>
      <c r="CI469" s="679">
        <v>328</v>
      </c>
      <c r="CJ469" s="29">
        <f t="shared" si="959"/>
        <v>0</v>
      </c>
      <c r="CK469" s="29">
        <f t="shared" ca="1" si="1023"/>
        <v>0</v>
      </c>
      <c r="CL469" s="29">
        <f t="shared" ca="1" si="960"/>
        <v>0</v>
      </c>
      <c r="CM469" s="29"/>
      <c r="CN469" s="29">
        <v>327</v>
      </c>
      <c r="CO469" s="29">
        <f t="shared" ca="1" si="899"/>
        <v>0</v>
      </c>
      <c r="CP469" s="29">
        <f t="shared" ref="CP469:CP478" ca="1" si="1028">IF(CN469&gt;$CF$140,0,CP468+CO469)</f>
        <v>0</v>
      </c>
      <c r="CQ469" s="29">
        <f t="shared" ca="1" si="986"/>
        <v>0</v>
      </c>
      <c r="CR469" s="292"/>
      <c r="DB469" s="242">
        <v>327</v>
      </c>
      <c r="DC469" s="488">
        <f t="shared" si="987"/>
        <v>0</v>
      </c>
      <c r="DD469" s="489">
        <f t="shared" si="961"/>
        <v>0</v>
      </c>
      <c r="DE469" s="488">
        <f t="shared" ca="1" si="988"/>
        <v>0</v>
      </c>
      <c r="DF469" s="489">
        <f t="shared" si="989"/>
        <v>0</v>
      </c>
      <c r="DG469" s="488">
        <f t="shared" ca="1" si="990"/>
        <v>0</v>
      </c>
      <c r="DH469" s="488">
        <f t="shared" si="991"/>
        <v>0</v>
      </c>
      <c r="DI469" s="488">
        <f t="shared" si="992"/>
        <v>0</v>
      </c>
      <c r="DJ469" s="523">
        <f t="shared" si="993"/>
        <v>0</v>
      </c>
      <c r="DK469" s="420">
        <f t="shared" ca="1" si="962"/>
        <v>0</v>
      </c>
      <c r="DL469" s="416">
        <f t="shared" ca="1" si="994"/>
        <v>0</v>
      </c>
      <c r="DM469" s="372">
        <f t="shared" si="910"/>
        <v>0</v>
      </c>
      <c r="DN469" s="242">
        <v>328</v>
      </c>
      <c r="DO469" s="29">
        <f t="shared" si="963"/>
        <v>0</v>
      </c>
      <c r="DP469" s="29">
        <f t="shared" ca="1" si="931"/>
        <v>0</v>
      </c>
      <c r="DQ469" s="29">
        <f t="shared" ca="1" si="964"/>
        <v>0</v>
      </c>
      <c r="DR469" s="29"/>
      <c r="DS469" s="24">
        <v>327</v>
      </c>
      <c r="DT469" s="243">
        <f t="shared" ca="1" si="901"/>
        <v>0</v>
      </c>
      <c r="DU469" s="243">
        <f t="shared" ref="DU469:DU478" ca="1" si="1029">IF(DS469&gt;$DK$140,0,DU468+DT469)</f>
        <v>0</v>
      </c>
      <c r="DV469" s="243">
        <f t="shared" ca="1" si="995"/>
        <v>0</v>
      </c>
      <c r="DW469" s="33"/>
      <c r="EG469" s="242">
        <v>327</v>
      </c>
      <c r="EH469" s="331">
        <f t="shared" ca="1" si="996"/>
        <v>0</v>
      </c>
      <c r="EI469" s="599">
        <f t="shared" ca="1" si="911"/>
        <v>0</v>
      </c>
      <c r="EJ469" s="331">
        <f t="shared" ca="1" si="997"/>
        <v>0</v>
      </c>
      <c r="EK469" s="594">
        <f t="shared" ca="1" si="998"/>
        <v>0</v>
      </c>
      <c r="EL469" s="488">
        <f t="shared" ca="1" si="999"/>
        <v>0</v>
      </c>
      <c r="EM469" s="331">
        <f t="shared" si="1000"/>
        <v>0</v>
      </c>
      <c r="EN469" s="331">
        <f t="shared" si="1001"/>
        <v>0</v>
      </c>
      <c r="EO469" s="595">
        <f t="shared" ca="1" si="1002"/>
        <v>0</v>
      </c>
      <c r="EP469" s="420">
        <f t="shared" ca="1" si="888"/>
        <v>0</v>
      </c>
      <c r="EQ469" s="416">
        <f t="shared" ca="1" si="1003"/>
        <v>0</v>
      </c>
      <c r="ER469" s="372">
        <f t="shared" ca="1" si="912"/>
        <v>0</v>
      </c>
      <c r="ES469" s="242">
        <v>328</v>
      </c>
      <c r="ET469" s="29">
        <f t="shared" si="1004"/>
        <v>0</v>
      </c>
      <c r="EU469" s="29">
        <f t="shared" ca="1" si="1024"/>
        <v>0</v>
      </c>
      <c r="EV469" s="29">
        <f t="shared" ca="1" si="965"/>
        <v>0</v>
      </c>
      <c r="EW469" s="29"/>
      <c r="EX469" s="24">
        <v>327</v>
      </c>
      <c r="EY469" s="243">
        <f t="shared" ca="1" si="902"/>
        <v>0</v>
      </c>
      <c r="EZ469" s="243">
        <f t="shared" ref="EZ469:EZ478" ca="1" si="1030">IF(EX469&gt;$EP$140,0,EZ468+EY469)</f>
        <v>0</v>
      </c>
      <c r="FA469" s="243">
        <f t="shared" ca="1" si="1005"/>
        <v>0</v>
      </c>
      <c r="FB469" s="33"/>
      <c r="FL469" s="242">
        <v>327</v>
      </c>
      <c r="FM469" s="331">
        <f t="shared" ca="1" si="1006"/>
        <v>0</v>
      </c>
      <c r="FN469" s="600">
        <f t="shared" ca="1" si="913"/>
        <v>0</v>
      </c>
      <c r="FO469" s="331">
        <f t="shared" ca="1" si="1007"/>
        <v>0</v>
      </c>
      <c r="FP469" s="597">
        <f t="shared" ca="1" si="1008"/>
        <v>0</v>
      </c>
      <c r="FQ469" s="488">
        <f t="shared" ca="1" si="1009"/>
        <v>0</v>
      </c>
      <c r="FR469" s="331">
        <f t="shared" si="1010"/>
        <v>0</v>
      </c>
      <c r="FS469" s="331">
        <f t="shared" si="1011"/>
        <v>0</v>
      </c>
      <c r="FT469" s="596">
        <f t="shared" ca="1" si="1012"/>
        <v>0</v>
      </c>
      <c r="FU469" s="420">
        <f t="shared" ca="1" si="966"/>
        <v>0</v>
      </c>
      <c r="FV469" s="416">
        <f t="shared" ca="1" si="1013"/>
        <v>0</v>
      </c>
      <c r="FW469" s="372">
        <f t="shared" ca="1" si="914"/>
        <v>0</v>
      </c>
      <c r="FX469" s="242">
        <v>328</v>
      </c>
      <c r="FY469" s="29">
        <f t="shared" si="1014"/>
        <v>0</v>
      </c>
      <c r="FZ469" s="29">
        <f t="shared" ca="1" si="1025"/>
        <v>0</v>
      </c>
      <c r="GA469" s="29">
        <f t="shared" ca="1" si="967"/>
        <v>0</v>
      </c>
      <c r="GB469" s="29"/>
      <c r="GC469" s="24">
        <v>327</v>
      </c>
      <c r="GD469" s="243">
        <f t="shared" ca="1" si="903"/>
        <v>0</v>
      </c>
      <c r="GE469" s="243">
        <f t="shared" ref="GE469:GE478" ca="1" si="1031">IF(GC469&gt;$FU$140,0,GE468+GD469)</f>
        <v>0</v>
      </c>
      <c r="GF469" s="243">
        <f t="shared" ca="1" si="1015"/>
        <v>0</v>
      </c>
      <c r="GG469" s="33"/>
      <c r="GQ469" s="242">
        <v>327</v>
      </c>
      <c r="GR469" s="331">
        <f t="shared" ca="1" si="968"/>
        <v>0</v>
      </c>
      <c r="GS469" s="600">
        <f t="shared" ca="1" si="915"/>
        <v>0</v>
      </c>
      <c r="GT469" s="331">
        <f ca="1">IF(GQ469=$GZ$503,GV469+GU469,GR469-GS469-GW469-GX469)</f>
        <v>0</v>
      </c>
      <c r="GU469" s="591">
        <f t="shared" ca="1" si="1016"/>
        <v>0</v>
      </c>
      <c r="GV469" s="488">
        <f t="shared" ca="1" si="904"/>
        <v>0</v>
      </c>
      <c r="GW469" s="331">
        <f t="shared" si="905"/>
        <v>0</v>
      </c>
      <c r="GX469" s="331">
        <f t="shared" si="906"/>
        <v>0</v>
      </c>
      <c r="GY469" s="593">
        <f t="shared" ca="1" si="907"/>
        <v>0</v>
      </c>
      <c r="GZ469" s="420">
        <f t="shared" ca="1" si="970"/>
        <v>0</v>
      </c>
      <c r="HA469" s="416">
        <f t="shared" ca="1" si="1017"/>
        <v>0</v>
      </c>
      <c r="HB469" s="372">
        <f t="shared" ca="1" si="916"/>
        <v>0</v>
      </c>
      <c r="HC469" s="242">
        <v>328</v>
      </c>
      <c r="HD469" s="29">
        <f t="shared" si="1018"/>
        <v>0</v>
      </c>
      <c r="HE469" s="29">
        <f t="shared" ca="1" si="1026"/>
        <v>0</v>
      </c>
      <c r="HF469" s="29">
        <f t="shared" ca="1" si="971"/>
        <v>0</v>
      </c>
      <c r="HG469" s="29"/>
      <c r="HH469" s="24">
        <v>327</v>
      </c>
      <c r="HI469" s="243">
        <f t="shared" ca="1" si="917"/>
        <v>0</v>
      </c>
      <c r="HJ469" s="243">
        <f t="shared" ref="HJ469:HJ478" ca="1" si="1032">IF(HH469&gt;$GZ$140,0,HJ468+HI469)</f>
        <v>0</v>
      </c>
      <c r="HK469" s="243">
        <f t="shared" ca="1" si="1019"/>
        <v>0</v>
      </c>
      <c r="HL469" s="33"/>
    </row>
    <row r="470" spans="3:220" ht="15" customHeight="1" x14ac:dyDescent="0.25">
      <c r="C470" s="242">
        <v>328</v>
      </c>
      <c r="D470" s="243">
        <f t="shared" si="928"/>
        <v>0</v>
      </c>
      <c r="E470" s="865">
        <f t="shared" si="1020"/>
        <v>0</v>
      </c>
      <c r="F470" s="866"/>
      <c r="G470" s="243">
        <f t="shared" si="929"/>
        <v>0</v>
      </c>
      <c r="H470" s="859">
        <f t="shared" si="952"/>
        <v>0</v>
      </c>
      <c r="I470" s="860"/>
      <c r="J470" s="243">
        <f t="shared" si="930"/>
        <v>0</v>
      </c>
      <c r="K470" s="859">
        <f t="shared" si="972"/>
        <v>0</v>
      </c>
      <c r="L470" s="860"/>
      <c r="M470" s="860"/>
      <c r="N470" s="861"/>
      <c r="O470" s="248">
        <f t="shared" si="973"/>
        <v>0</v>
      </c>
      <c r="P470" s="248">
        <f t="shared" si="950"/>
        <v>0</v>
      </c>
      <c r="Q470" s="248">
        <f t="shared" si="953"/>
        <v>0</v>
      </c>
      <c r="R470" s="1015" t="str">
        <f t="shared" si="951"/>
        <v/>
      </c>
      <c r="S470" s="1015"/>
      <c r="U470">
        <v>328</v>
      </c>
      <c r="W470" s="278"/>
      <c r="X470" s="278"/>
      <c r="Y470" s="854"/>
      <c r="Z470" s="855"/>
      <c r="AA470" s="279"/>
      <c r="AR470" s="242">
        <v>328</v>
      </c>
      <c r="AS470" s="331">
        <f t="shared" si="883"/>
        <v>0</v>
      </c>
      <c r="AT470" s="566">
        <f t="shared" si="974"/>
        <v>0</v>
      </c>
      <c r="AU470" s="331">
        <f t="shared" ca="1" si="954"/>
        <v>0</v>
      </c>
      <c r="AV470" s="329">
        <f t="shared" si="884"/>
        <v>0</v>
      </c>
      <c r="AW470" s="331">
        <f t="shared" ca="1" si="885"/>
        <v>0</v>
      </c>
      <c r="AX470" s="331">
        <f t="shared" si="975"/>
        <v>0</v>
      </c>
      <c r="AY470" s="331">
        <f t="shared" si="1027"/>
        <v>0</v>
      </c>
      <c r="AZ470" s="350">
        <f t="shared" si="886"/>
        <v>0</v>
      </c>
      <c r="BA470" s="420">
        <f t="shared" ca="1" si="887"/>
        <v>0</v>
      </c>
      <c r="BB470" s="416">
        <f t="shared" ca="1" si="976"/>
        <v>0</v>
      </c>
      <c r="BC470" s="372">
        <f t="shared" si="908"/>
        <v>0</v>
      </c>
      <c r="BD470" s="242">
        <v>329</v>
      </c>
      <c r="BE470" s="29">
        <f t="shared" si="955"/>
        <v>0</v>
      </c>
      <c r="BF470" s="29">
        <f t="shared" ca="1" si="977"/>
        <v>0</v>
      </c>
      <c r="BG470" s="29">
        <f t="shared" ca="1" si="956"/>
        <v>0</v>
      </c>
      <c r="BH470" s="29"/>
      <c r="BI470" s="24">
        <v>328</v>
      </c>
      <c r="BJ470" s="243">
        <f t="shared" ca="1" si="898"/>
        <v>0</v>
      </c>
      <c r="BK470" s="243">
        <f t="shared" ca="1" si="1021"/>
        <v>0</v>
      </c>
      <c r="BL470" s="243">
        <f t="shared" ca="1" si="978"/>
        <v>0</v>
      </c>
      <c r="BM470" s="33"/>
      <c r="BO470" s="278"/>
      <c r="BP470" s="278"/>
      <c r="BQ470" s="278"/>
      <c r="BR470" s="278"/>
      <c r="BS470" s="278"/>
      <c r="BT470" s="278"/>
      <c r="BU470" s="278"/>
      <c r="BV470" s="278"/>
      <c r="BW470" s="679">
        <v>328</v>
      </c>
      <c r="BX470" s="489">
        <f t="shared" si="979"/>
        <v>0</v>
      </c>
      <c r="BY470" s="489">
        <f t="shared" si="957"/>
        <v>0</v>
      </c>
      <c r="BZ470" s="489">
        <f t="shared" ca="1" si="958"/>
        <v>0</v>
      </c>
      <c r="CA470" s="489">
        <f t="shared" si="980"/>
        <v>0</v>
      </c>
      <c r="CB470" s="489">
        <f t="shared" ca="1" si="981"/>
        <v>0</v>
      </c>
      <c r="CC470" s="489">
        <f t="shared" si="982"/>
        <v>0</v>
      </c>
      <c r="CD470" s="489">
        <f t="shared" si="983"/>
        <v>0</v>
      </c>
      <c r="CE470" s="647">
        <f t="shared" si="984"/>
        <v>0</v>
      </c>
      <c r="CF470" s="700">
        <f t="shared" ca="1" si="1022"/>
        <v>0</v>
      </c>
      <c r="CG470" s="701">
        <f t="shared" ca="1" si="985"/>
        <v>0</v>
      </c>
      <c r="CH470" s="710">
        <f t="shared" si="909"/>
        <v>0</v>
      </c>
      <c r="CI470" s="679">
        <v>329</v>
      </c>
      <c r="CJ470" s="29">
        <f t="shared" si="959"/>
        <v>0</v>
      </c>
      <c r="CK470" s="29">
        <f t="shared" ca="1" si="1023"/>
        <v>0</v>
      </c>
      <c r="CL470" s="29">
        <f t="shared" ca="1" si="960"/>
        <v>0</v>
      </c>
      <c r="CM470" s="29"/>
      <c r="CN470" s="29">
        <v>328</v>
      </c>
      <c r="CO470" s="29">
        <f t="shared" ca="1" si="899"/>
        <v>0</v>
      </c>
      <c r="CP470" s="29">
        <f t="shared" ca="1" si="1028"/>
        <v>0</v>
      </c>
      <c r="CQ470" s="29">
        <f t="shared" ca="1" si="986"/>
        <v>0</v>
      </c>
      <c r="CR470" s="292"/>
      <c r="DB470" s="242">
        <v>328</v>
      </c>
      <c r="DC470" s="488">
        <f t="shared" si="987"/>
        <v>0</v>
      </c>
      <c r="DD470" s="489">
        <f t="shared" si="961"/>
        <v>0</v>
      </c>
      <c r="DE470" s="488">
        <f t="shared" ca="1" si="988"/>
        <v>0</v>
      </c>
      <c r="DF470" s="489">
        <f t="shared" si="989"/>
        <v>0</v>
      </c>
      <c r="DG470" s="488">
        <f t="shared" ca="1" si="990"/>
        <v>0</v>
      </c>
      <c r="DH470" s="488">
        <f t="shared" si="991"/>
        <v>0</v>
      </c>
      <c r="DI470" s="488">
        <f t="shared" si="992"/>
        <v>0</v>
      </c>
      <c r="DJ470" s="523">
        <f t="shared" si="993"/>
        <v>0</v>
      </c>
      <c r="DK470" s="420">
        <f t="shared" ca="1" si="962"/>
        <v>0</v>
      </c>
      <c r="DL470" s="416">
        <f t="shared" ca="1" si="994"/>
        <v>0</v>
      </c>
      <c r="DM470" s="372">
        <f t="shared" si="910"/>
        <v>0</v>
      </c>
      <c r="DN470" s="242">
        <v>329</v>
      </c>
      <c r="DO470" s="29">
        <f t="shared" si="963"/>
        <v>0</v>
      </c>
      <c r="DP470" s="29">
        <f t="shared" ca="1" si="931"/>
        <v>0</v>
      </c>
      <c r="DQ470" s="29">
        <f t="shared" ca="1" si="964"/>
        <v>0</v>
      </c>
      <c r="DR470" s="29"/>
      <c r="DS470" s="24">
        <v>328</v>
      </c>
      <c r="DT470" s="243">
        <f t="shared" ca="1" si="901"/>
        <v>0</v>
      </c>
      <c r="DU470" s="243">
        <f t="shared" ca="1" si="1029"/>
        <v>0</v>
      </c>
      <c r="DV470" s="243">
        <f t="shared" ca="1" si="995"/>
        <v>0</v>
      </c>
      <c r="DW470" s="33"/>
      <c r="EG470" s="242">
        <v>328</v>
      </c>
      <c r="EH470" s="331">
        <f t="shared" ca="1" si="996"/>
        <v>0</v>
      </c>
      <c r="EI470" s="599">
        <f t="shared" ca="1" si="911"/>
        <v>0</v>
      </c>
      <c r="EJ470" s="331">
        <f t="shared" ca="1" si="997"/>
        <v>0</v>
      </c>
      <c r="EK470" s="594">
        <f t="shared" ca="1" si="998"/>
        <v>0</v>
      </c>
      <c r="EL470" s="488">
        <f t="shared" ca="1" si="999"/>
        <v>0</v>
      </c>
      <c r="EM470" s="331">
        <f t="shared" si="1000"/>
        <v>0</v>
      </c>
      <c r="EN470" s="331">
        <f t="shared" si="1001"/>
        <v>0</v>
      </c>
      <c r="EO470" s="595">
        <f t="shared" ca="1" si="1002"/>
        <v>0</v>
      </c>
      <c r="EP470" s="420">
        <f t="shared" ca="1" si="888"/>
        <v>0</v>
      </c>
      <c r="EQ470" s="416">
        <f t="shared" ca="1" si="1003"/>
        <v>0</v>
      </c>
      <c r="ER470" s="372">
        <f t="shared" ca="1" si="912"/>
        <v>0</v>
      </c>
      <c r="ES470" s="242">
        <v>329</v>
      </c>
      <c r="ET470" s="29">
        <f t="shared" si="1004"/>
        <v>0</v>
      </c>
      <c r="EU470" s="29">
        <f t="shared" ca="1" si="1024"/>
        <v>0</v>
      </c>
      <c r="EV470" s="29">
        <f t="shared" ca="1" si="965"/>
        <v>0</v>
      </c>
      <c r="EW470" s="29"/>
      <c r="EX470" s="24">
        <v>328</v>
      </c>
      <c r="EY470" s="243">
        <f t="shared" ca="1" si="902"/>
        <v>0</v>
      </c>
      <c r="EZ470" s="243">
        <f t="shared" ca="1" si="1030"/>
        <v>0</v>
      </c>
      <c r="FA470" s="243">
        <f t="shared" ca="1" si="1005"/>
        <v>0</v>
      </c>
      <c r="FB470" s="33"/>
      <c r="FL470" s="242">
        <v>328</v>
      </c>
      <c r="FM470" s="331">
        <f t="shared" ca="1" si="1006"/>
        <v>0</v>
      </c>
      <c r="FN470" s="600">
        <f t="shared" ca="1" si="913"/>
        <v>0</v>
      </c>
      <c r="FO470" s="331">
        <f t="shared" ca="1" si="1007"/>
        <v>0</v>
      </c>
      <c r="FP470" s="597">
        <f t="shared" ca="1" si="1008"/>
        <v>0</v>
      </c>
      <c r="FQ470" s="488">
        <f t="shared" ca="1" si="1009"/>
        <v>0</v>
      </c>
      <c r="FR470" s="331">
        <f t="shared" si="1010"/>
        <v>0</v>
      </c>
      <c r="FS470" s="331">
        <f t="shared" si="1011"/>
        <v>0</v>
      </c>
      <c r="FT470" s="596">
        <f t="shared" ca="1" si="1012"/>
        <v>0</v>
      </c>
      <c r="FU470" s="420">
        <f t="shared" ca="1" si="966"/>
        <v>0</v>
      </c>
      <c r="FV470" s="416">
        <f t="shared" ca="1" si="1013"/>
        <v>0</v>
      </c>
      <c r="FW470" s="372">
        <f t="shared" ca="1" si="914"/>
        <v>0</v>
      </c>
      <c r="FX470" s="242">
        <v>329</v>
      </c>
      <c r="FY470" s="29">
        <f t="shared" si="1014"/>
        <v>0</v>
      </c>
      <c r="FZ470" s="29">
        <f t="shared" ca="1" si="1025"/>
        <v>0</v>
      </c>
      <c r="GA470" s="29">
        <f t="shared" ca="1" si="967"/>
        <v>0</v>
      </c>
      <c r="GB470" s="29"/>
      <c r="GC470" s="24">
        <v>328</v>
      </c>
      <c r="GD470" s="243">
        <f t="shared" ca="1" si="903"/>
        <v>0</v>
      </c>
      <c r="GE470" s="243">
        <f t="shared" ca="1" si="1031"/>
        <v>0</v>
      </c>
      <c r="GF470" s="243">
        <f t="shared" ca="1" si="1015"/>
        <v>0</v>
      </c>
      <c r="GG470" s="33"/>
      <c r="GQ470" s="242">
        <v>328</v>
      </c>
      <c r="GR470" s="331">
        <f ca="1">IF(GQ470&gt;$GZ$503,0,IF(GY470=0,GT470+GS470,$GX$140+GW470+GX470))</f>
        <v>0</v>
      </c>
      <c r="GS470" s="600">
        <f t="shared" ca="1" si="915"/>
        <v>0</v>
      </c>
      <c r="GT470" s="331">
        <f t="shared" ref="GT470:GT502" ca="1" si="1033">IF(GQ470=$GZ$503,GV470+GU470,GR470-GS470-GW470-GX470)</f>
        <v>0</v>
      </c>
      <c r="GU470" s="591">
        <f t="shared" ca="1" si="1016"/>
        <v>0</v>
      </c>
      <c r="GV470" s="488">
        <f t="shared" ca="1" si="904"/>
        <v>0</v>
      </c>
      <c r="GW470" s="331">
        <f t="shared" si="905"/>
        <v>0</v>
      </c>
      <c r="GX470" s="331">
        <f t="shared" si="906"/>
        <v>0</v>
      </c>
      <c r="GY470" s="593">
        <f t="shared" ca="1" si="907"/>
        <v>0</v>
      </c>
      <c r="GZ470" s="420">
        <f t="shared" ca="1" si="970"/>
        <v>0</v>
      </c>
      <c r="HA470" s="416">
        <f t="shared" ca="1" si="1017"/>
        <v>0</v>
      </c>
      <c r="HB470" s="372">
        <f t="shared" ca="1" si="916"/>
        <v>0</v>
      </c>
      <c r="HC470" s="242">
        <v>329</v>
      </c>
      <c r="HD470" s="29">
        <f t="shared" si="1018"/>
        <v>0</v>
      </c>
      <c r="HE470" s="29">
        <f t="shared" ca="1" si="1026"/>
        <v>0</v>
      </c>
      <c r="HF470" s="29">
        <f t="shared" ca="1" si="971"/>
        <v>0</v>
      </c>
      <c r="HG470" s="29"/>
      <c r="HH470" s="24">
        <v>328</v>
      </c>
      <c r="HI470" s="243">
        <f t="shared" ca="1" si="917"/>
        <v>0</v>
      </c>
      <c r="HJ470" s="243">
        <f t="shared" ca="1" si="1032"/>
        <v>0</v>
      </c>
      <c r="HK470" s="243">
        <f t="shared" ca="1" si="1019"/>
        <v>0</v>
      </c>
      <c r="HL470" s="33"/>
    </row>
    <row r="471" spans="3:220" ht="15" customHeight="1" x14ac:dyDescent="0.25">
      <c r="C471" s="242">
        <v>329</v>
      </c>
      <c r="D471" s="243">
        <f t="shared" si="928"/>
        <v>0</v>
      </c>
      <c r="E471" s="865">
        <f t="shared" si="1020"/>
        <v>0</v>
      </c>
      <c r="F471" s="866"/>
      <c r="G471" s="243">
        <f t="shared" si="929"/>
        <v>0</v>
      </c>
      <c r="H471" s="859">
        <f t="shared" si="952"/>
        <v>0</v>
      </c>
      <c r="I471" s="860"/>
      <c r="J471" s="243">
        <f t="shared" si="930"/>
        <v>0</v>
      </c>
      <c r="K471" s="859">
        <f t="shared" si="972"/>
        <v>0</v>
      </c>
      <c r="L471" s="860"/>
      <c r="M471" s="860"/>
      <c r="N471" s="861"/>
      <c r="O471" s="248">
        <f t="shared" si="973"/>
        <v>0</v>
      </c>
      <c r="P471" s="248">
        <f t="shared" si="950"/>
        <v>0</v>
      </c>
      <c r="Q471" s="248">
        <f t="shared" si="953"/>
        <v>0</v>
      </c>
      <c r="R471" s="1015" t="str">
        <f t="shared" si="951"/>
        <v/>
      </c>
      <c r="S471" s="1015"/>
      <c r="U471">
        <v>329</v>
      </c>
      <c r="W471" s="278"/>
      <c r="X471" s="278"/>
      <c r="Y471" s="854"/>
      <c r="Z471" s="855"/>
      <c r="AA471" s="279"/>
      <c r="AR471" s="242">
        <v>329</v>
      </c>
      <c r="AS471" s="331">
        <f t="shared" si="883"/>
        <v>0</v>
      </c>
      <c r="AT471" s="566">
        <f t="shared" si="974"/>
        <v>0</v>
      </c>
      <c r="AU471" s="331">
        <f t="shared" ca="1" si="954"/>
        <v>0</v>
      </c>
      <c r="AV471" s="329">
        <f t="shared" si="884"/>
        <v>0</v>
      </c>
      <c r="AW471" s="331">
        <f t="shared" ca="1" si="885"/>
        <v>0</v>
      </c>
      <c r="AX471" s="331">
        <f t="shared" si="975"/>
        <v>0</v>
      </c>
      <c r="AY471" s="331">
        <f t="shared" si="1027"/>
        <v>0</v>
      </c>
      <c r="AZ471" s="350">
        <f t="shared" si="886"/>
        <v>0</v>
      </c>
      <c r="BA471" s="420">
        <f t="shared" ca="1" si="887"/>
        <v>0</v>
      </c>
      <c r="BB471" s="416">
        <f t="shared" ca="1" si="976"/>
        <v>0</v>
      </c>
      <c r="BC471" s="372">
        <f t="shared" si="908"/>
        <v>0</v>
      </c>
      <c r="BD471" s="242">
        <v>330</v>
      </c>
      <c r="BE471" s="29">
        <f t="shared" si="955"/>
        <v>0</v>
      </c>
      <c r="BF471" s="29">
        <f t="shared" ca="1" si="977"/>
        <v>0</v>
      </c>
      <c r="BG471" s="29">
        <f t="shared" ca="1" si="956"/>
        <v>0</v>
      </c>
      <c r="BH471" s="29"/>
      <c r="BI471" s="24">
        <v>329</v>
      </c>
      <c r="BJ471" s="243">
        <f t="shared" ca="1" si="898"/>
        <v>0</v>
      </c>
      <c r="BK471" s="243">
        <f t="shared" ca="1" si="1021"/>
        <v>0</v>
      </c>
      <c r="BL471" s="243">
        <f t="shared" ca="1" si="978"/>
        <v>0</v>
      </c>
      <c r="BM471" s="33"/>
      <c r="BO471" s="278"/>
      <c r="BP471" s="278"/>
      <c r="BQ471" s="278"/>
      <c r="BR471" s="278"/>
      <c r="BS471" s="278"/>
      <c r="BT471" s="278"/>
      <c r="BU471" s="278"/>
      <c r="BV471" s="278"/>
      <c r="BW471" s="679">
        <v>329</v>
      </c>
      <c r="BX471" s="489">
        <f t="shared" si="979"/>
        <v>0</v>
      </c>
      <c r="BY471" s="489">
        <f t="shared" si="957"/>
        <v>0</v>
      </c>
      <c r="BZ471" s="489">
        <f t="shared" ca="1" si="958"/>
        <v>0</v>
      </c>
      <c r="CA471" s="489">
        <f t="shared" si="980"/>
        <v>0</v>
      </c>
      <c r="CB471" s="489">
        <f t="shared" ca="1" si="981"/>
        <v>0</v>
      </c>
      <c r="CC471" s="489">
        <f t="shared" si="982"/>
        <v>0</v>
      </c>
      <c r="CD471" s="489">
        <f t="shared" si="983"/>
        <v>0</v>
      </c>
      <c r="CE471" s="647">
        <f t="shared" si="984"/>
        <v>0</v>
      </c>
      <c r="CF471" s="700">
        <f t="shared" ca="1" si="1022"/>
        <v>0</v>
      </c>
      <c r="CG471" s="701">
        <f t="shared" ca="1" si="985"/>
        <v>0</v>
      </c>
      <c r="CH471" s="710">
        <f t="shared" si="909"/>
        <v>0</v>
      </c>
      <c r="CI471" s="679">
        <v>330</v>
      </c>
      <c r="CJ471" s="29">
        <f t="shared" si="959"/>
        <v>0</v>
      </c>
      <c r="CK471" s="29">
        <f t="shared" ca="1" si="1023"/>
        <v>0</v>
      </c>
      <c r="CL471" s="29">
        <f t="shared" ca="1" si="960"/>
        <v>0</v>
      </c>
      <c r="CM471" s="29"/>
      <c r="CN471" s="29">
        <v>329</v>
      </c>
      <c r="CO471" s="29">
        <f t="shared" ca="1" si="899"/>
        <v>0</v>
      </c>
      <c r="CP471" s="29">
        <f t="shared" ca="1" si="1028"/>
        <v>0</v>
      </c>
      <c r="CQ471" s="29">
        <f t="shared" ca="1" si="986"/>
        <v>0</v>
      </c>
      <c r="CR471" s="292"/>
      <c r="DB471" s="242">
        <v>329</v>
      </c>
      <c r="DC471" s="488">
        <f t="shared" si="987"/>
        <v>0</v>
      </c>
      <c r="DD471" s="489">
        <f t="shared" si="961"/>
        <v>0</v>
      </c>
      <c r="DE471" s="488">
        <f t="shared" ca="1" si="988"/>
        <v>0</v>
      </c>
      <c r="DF471" s="489">
        <f t="shared" si="989"/>
        <v>0</v>
      </c>
      <c r="DG471" s="488">
        <f t="shared" ca="1" si="990"/>
        <v>0</v>
      </c>
      <c r="DH471" s="488">
        <f t="shared" si="991"/>
        <v>0</v>
      </c>
      <c r="DI471" s="488">
        <f t="shared" si="992"/>
        <v>0</v>
      </c>
      <c r="DJ471" s="523">
        <f t="shared" si="993"/>
        <v>0</v>
      </c>
      <c r="DK471" s="420">
        <f t="shared" ca="1" si="962"/>
        <v>0</v>
      </c>
      <c r="DL471" s="416">
        <f t="shared" ca="1" si="994"/>
        <v>0</v>
      </c>
      <c r="DM471" s="372">
        <f t="shared" si="910"/>
        <v>0</v>
      </c>
      <c r="DN471" s="242">
        <v>330</v>
      </c>
      <c r="DO471" s="29">
        <f t="shared" si="963"/>
        <v>0</v>
      </c>
      <c r="DP471" s="29">
        <f t="shared" ca="1" si="931"/>
        <v>0</v>
      </c>
      <c r="DQ471" s="29">
        <f t="shared" ca="1" si="964"/>
        <v>0</v>
      </c>
      <c r="DR471" s="29"/>
      <c r="DS471" s="24">
        <v>329</v>
      </c>
      <c r="DT471" s="243">
        <f t="shared" ca="1" si="901"/>
        <v>0</v>
      </c>
      <c r="DU471" s="243">
        <f t="shared" ca="1" si="1029"/>
        <v>0</v>
      </c>
      <c r="DV471" s="243">
        <f t="shared" ca="1" si="995"/>
        <v>0</v>
      </c>
      <c r="DW471" s="33"/>
      <c r="EG471" s="242">
        <v>329</v>
      </c>
      <c r="EH471" s="331">
        <f t="shared" ca="1" si="996"/>
        <v>0</v>
      </c>
      <c r="EI471" s="599">
        <f t="shared" ca="1" si="911"/>
        <v>0</v>
      </c>
      <c r="EJ471" s="331">
        <f t="shared" ca="1" si="997"/>
        <v>0</v>
      </c>
      <c r="EK471" s="594">
        <f t="shared" ca="1" si="998"/>
        <v>0</v>
      </c>
      <c r="EL471" s="488">
        <f t="shared" ca="1" si="999"/>
        <v>0</v>
      </c>
      <c r="EM471" s="331">
        <f t="shared" si="1000"/>
        <v>0</v>
      </c>
      <c r="EN471" s="331">
        <f t="shared" si="1001"/>
        <v>0</v>
      </c>
      <c r="EO471" s="595">
        <f t="shared" ca="1" si="1002"/>
        <v>0</v>
      </c>
      <c r="EP471" s="420">
        <f t="shared" ca="1" si="888"/>
        <v>0</v>
      </c>
      <c r="EQ471" s="416">
        <f t="shared" ca="1" si="1003"/>
        <v>0</v>
      </c>
      <c r="ER471" s="372">
        <f t="shared" ca="1" si="912"/>
        <v>0</v>
      </c>
      <c r="ES471" s="242">
        <v>330</v>
      </c>
      <c r="ET471" s="29">
        <f t="shared" si="1004"/>
        <v>0</v>
      </c>
      <c r="EU471" s="29">
        <f t="shared" ca="1" si="1024"/>
        <v>0</v>
      </c>
      <c r="EV471" s="29">
        <f t="shared" ca="1" si="965"/>
        <v>0</v>
      </c>
      <c r="EW471" s="29"/>
      <c r="EX471" s="24">
        <v>329</v>
      </c>
      <c r="EY471" s="243">
        <f t="shared" ca="1" si="902"/>
        <v>0</v>
      </c>
      <c r="EZ471" s="243">
        <f t="shared" ca="1" si="1030"/>
        <v>0</v>
      </c>
      <c r="FA471" s="243">
        <f t="shared" ca="1" si="1005"/>
        <v>0</v>
      </c>
      <c r="FB471" s="33"/>
      <c r="FL471" s="242">
        <v>329</v>
      </c>
      <c r="FM471" s="331">
        <f t="shared" ca="1" si="1006"/>
        <v>0</v>
      </c>
      <c r="FN471" s="600">
        <f t="shared" ca="1" si="913"/>
        <v>0</v>
      </c>
      <c r="FO471" s="331">
        <f t="shared" ca="1" si="1007"/>
        <v>0</v>
      </c>
      <c r="FP471" s="597">
        <f t="shared" ca="1" si="1008"/>
        <v>0</v>
      </c>
      <c r="FQ471" s="488">
        <f t="shared" ca="1" si="1009"/>
        <v>0</v>
      </c>
      <c r="FR471" s="331">
        <f t="shared" si="1010"/>
        <v>0</v>
      </c>
      <c r="FS471" s="331">
        <f t="shared" si="1011"/>
        <v>0</v>
      </c>
      <c r="FT471" s="596">
        <f t="shared" ca="1" si="1012"/>
        <v>0</v>
      </c>
      <c r="FU471" s="420">
        <f t="shared" ca="1" si="966"/>
        <v>0</v>
      </c>
      <c r="FV471" s="416">
        <f t="shared" ca="1" si="1013"/>
        <v>0</v>
      </c>
      <c r="FW471" s="372">
        <f t="shared" ca="1" si="914"/>
        <v>0</v>
      </c>
      <c r="FX471" s="242">
        <v>330</v>
      </c>
      <c r="FY471" s="29">
        <f t="shared" si="1014"/>
        <v>0</v>
      </c>
      <c r="FZ471" s="29">
        <f t="shared" ca="1" si="1025"/>
        <v>0</v>
      </c>
      <c r="GA471" s="29">
        <f t="shared" ca="1" si="967"/>
        <v>0</v>
      </c>
      <c r="GB471" s="29"/>
      <c r="GC471" s="24">
        <v>329</v>
      </c>
      <c r="GD471" s="243">
        <f t="shared" ca="1" si="903"/>
        <v>0</v>
      </c>
      <c r="GE471" s="243">
        <f t="shared" ca="1" si="1031"/>
        <v>0</v>
      </c>
      <c r="GF471" s="243">
        <f t="shared" ca="1" si="1015"/>
        <v>0</v>
      </c>
      <c r="GG471" s="33"/>
      <c r="GQ471" s="242">
        <v>329</v>
      </c>
      <c r="GR471" s="331">
        <f t="shared" ref="GR471:GR502" ca="1" si="1034">IF(GQ471&gt;$GZ$503,0,IF(GY471=0,GT471+GS471,$GX$140+GW471+GX471))</f>
        <v>0</v>
      </c>
      <c r="GS471" s="600">
        <f t="shared" ca="1" si="915"/>
        <v>0</v>
      </c>
      <c r="GT471" s="331">
        <f t="shared" ca="1" si="1033"/>
        <v>0</v>
      </c>
      <c r="GU471" s="591">
        <f t="shared" ca="1" si="1016"/>
        <v>0</v>
      </c>
      <c r="GV471" s="488">
        <f t="shared" ca="1" si="904"/>
        <v>0</v>
      </c>
      <c r="GW471" s="331">
        <f t="shared" si="905"/>
        <v>0</v>
      </c>
      <c r="GX471" s="331">
        <f t="shared" si="906"/>
        <v>0</v>
      </c>
      <c r="GY471" s="593">
        <f t="shared" ca="1" si="907"/>
        <v>0</v>
      </c>
      <c r="GZ471" s="420">
        <f t="shared" ca="1" si="970"/>
        <v>0</v>
      </c>
      <c r="HA471" s="416">
        <f t="shared" ca="1" si="1017"/>
        <v>0</v>
      </c>
      <c r="HB471" s="372">
        <f t="shared" ca="1" si="916"/>
        <v>0</v>
      </c>
      <c r="HC471" s="242">
        <v>330</v>
      </c>
      <c r="HD471" s="29">
        <f t="shared" si="1018"/>
        <v>0</v>
      </c>
      <c r="HE471" s="29">
        <f t="shared" ca="1" si="1026"/>
        <v>0</v>
      </c>
      <c r="HF471" s="29">
        <f t="shared" ca="1" si="971"/>
        <v>0</v>
      </c>
      <c r="HG471" s="29"/>
      <c r="HH471" s="24">
        <v>329</v>
      </c>
      <c r="HI471" s="243">
        <f t="shared" ca="1" si="917"/>
        <v>0</v>
      </c>
      <c r="HJ471" s="243">
        <f t="shared" ca="1" si="1032"/>
        <v>0</v>
      </c>
      <c r="HK471" s="243">
        <f t="shared" ca="1" si="1019"/>
        <v>0</v>
      </c>
      <c r="HL471" s="33"/>
    </row>
    <row r="472" spans="3:220" ht="15" customHeight="1" x14ac:dyDescent="0.25">
      <c r="C472" s="242">
        <v>330</v>
      </c>
      <c r="D472" s="243">
        <f t="shared" si="928"/>
        <v>0</v>
      </c>
      <c r="E472" s="865">
        <f t="shared" si="1020"/>
        <v>0</v>
      </c>
      <c r="F472" s="866"/>
      <c r="G472" s="243">
        <f t="shared" si="929"/>
        <v>0</v>
      </c>
      <c r="H472" s="859">
        <f t="shared" si="952"/>
        <v>0</v>
      </c>
      <c r="I472" s="860"/>
      <c r="J472" s="243">
        <f t="shared" si="930"/>
        <v>0</v>
      </c>
      <c r="K472" s="859">
        <f t="shared" si="972"/>
        <v>0</v>
      </c>
      <c r="L472" s="860"/>
      <c r="M472" s="860"/>
      <c r="N472" s="861"/>
      <c r="O472" s="248">
        <f t="shared" si="973"/>
        <v>0</v>
      </c>
      <c r="P472" s="248">
        <f t="shared" si="950"/>
        <v>0</v>
      </c>
      <c r="Q472" s="248">
        <f t="shared" si="953"/>
        <v>0</v>
      </c>
      <c r="R472" s="1015" t="str">
        <f t="shared" si="951"/>
        <v/>
      </c>
      <c r="S472" s="1015"/>
      <c r="U472">
        <v>330</v>
      </c>
      <c r="W472" s="278"/>
      <c r="X472" s="278"/>
      <c r="Y472" s="854"/>
      <c r="Z472" s="855"/>
      <c r="AA472" s="279"/>
      <c r="AR472" s="242">
        <v>330</v>
      </c>
      <c r="AS472" s="331">
        <f t="shared" si="883"/>
        <v>0</v>
      </c>
      <c r="AT472" s="566">
        <f t="shared" si="974"/>
        <v>0</v>
      </c>
      <c r="AU472" s="331">
        <f t="shared" ca="1" si="954"/>
        <v>0</v>
      </c>
      <c r="AV472" s="329">
        <f t="shared" si="884"/>
        <v>0</v>
      </c>
      <c r="AW472" s="331">
        <f t="shared" ca="1" si="885"/>
        <v>0</v>
      </c>
      <c r="AX472" s="331">
        <f t="shared" si="975"/>
        <v>0</v>
      </c>
      <c r="AY472" s="331">
        <f t="shared" si="1027"/>
        <v>0</v>
      </c>
      <c r="AZ472" s="350">
        <f t="shared" si="886"/>
        <v>0</v>
      </c>
      <c r="BA472" s="420">
        <f t="shared" ca="1" si="887"/>
        <v>0</v>
      </c>
      <c r="BB472" s="416">
        <f t="shared" ca="1" si="976"/>
        <v>0</v>
      </c>
      <c r="BC472" s="372">
        <f t="shared" si="908"/>
        <v>0</v>
      </c>
      <c r="BD472" s="242">
        <v>331</v>
      </c>
      <c r="BE472" s="29">
        <f t="shared" si="955"/>
        <v>0</v>
      </c>
      <c r="BF472" s="29">
        <f t="shared" ca="1" si="977"/>
        <v>0</v>
      </c>
      <c r="BG472" s="29">
        <f t="shared" ca="1" si="956"/>
        <v>0</v>
      </c>
      <c r="BH472" s="29"/>
      <c r="BI472" s="24">
        <v>330</v>
      </c>
      <c r="BJ472" s="243">
        <f t="shared" ca="1" si="898"/>
        <v>0</v>
      </c>
      <c r="BK472" s="243">
        <f t="shared" ca="1" si="1021"/>
        <v>0</v>
      </c>
      <c r="BL472" s="243">
        <f t="shared" ca="1" si="978"/>
        <v>0</v>
      </c>
      <c r="BM472" s="33"/>
      <c r="BO472" s="278"/>
      <c r="BP472" s="278"/>
      <c r="BQ472" s="278"/>
      <c r="BR472" s="278"/>
      <c r="BS472" s="278"/>
      <c r="BT472" s="278"/>
      <c r="BU472" s="278"/>
      <c r="BV472" s="278"/>
      <c r="BW472" s="679">
        <v>330</v>
      </c>
      <c r="BX472" s="489">
        <f t="shared" si="979"/>
        <v>0</v>
      </c>
      <c r="BY472" s="489">
        <f t="shared" si="957"/>
        <v>0</v>
      </c>
      <c r="BZ472" s="489">
        <f t="shared" ca="1" si="958"/>
        <v>0</v>
      </c>
      <c r="CA472" s="489">
        <f t="shared" si="980"/>
        <v>0</v>
      </c>
      <c r="CB472" s="489">
        <f t="shared" ca="1" si="981"/>
        <v>0</v>
      </c>
      <c r="CC472" s="489">
        <f t="shared" si="982"/>
        <v>0</v>
      </c>
      <c r="CD472" s="489">
        <f t="shared" si="983"/>
        <v>0</v>
      </c>
      <c r="CE472" s="647">
        <f t="shared" si="984"/>
        <v>0</v>
      </c>
      <c r="CF472" s="700">
        <f t="shared" ca="1" si="1022"/>
        <v>0</v>
      </c>
      <c r="CG472" s="701">
        <f t="shared" ca="1" si="985"/>
        <v>0</v>
      </c>
      <c r="CH472" s="710">
        <f t="shared" si="909"/>
        <v>0</v>
      </c>
      <c r="CI472" s="679">
        <v>331</v>
      </c>
      <c r="CJ472" s="29">
        <f t="shared" si="959"/>
        <v>0</v>
      </c>
      <c r="CK472" s="29">
        <f t="shared" ca="1" si="1023"/>
        <v>0</v>
      </c>
      <c r="CL472" s="29">
        <f t="shared" ca="1" si="960"/>
        <v>0</v>
      </c>
      <c r="CM472" s="29"/>
      <c r="CN472" s="29">
        <v>330</v>
      </c>
      <c r="CO472" s="29">
        <f t="shared" ca="1" si="899"/>
        <v>0</v>
      </c>
      <c r="CP472" s="29">
        <f t="shared" ca="1" si="1028"/>
        <v>0</v>
      </c>
      <c r="CQ472" s="29">
        <f t="shared" ca="1" si="986"/>
        <v>0</v>
      </c>
      <c r="CR472" s="292"/>
      <c r="DB472" s="242">
        <v>330</v>
      </c>
      <c r="DC472" s="488">
        <f t="shared" si="987"/>
        <v>0</v>
      </c>
      <c r="DD472" s="489">
        <f t="shared" si="961"/>
        <v>0</v>
      </c>
      <c r="DE472" s="488">
        <f t="shared" ca="1" si="988"/>
        <v>0</v>
      </c>
      <c r="DF472" s="489">
        <f t="shared" si="989"/>
        <v>0</v>
      </c>
      <c r="DG472" s="488">
        <f t="shared" ca="1" si="990"/>
        <v>0</v>
      </c>
      <c r="DH472" s="488">
        <f t="shared" si="991"/>
        <v>0</v>
      </c>
      <c r="DI472" s="488">
        <f t="shared" si="992"/>
        <v>0</v>
      </c>
      <c r="DJ472" s="523">
        <f t="shared" si="993"/>
        <v>0</v>
      </c>
      <c r="DK472" s="420">
        <f t="shared" ca="1" si="962"/>
        <v>0</v>
      </c>
      <c r="DL472" s="416">
        <f t="shared" ca="1" si="994"/>
        <v>0</v>
      </c>
      <c r="DM472" s="372">
        <f t="shared" si="910"/>
        <v>0</v>
      </c>
      <c r="DN472" s="242">
        <v>331</v>
      </c>
      <c r="DO472" s="29">
        <f t="shared" si="963"/>
        <v>0</v>
      </c>
      <c r="DP472" s="29">
        <f t="shared" ca="1" si="931"/>
        <v>0</v>
      </c>
      <c r="DQ472" s="29">
        <f t="shared" ca="1" si="964"/>
        <v>0</v>
      </c>
      <c r="DR472" s="29"/>
      <c r="DS472" s="24">
        <v>330</v>
      </c>
      <c r="DT472" s="243">
        <f t="shared" ca="1" si="901"/>
        <v>0</v>
      </c>
      <c r="DU472" s="243">
        <f t="shared" ca="1" si="1029"/>
        <v>0</v>
      </c>
      <c r="DV472" s="243">
        <f t="shared" ca="1" si="995"/>
        <v>0</v>
      </c>
      <c r="DW472" s="33"/>
      <c r="EG472" s="242">
        <v>330</v>
      </c>
      <c r="EH472" s="331">
        <f t="shared" ca="1" si="996"/>
        <v>0</v>
      </c>
      <c r="EI472" s="599">
        <f t="shared" ca="1" si="911"/>
        <v>0</v>
      </c>
      <c r="EJ472" s="331">
        <f t="shared" ca="1" si="997"/>
        <v>0</v>
      </c>
      <c r="EK472" s="594">
        <f t="shared" ca="1" si="998"/>
        <v>0</v>
      </c>
      <c r="EL472" s="488">
        <f t="shared" ca="1" si="999"/>
        <v>0</v>
      </c>
      <c r="EM472" s="331">
        <f t="shared" si="1000"/>
        <v>0</v>
      </c>
      <c r="EN472" s="331">
        <f t="shared" si="1001"/>
        <v>0</v>
      </c>
      <c r="EO472" s="595">
        <f t="shared" ca="1" si="1002"/>
        <v>0</v>
      </c>
      <c r="EP472" s="420">
        <f t="shared" ca="1" si="888"/>
        <v>0</v>
      </c>
      <c r="EQ472" s="416">
        <f t="shared" ca="1" si="1003"/>
        <v>0</v>
      </c>
      <c r="ER472" s="372">
        <f t="shared" ca="1" si="912"/>
        <v>0</v>
      </c>
      <c r="ES472" s="242">
        <v>331</v>
      </c>
      <c r="ET472" s="29">
        <f t="shared" si="1004"/>
        <v>0</v>
      </c>
      <c r="EU472" s="29">
        <f t="shared" ca="1" si="1024"/>
        <v>0</v>
      </c>
      <c r="EV472" s="29">
        <f t="shared" ca="1" si="965"/>
        <v>0</v>
      </c>
      <c r="EW472" s="29"/>
      <c r="EX472" s="24">
        <v>330</v>
      </c>
      <c r="EY472" s="243">
        <f t="shared" ca="1" si="902"/>
        <v>0</v>
      </c>
      <c r="EZ472" s="243">
        <f t="shared" ca="1" si="1030"/>
        <v>0</v>
      </c>
      <c r="FA472" s="243">
        <f t="shared" ca="1" si="1005"/>
        <v>0</v>
      </c>
      <c r="FB472" s="33"/>
      <c r="FL472" s="242">
        <v>330</v>
      </c>
      <c r="FM472" s="331">
        <f t="shared" ca="1" si="1006"/>
        <v>0</v>
      </c>
      <c r="FN472" s="600">
        <f t="shared" ca="1" si="913"/>
        <v>0</v>
      </c>
      <c r="FO472" s="331">
        <f t="shared" ca="1" si="1007"/>
        <v>0</v>
      </c>
      <c r="FP472" s="597">
        <f t="shared" ca="1" si="1008"/>
        <v>0</v>
      </c>
      <c r="FQ472" s="488">
        <f t="shared" ca="1" si="1009"/>
        <v>0</v>
      </c>
      <c r="FR472" s="331">
        <f t="shared" si="1010"/>
        <v>0</v>
      </c>
      <c r="FS472" s="331">
        <f t="shared" si="1011"/>
        <v>0</v>
      </c>
      <c r="FT472" s="596">
        <f t="shared" ca="1" si="1012"/>
        <v>0</v>
      </c>
      <c r="FU472" s="420">
        <f t="shared" ca="1" si="966"/>
        <v>0</v>
      </c>
      <c r="FV472" s="416">
        <f t="shared" ca="1" si="1013"/>
        <v>0</v>
      </c>
      <c r="FW472" s="372">
        <f t="shared" ca="1" si="914"/>
        <v>0</v>
      </c>
      <c r="FX472" s="242">
        <v>331</v>
      </c>
      <c r="FY472" s="29">
        <f t="shared" si="1014"/>
        <v>0</v>
      </c>
      <c r="FZ472" s="29">
        <f t="shared" ca="1" si="1025"/>
        <v>0</v>
      </c>
      <c r="GA472" s="29">
        <f t="shared" ca="1" si="967"/>
        <v>0</v>
      </c>
      <c r="GB472" s="29"/>
      <c r="GC472" s="24">
        <v>330</v>
      </c>
      <c r="GD472" s="243">
        <f t="shared" ca="1" si="903"/>
        <v>0</v>
      </c>
      <c r="GE472" s="243">
        <f t="shared" ca="1" si="1031"/>
        <v>0</v>
      </c>
      <c r="GF472" s="243">
        <f t="shared" ca="1" si="1015"/>
        <v>0</v>
      </c>
      <c r="GG472" s="33"/>
      <c r="GQ472" s="242">
        <v>330</v>
      </c>
      <c r="GR472" s="331">
        <f t="shared" ca="1" si="1034"/>
        <v>0</v>
      </c>
      <c r="GS472" s="600">
        <f t="shared" ca="1" si="915"/>
        <v>0</v>
      </c>
      <c r="GT472" s="331">
        <f t="shared" ca="1" si="1033"/>
        <v>0</v>
      </c>
      <c r="GU472" s="591">
        <f t="shared" ca="1" si="1016"/>
        <v>0</v>
      </c>
      <c r="GV472" s="488">
        <f t="shared" ca="1" si="904"/>
        <v>0</v>
      </c>
      <c r="GW472" s="331">
        <f t="shared" si="905"/>
        <v>0</v>
      </c>
      <c r="GX472" s="331">
        <f t="shared" si="906"/>
        <v>0</v>
      </c>
      <c r="GY472" s="593">
        <f t="shared" ca="1" si="907"/>
        <v>0</v>
      </c>
      <c r="GZ472" s="420">
        <f t="shared" ca="1" si="970"/>
        <v>0</v>
      </c>
      <c r="HA472" s="416">
        <f t="shared" ca="1" si="1017"/>
        <v>0</v>
      </c>
      <c r="HB472" s="372">
        <f t="shared" ca="1" si="916"/>
        <v>0</v>
      </c>
      <c r="HC472" s="242">
        <v>331</v>
      </c>
      <c r="HD472" s="29">
        <f t="shared" si="1018"/>
        <v>0</v>
      </c>
      <c r="HE472" s="29">
        <f t="shared" ca="1" si="1026"/>
        <v>0</v>
      </c>
      <c r="HF472" s="29">
        <f t="shared" ca="1" si="971"/>
        <v>0</v>
      </c>
      <c r="HG472" s="29"/>
      <c r="HH472" s="24">
        <v>330</v>
      </c>
      <c r="HI472" s="243">
        <f t="shared" ca="1" si="917"/>
        <v>0</v>
      </c>
      <c r="HJ472" s="243">
        <f t="shared" ca="1" si="1032"/>
        <v>0</v>
      </c>
      <c r="HK472" s="243">
        <f t="shared" ca="1" si="1019"/>
        <v>0</v>
      </c>
      <c r="HL472" s="33"/>
    </row>
    <row r="473" spans="3:220" ht="15" customHeight="1" x14ac:dyDescent="0.25">
      <c r="C473" s="242">
        <v>331</v>
      </c>
      <c r="D473" s="243">
        <f t="shared" si="928"/>
        <v>0</v>
      </c>
      <c r="E473" s="865">
        <f t="shared" si="1020"/>
        <v>0</v>
      </c>
      <c r="F473" s="866"/>
      <c r="G473" s="243">
        <f t="shared" si="929"/>
        <v>0</v>
      </c>
      <c r="H473" s="859">
        <f t="shared" si="952"/>
        <v>0</v>
      </c>
      <c r="I473" s="860"/>
      <c r="J473" s="243">
        <f t="shared" si="930"/>
        <v>0</v>
      </c>
      <c r="K473" s="859">
        <f t="shared" si="972"/>
        <v>0</v>
      </c>
      <c r="L473" s="860"/>
      <c r="M473" s="860"/>
      <c r="N473" s="861"/>
      <c r="O473" s="248">
        <f t="shared" si="973"/>
        <v>0</v>
      </c>
      <c r="P473" s="248">
        <f t="shared" si="950"/>
        <v>0</v>
      </c>
      <c r="Q473" s="248">
        <f t="shared" si="953"/>
        <v>0</v>
      </c>
      <c r="R473" s="1015" t="str">
        <f t="shared" si="951"/>
        <v/>
      </c>
      <c r="S473" s="1015"/>
      <c r="U473">
        <v>331</v>
      </c>
      <c r="W473" s="278"/>
      <c r="X473" s="278"/>
      <c r="Y473" s="854"/>
      <c r="Z473" s="855"/>
      <c r="AA473" s="279"/>
      <c r="AR473" s="242">
        <v>331</v>
      </c>
      <c r="AS473" s="331">
        <f t="shared" si="883"/>
        <v>0</v>
      </c>
      <c r="AT473" s="566">
        <f t="shared" si="974"/>
        <v>0</v>
      </c>
      <c r="AU473" s="331">
        <f t="shared" ca="1" si="954"/>
        <v>0</v>
      </c>
      <c r="AV473" s="329">
        <f t="shared" si="884"/>
        <v>0</v>
      </c>
      <c r="AW473" s="331">
        <f t="shared" ca="1" si="885"/>
        <v>0</v>
      </c>
      <c r="AX473" s="331">
        <f t="shared" si="975"/>
        <v>0</v>
      </c>
      <c r="AY473" s="331">
        <f t="shared" si="1027"/>
        <v>0</v>
      </c>
      <c r="AZ473" s="350">
        <f t="shared" si="886"/>
        <v>0</v>
      </c>
      <c r="BA473" s="420">
        <f t="shared" ca="1" si="887"/>
        <v>0</v>
      </c>
      <c r="BB473" s="416">
        <f t="shared" ca="1" si="976"/>
        <v>0</v>
      </c>
      <c r="BC473" s="372">
        <f t="shared" si="908"/>
        <v>0</v>
      </c>
      <c r="BD473" s="242">
        <v>332</v>
      </c>
      <c r="BE473" s="29">
        <f t="shared" si="955"/>
        <v>0</v>
      </c>
      <c r="BF473" s="29">
        <f t="shared" ca="1" si="977"/>
        <v>0</v>
      </c>
      <c r="BG473" s="29">
        <f t="shared" ca="1" si="956"/>
        <v>0</v>
      </c>
      <c r="BH473" s="29"/>
      <c r="BI473" s="24">
        <v>331</v>
      </c>
      <c r="BJ473" s="243">
        <f t="shared" ca="1" si="898"/>
        <v>0</v>
      </c>
      <c r="BK473" s="243">
        <f t="shared" ca="1" si="1021"/>
        <v>0</v>
      </c>
      <c r="BL473" s="243">
        <f t="shared" ca="1" si="978"/>
        <v>0</v>
      </c>
      <c r="BM473" s="33"/>
      <c r="BO473" s="278"/>
      <c r="BP473" s="278"/>
      <c r="BQ473" s="278"/>
      <c r="BR473" s="278"/>
      <c r="BS473" s="278"/>
      <c r="BT473" s="278"/>
      <c r="BU473" s="278"/>
      <c r="BV473" s="278"/>
      <c r="BW473" s="679">
        <v>331</v>
      </c>
      <c r="BX473" s="489">
        <f t="shared" si="979"/>
        <v>0</v>
      </c>
      <c r="BY473" s="489">
        <f t="shared" si="957"/>
        <v>0</v>
      </c>
      <c r="BZ473" s="489">
        <f t="shared" ca="1" si="958"/>
        <v>0</v>
      </c>
      <c r="CA473" s="489">
        <f t="shared" si="980"/>
        <v>0</v>
      </c>
      <c r="CB473" s="489">
        <f t="shared" ca="1" si="981"/>
        <v>0</v>
      </c>
      <c r="CC473" s="489">
        <f t="shared" si="982"/>
        <v>0</v>
      </c>
      <c r="CD473" s="489">
        <f t="shared" si="983"/>
        <v>0</v>
      </c>
      <c r="CE473" s="647">
        <f t="shared" si="984"/>
        <v>0</v>
      </c>
      <c r="CF473" s="700">
        <f t="shared" ca="1" si="1022"/>
        <v>0</v>
      </c>
      <c r="CG473" s="701">
        <f t="shared" ca="1" si="985"/>
        <v>0</v>
      </c>
      <c r="CH473" s="710">
        <f t="shared" si="909"/>
        <v>0</v>
      </c>
      <c r="CI473" s="679">
        <v>332</v>
      </c>
      <c r="CJ473" s="29">
        <f t="shared" si="959"/>
        <v>0</v>
      </c>
      <c r="CK473" s="29">
        <f t="shared" ca="1" si="1023"/>
        <v>0</v>
      </c>
      <c r="CL473" s="29">
        <f t="shared" ca="1" si="960"/>
        <v>0</v>
      </c>
      <c r="CM473" s="29"/>
      <c r="CN473" s="29">
        <v>331</v>
      </c>
      <c r="CO473" s="29">
        <f t="shared" ca="1" si="899"/>
        <v>0</v>
      </c>
      <c r="CP473" s="649">
        <f t="shared" ca="1" si="1028"/>
        <v>0</v>
      </c>
      <c r="CQ473" s="29">
        <f t="shared" ca="1" si="986"/>
        <v>0</v>
      </c>
      <c r="CR473" s="292"/>
      <c r="DB473" s="242">
        <v>331</v>
      </c>
      <c r="DC473" s="488">
        <f t="shared" si="987"/>
        <v>0</v>
      </c>
      <c r="DD473" s="489">
        <f t="shared" si="961"/>
        <v>0</v>
      </c>
      <c r="DE473" s="488">
        <f t="shared" ca="1" si="988"/>
        <v>0</v>
      </c>
      <c r="DF473" s="489">
        <f t="shared" si="989"/>
        <v>0</v>
      </c>
      <c r="DG473" s="488">
        <f t="shared" ca="1" si="990"/>
        <v>0</v>
      </c>
      <c r="DH473" s="488">
        <f t="shared" si="991"/>
        <v>0</v>
      </c>
      <c r="DI473" s="488">
        <f t="shared" si="992"/>
        <v>0</v>
      </c>
      <c r="DJ473" s="523">
        <f t="shared" si="993"/>
        <v>0</v>
      </c>
      <c r="DK473" s="420">
        <f t="shared" ca="1" si="962"/>
        <v>0</v>
      </c>
      <c r="DL473" s="416">
        <f t="shared" ca="1" si="994"/>
        <v>0</v>
      </c>
      <c r="DM473" s="372">
        <f t="shared" si="910"/>
        <v>0</v>
      </c>
      <c r="DN473" s="242">
        <v>332</v>
      </c>
      <c r="DO473" s="29">
        <f t="shared" si="963"/>
        <v>0</v>
      </c>
      <c r="DP473" s="29">
        <f t="shared" ca="1" si="931"/>
        <v>0</v>
      </c>
      <c r="DQ473" s="29">
        <f t="shared" ca="1" si="964"/>
        <v>0</v>
      </c>
      <c r="DR473" s="29"/>
      <c r="DS473" s="24">
        <v>331</v>
      </c>
      <c r="DT473" s="243">
        <f t="shared" ca="1" si="901"/>
        <v>0</v>
      </c>
      <c r="DU473" s="243">
        <f t="shared" ca="1" si="1029"/>
        <v>0</v>
      </c>
      <c r="DV473" s="243">
        <f t="shared" ca="1" si="995"/>
        <v>0</v>
      </c>
      <c r="DW473" s="33"/>
      <c r="EG473" s="242">
        <v>331</v>
      </c>
      <c r="EH473" s="331">
        <f t="shared" ca="1" si="996"/>
        <v>0</v>
      </c>
      <c r="EI473" s="599">
        <f t="shared" ca="1" si="911"/>
        <v>0</v>
      </c>
      <c r="EJ473" s="331">
        <f t="shared" ca="1" si="997"/>
        <v>0</v>
      </c>
      <c r="EK473" s="594">
        <f t="shared" ca="1" si="998"/>
        <v>0</v>
      </c>
      <c r="EL473" s="488">
        <f t="shared" ca="1" si="999"/>
        <v>0</v>
      </c>
      <c r="EM473" s="331">
        <f t="shared" si="1000"/>
        <v>0</v>
      </c>
      <c r="EN473" s="331">
        <f t="shared" si="1001"/>
        <v>0</v>
      </c>
      <c r="EO473" s="595">
        <f t="shared" ca="1" si="1002"/>
        <v>0</v>
      </c>
      <c r="EP473" s="420">
        <f t="shared" ca="1" si="888"/>
        <v>0</v>
      </c>
      <c r="EQ473" s="416">
        <f t="shared" ca="1" si="1003"/>
        <v>0</v>
      </c>
      <c r="ER473" s="372">
        <f t="shared" ca="1" si="912"/>
        <v>0</v>
      </c>
      <c r="ES473" s="242">
        <v>332</v>
      </c>
      <c r="ET473" s="29">
        <f t="shared" si="1004"/>
        <v>0</v>
      </c>
      <c r="EU473" s="584">
        <f t="shared" ca="1" si="1024"/>
        <v>0</v>
      </c>
      <c r="EV473" s="29">
        <f t="shared" ca="1" si="965"/>
        <v>0</v>
      </c>
      <c r="EW473" s="29"/>
      <c r="EX473" s="24">
        <v>331</v>
      </c>
      <c r="EY473" s="243">
        <f t="shared" ca="1" si="902"/>
        <v>0</v>
      </c>
      <c r="EZ473" s="243">
        <f t="shared" ca="1" si="1030"/>
        <v>0</v>
      </c>
      <c r="FA473" s="243">
        <f t="shared" ca="1" si="1005"/>
        <v>0</v>
      </c>
      <c r="FB473" s="33"/>
      <c r="FL473" s="242">
        <v>331</v>
      </c>
      <c r="FM473" s="331">
        <f t="shared" ca="1" si="1006"/>
        <v>0</v>
      </c>
      <c r="FN473" s="600">
        <f t="shared" ca="1" si="913"/>
        <v>0</v>
      </c>
      <c r="FO473" s="331">
        <f t="shared" ca="1" si="1007"/>
        <v>0</v>
      </c>
      <c r="FP473" s="597">
        <f t="shared" ca="1" si="1008"/>
        <v>0</v>
      </c>
      <c r="FQ473" s="488">
        <f t="shared" ca="1" si="1009"/>
        <v>0</v>
      </c>
      <c r="FR473" s="331">
        <f t="shared" si="1010"/>
        <v>0</v>
      </c>
      <c r="FS473" s="331">
        <f t="shared" si="1011"/>
        <v>0</v>
      </c>
      <c r="FT473" s="596">
        <f t="shared" ca="1" si="1012"/>
        <v>0</v>
      </c>
      <c r="FU473" s="420">
        <f t="shared" ca="1" si="966"/>
        <v>0</v>
      </c>
      <c r="FV473" s="416">
        <f t="shared" ca="1" si="1013"/>
        <v>0</v>
      </c>
      <c r="FW473" s="372">
        <f t="shared" ca="1" si="914"/>
        <v>0</v>
      </c>
      <c r="FX473" s="242">
        <v>332</v>
      </c>
      <c r="FY473" s="29">
        <f t="shared" si="1014"/>
        <v>0</v>
      </c>
      <c r="FZ473" s="586">
        <f t="shared" ca="1" si="1025"/>
        <v>0</v>
      </c>
      <c r="GA473" s="29">
        <f t="shared" ca="1" si="967"/>
        <v>0</v>
      </c>
      <c r="GB473" s="29"/>
      <c r="GC473" s="24">
        <v>331</v>
      </c>
      <c r="GD473" s="243">
        <f t="shared" ca="1" si="903"/>
        <v>0</v>
      </c>
      <c r="GE473" s="243">
        <f t="shared" ca="1" si="1031"/>
        <v>0</v>
      </c>
      <c r="GF473" s="243">
        <f t="shared" ca="1" si="1015"/>
        <v>0</v>
      </c>
      <c r="GG473" s="33"/>
      <c r="GQ473" s="242">
        <v>331</v>
      </c>
      <c r="GR473" s="331">
        <f t="shared" ca="1" si="1034"/>
        <v>0</v>
      </c>
      <c r="GS473" s="600">
        <f t="shared" ca="1" si="915"/>
        <v>0</v>
      </c>
      <c r="GT473" s="331">
        <f t="shared" ca="1" si="1033"/>
        <v>0</v>
      </c>
      <c r="GU473" s="591">
        <f t="shared" ca="1" si="1016"/>
        <v>0</v>
      </c>
      <c r="GV473" s="488">
        <f t="shared" ca="1" si="904"/>
        <v>0</v>
      </c>
      <c r="GW473" s="331">
        <f t="shared" si="905"/>
        <v>0</v>
      </c>
      <c r="GX473" s="331">
        <f t="shared" si="906"/>
        <v>0</v>
      </c>
      <c r="GY473" s="593">
        <f t="shared" ca="1" si="907"/>
        <v>0</v>
      </c>
      <c r="GZ473" s="420">
        <f t="shared" ca="1" si="970"/>
        <v>0</v>
      </c>
      <c r="HA473" s="416">
        <f t="shared" ca="1" si="1017"/>
        <v>0</v>
      </c>
      <c r="HB473" s="372">
        <f t="shared" ca="1" si="916"/>
        <v>0</v>
      </c>
      <c r="HC473" s="242">
        <v>332</v>
      </c>
      <c r="HD473" s="29">
        <f t="shared" si="1018"/>
        <v>0</v>
      </c>
      <c r="HE473" s="29">
        <f t="shared" ca="1" si="1026"/>
        <v>0</v>
      </c>
      <c r="HF473" s="29">
        <f t="shared" ca="1" si="971"/>
        <v>0</v>
      </c>
      <c r="HG473" s="29"/>
      <c r="HH473" s="24">
        <v>331</v>
      </c>
      <c r="HI473" s="243">
        <f t="shared" ca="1" si="917"/>
        <v>0</v>
      </c>
      <c r="HJ473" s="243">
        <f t="shared" ca="1" si="1032"/>
        <v>0</v>
      </c>
      <c r="HK473" s="243">
        <f t="shared" ca="1" si="1019"/>
        <v>0</v>
      </c>
      <c r="HL473" s="33"/>
    </row>
    <row r="474" spans="3:220" ht="15" customHeight="1" x14ac:dyDescent="0.25">
      <c r="C474" s="242">
        <v>332</v>
      </c>
      <c r="D474" s="243">
        <f t="shared" si="928"/>
        <v>0</v>
      </c>
      <c r="E474" s="865">
        <f t="shared" si="1020"/>
        <v>0</v>
      </c>
      <c r="F474" s="866"/>
      <c r="G474" s="243">
        <f t="shared" si="929"/>
        <v>0</v>
      </c>
      <c r="H474" s="859">
        <f t="shared" si="952"/>
        <v>0</v>
      </c>
      <c r="I474" s="860"/>
      <c r="J474" s="243">
        <f t="shared" si="930"/>
        <v>0</v>
      </c>
      <c r="K474" s="859">
        <f t="shared" si="972"/>
        <v>0</v>
      </c>
      <c r="L474" s="860"/>
      <c r="M474" s="860"/>
      <c r="N474" s="861"/>
      <c r="O474" s="248">
        <f t="shared" si="973"/>
        <v>0</v>
      </c>
      <c r="P474" s="248">
        <f t="shared" si="950"/>
        <v>0</v>
      </c>
      <c r="Q474" s="248">
        <f t="shared" si="953"/>
        <v>0</v>
      </c>
      <c r="R474" s="1015" t="str">
        <f t="shared" si="951"/>
        <v/>
      </c>
      <c r="S474" s="1015"/>
      <c r="U474">
        <v>332</v>
      </c>
      <c r="W474" s="278"/>
      <c r="X474" s="278"/>
      <c r="Y474" s="854"/>
      <c r="Z474" s="855"/>
      <c r="AA474" s="279"/>
      <c r="AR474" s="242">
        <v>332</v>
      </c>
      <c r="AS474" s="331">
        <f t="shared" ref="AS474:AS502" si="1035">IF(AR474&gt;$AR$140,0,AU474+AT474+AX474+AY474)</f>
        <v>0</v>
      </c>
      <c r="AT474" s="566">
        <f t="shared" si="974"/>
        <v>0</v>
      </c>
      <c r="AU474" s="331">
        <f t="shared" ca="1" si="954"/>
        <v>0</v>
      </c>
      <c r="AV474" s="329">
        <f t="shared" ref="AV474:AV502" si="1036">IF(AR474&gt;$AR$140,0,AZ473*$AT$140/12)</f>
        <v>0</v>
      </c>
      <c r="AW474" s="331">
        <f t="shared" ref="AW474:AW502" ca="1" si="1037">IF(AZ473&lt;=(AU474-AV474),AZ473,IF(AR474&gt;$AR$140,0,IF(AR474=$AR$140,AZ473,AU474-AV474)))</f>
        <v>0</v>
      </c>
      <c r="AX474" s="331">
        <f t="shared" si="975"/>
        <v>0</v>
      </c>
      <c r="AY474" s="331">
        <f t="shared" si="1027"/>
        <v>0</v>
      </c>
      <c r="AZ474" s="350">
        <f t="shared" ref="AZ474:AZ502" si="1038">IF(AR474&gt;$AR$140,0,AZ473-AW474-AX474)</f>
        <v>0</v>
      </c>
      <c r="BA474" s="420">
        <f t="shared" ref="BA474:BA502" ca="1" si="1039">IF(AND(AZ474=0,AW474&lt;&gt;0),AR474,0)</f>
        <v>0</v>
      </c>
      <c r="BB474" s="416">
        <f t="shared" ca="1" si="976"/>
        <v>0</v>
      </c>
      <c r="BC474" s="372">
        <f t="shared" si="908"/>
        <v>0</v>
      </c>
      <c r="BD474" s="242">
        <v>333</v>
      </c>
      <c r="BE474" s="29">
        <f t="shared" si="955"/>
        <v>0</v>
      </c>
      <c r="BF474" s="29">
        <f t="shared" ca="1" si="977"/>
        <v>0</v>
      </c>
      <c r="BG474" s="29">
        <f t="shared" ca="1" si="956"/>
        <v>0</v>
      </c>
      <c r="BH474" s="29"/>
      <c r="BI474" s="24">
        <v>332</v>
      </c>
      <c r="BJ474" s="243">
        <f t="shared" ca="1" si="898"/>
        <v>0</v>
      </c>
      <c r="BK474" s="243">
        <f t="shared" ca="1" si="1021"/>
        <v>0</v>
      </c>
      <c r="BL474" s="243">
        <f t="shared" ca="1" si="978"/>
        <v>0</v>
      </c>
      <c r="BM474" s="33"/>
      <c r="BO474" s="278"/>
      <c r="BP474" s="278"/>
      <c r="BQ474" s="278"/>
      <c r="BR474" s="278"/>
      <c r="BS474" s="278"/>
      <c r="BT474" s="278"/>
      <c r="BU474" s="278"/>
      <c r="BV474" s="278"/>
      <c r="BW474" s="679">
        <v>332</v>
      </c>
      <c r="BX474" s="489">
        <f t="shared" si="979"/>
        <v>0</v>
      </c>
      <c r="BY474" s="489">
        <f t="shared" si="957"/>
        <v>0</v>
      </c>
      <c r="BZ474" s="489">
        <f t="shared" ca="1" si="958"/>
        <v>0</v>
      </c>
      <c r="CA474" s="489">
        <f t="shared" si="980"/>
        <v>0</v>
      </c>
      <c r="CB474" s="489">
        <f t="shared" ca="1" si="981"/>
        <v>0</v>
      </c>
      <c r="CC474" s="489">
        <f t="shared" si="982"/>
        <v>0</v>
      </c>
      <c r="CD474" s="489">
        <f t="shared" si="983"/>
        <v>0</v>
      </c>
      <c r="CE474" s="647">
        <f t="shared" si="984"/>
        <v>0</v>
      </c>
      <c r="CF474" s="700">
        <f t="shared" ca="1" si="1022"/>
        <v>0</v>
      </c>
      <c r="CG474" s="701">
        <f t="shared" ca="1" si="985"/>
        <v>0</v>
      </c>
      <c r="CH474" s="710">
        <f t="shared" si="909"/>
        <v>0</v>
      </c>
      <c r="CI474" s="679">
        <v>333</v>
      </c>
      <c r="CJ474" s="29">
        <f t="shared" si="959"/>
        <v>0</v>
      </c>
      <c r="CK474" s="29">
        <f t="shared" ca="1" si="1023"/>
        <v>0</v>
      </c>
      <c r="CL474" s="29">
        <f t="shared" ca="1" si="960"/>
        <v>0</v>
      </c>
      <c r="CM474" s="29"/>
      <c r="CN474" s="29">
        <v>332</v>
      </c>
      <c r="CO474" s="29">
        <f t="shared" ca="1" si="899"/>
        <v>0</v>
      </c>
      <c r="CP474" s="29">
        <f t="shared" ca="1" si="1028"/>
        <v>0</v>
      </c>
      <c r="CQ474" s="29">
        <f t="shared" ca="1" si="986"/>
        <v>0</v>
      </c>
      <c r="CR474" s="292"/>
      <c r="DB474" s="242">
        <v>332</v>
      </c>
      <c r="DC474" s="488">
        <f t="shared" si="987"/>
        <v>0</v>
      </c>
      <c r="DD474" s="489">
        <f t="shared" si="961"/>
        <v>0</v>
      </c>
      <c r="DE474" s="488">
        <f t="shared" ca="1" si="988"/>
        <v>0</v>
      </c>
      <c r="DF474" s="489">
        <f t="shared" si="989"/>
        <v>0</v>
      </c>
      <c r="DG474" s="488">
        <f t="shared" ca="1" si="990"/>
        <v>0</v>
      </c>
      <c r="DH474" s="488">
        <f t="shared" si="991"/>
        <v>0</v>
      </c>
      <c r="DI474" s="488">
        <f t="shared" si="992"/>
        <v>0</v>
      </c>
      <c r="DJ474" s="523">
        <f t="shared" si="993"/>
        <v>0</v>
      </c>
      <c r="DK474" s="420">
        <f t="shared" ca="1" si="962"/>
        <v>0</v>
      </c>
      <c r="DL474" s="416">
        <f t="shared" ca="1" si="994"/>
        <v>0</v>
      </c>
      <c r="DM474" s="372">
        <f t="shared" si="910"/>
        <v>0</v>
      </c>
      <c r="DN474" s="242">
        <v>333</v>
      </c>
      <c r="DO474" s="29">
        <f t="shared" si="963"/>
        <v>0</v>
      </c>
      <c r="DP474" s="29">
        <f t="shared" ca="1" si="931"/>
        <v>0</v>
      </c>
      <c r="DQ474" s="29">
        <f t="shared" ca="1" si="964"/>
        <v>0</v>
      </c>
      <c r="DR474" s="29"/>
      <c r="DS474" s="24">
        <v>332</v>
      </c>
      <c r="DT474" s="243">
        <f t="shared" ca="1" si="901"/>
        <v>0</v>
      </c>
      <c r="DU474" s="243">
        <f t="shared" ca="1" si="1029"/>
        <v>0</v>
      </c>
      <c r="DV474" s="243">
        <f t="shared" ca="1" si="995"/>
        <v>0</v>
      </c>
      <c r="DW474" s="33"/>
      <c r="EG474" s="242">
        <v>332</v>
      </c>
      <c r="EH474" s="331">
        <f t="shared" ca="1" si="996"/>
        <v>0</v>
      </c>
      <c r="EI474" s="599">
        <f t="shared" ca="1" si="911"/>
        <v>0</v>
      </c>
      <c r="EJ474" s="331">
        <f t="shared" ca="1" si="997"/>
        <v>0</v>
      </c>
      <c r="EK474" s="594">
        <f t="shared" ca="1" si="998"/>
        <v>0</v>
      </c>
      <c r="EL474" s="488">
        <f t="shared" ca="1" si="999"/>
        <v>0</v>
      </c>
      <c r="EM474" s="331">
        <f t="shared" si="1000"/>
        <v>0</v>
      </c>
      <c r="EN474" s="331">
        <f t="shared" si="1001"/>
        <v>0</v>
      </c>
      <c r="EO474" s="595">
        <f t="shared" ca="1" si="1002"/>
        <v>0</v>
      </c>
      <c r="EP474" s="420">
        <f t="shared" ref="EP474:EP502" ca="1" si="1040">IF(AND(EO474=0,EL474&lt;&gt;0),EG474,0)</f>
        <v>0</v>
      </c>
      <c r="EQ474" s="416">
        <f t="shared" ca="1" si="1003"/>
        <v>0</v>
      </c>
      <c r="ER474" s="372">
        <f t="shared" ca="1" si="912"/>
        <v>0</v>
      </c>
      <c r="ES474" s="242">
        <v>333</v>
      </c>
      <c r="ET474" s="29">
        <f t="shared" si="1004"/>
        <v>0</v>
      </c>
      <c r="EU474" s="29">
        <f t="shared" ca="1" si="1024"/>
        <v>0</v>
      </c>
      <c r="EV474" s="29">
        <f t="shared" ca="1" si="965"/>
        <v>0</v>
      </c>
      <c r="EW474" s="29"/>
      <c r="EX474" s="24">
        <v>332</v>
      </c>
      <c r="EY474" s="243">
        <f t="shared" ca="1" si="902"/>
        <v>0</v>
      </c>
      <c r="EZ474" s="243">
        <f t="shared" ca="1" si="1030"/>
        <v>0</v>
      </c>
      <c r="FA474" s="243">
        <f t="shared" ca="1" si="1005"/>
        <v>0</v>
      </c>
      <c r="FB474" s="33"/>
      <c r="FL474" s="242">
        <v>332</v>
      </c>
      <c r="FM474" s="331">
        <f t="shared" ca="1" si="1006"/>
        <v>0</v>
      </c>
      <c r="FN474" s="600">
        <f t="shared" ca="1" si="913"/>
        <v>0</v>
      </c>
      <c r="FO474" s="331">
        <f t="shared" ca="1" si="1007"/>
        <v>0</v>
      </c>
      <c r="FP474" s="597">
        <f t="shared" ca="1" si="1008"/>
        <v>0</v>
      </c>
      <c r="FQ474" s="488">
        <f t="shared" ca="1" si="1009"/>
        <v>0</v>
      </c>
      <c r="FR474" s="331">
        <f t="shared" si="1010"/>
        <v>0</v>
      </c>
      <c r="FS474" s="331">
        <f t="shared" si="1011"/>
        <v>0</v>
      </c>
      <c r="FT474" s="596">
        <f t="shared" ca="1" si="1012"/>
        <v>0</v>
      </c>
      <c r="FU474" s="420">
        <f t="shared" ca="1" si="966"/>
        <v>0</v>
      </c>
      <c r="FV474" s="416">
        <f t="shared" ca="1" si="1013"/>
        <v>0</v>
      </c>
      <c r="FW474" s="372">
        <f t="shared" ca="1" si="914"/>
        <v>0</v>
      </c>
      <c r="FX474" s="242">
        <v>333</v>
      </c>
      <c r="FY474" s="29">
        <f t="shared" si="1014"/>
        <v>0</v>
      </c>
      <c r="FZ474" s="29">
        <f t="shared" ca="1" si="1025"/>
        <v>0</v>
      </c>
      <c r="GA474" s="29">
        <f t="shared" ca="1" si="967"/>
        <v>0</v>
      </c>
      <c r="GB474" s="29"/>
      <c r="GC474" s="24">
        <v>332</v>
      </c>
      <c r="GD474" s="243">
        <f t="shared" ca="1" si="903"/>
        <v>0</v>
      </c>
      <c r="GE474" s="243">
        <f t="shared" ca="1" si="1031"/>
        <v>0</v>
      </c>
      <c r="GF474" s="243">
        <f t="shared" ca="1" si="1015"/>
        <v>0</v>
      </c>
      <c r="GG474" s="33"/>
      <c r="GQ474" s="242">
        <v>332</v>
      </c>
      <c r="GR474" s="331">
        <f t="shared" ca="1" si="1034"/>
        <v>0</v>
      </c>
      <c r="GS474" s="600">
        <f t="shared" ca="1" si="915"/>
        <v>0</v>
      </c>
      <c r="GT474" s="331">
        <f t="shared" ca="1" si="1033"/>
        <v>0</v>
      </c>
      <c r="GU474" s="591">
        <f t="shared" ca="1" si="1016"/>
        <v>0</v>
      </c>
      <c r="GV474" s="488">
        <f t="shared" ca="1" si="904"/>
        <v>0</v>
      </c>
      <c r="GW474" s="331">
        <f t="shared" si="905"/>
        <v>0</v>
      </c>
      <c r="GX474" s="331">
        <f t="shared" si="906"/>
        <v>0</v>
      </c>
      <c r="GY474" s="593">
        <f t="shared" ca="1" si="907"/>
        <v>0</v>
      </c>
      <c r="GZ474" s="420">
        <f t="shared" ca="1" si="970"/>
        <v>0</v>
      </c>
      <c r="HA474" s="416">
        <f t="shared" ca="1" si="1017"/>
        <v>0</v>
      </c>
      <c r="HB474" s="372">
        <f t="shared" ca="1" si="916"/>
        <v>0</v>
      </c>
      <c r="HC474" s="242">
        <v>333</v>
      </c>
      <c r="HD474" s="29">
        <f t="shared" si="1018"/>
        <v>0</v>
      </c>
      <c r="HE474" s="29">
        <f t="shared" ca="1" si="1026"/>
        <v>0</v>
      </c>
      <c r="HF474" s="29">
        <f t="shared" ca="1" si="971"/>
        <v>0</v>
      </c>
      <c r="HG474" s="29"/>
      <c r="HH474" s="24">
        <v>332</v>
      </c>
      <c r="HI474" s="243">
        <f t="shared" ca="1" si="917"/>
        <v>0</v>
      </c>
      <c r="HJ474" s="243">
        <f t="shared" ca="1" si="1032"/>
        <v>0</v>
      </c>
      <c r="HK474" s="243">
        <f t="shared" ca="1" si="1019"/>
        <v>0</v>
      </c>
      <c r="HL474" s="33"/>
    </row>
    <row r="475" spans="3:220" ht="15" customHeight="1" x14ac:dyDescent="0.25">
      <c r="C475" s="242">
        <v>333</v>
      </c>
      <c r="D475" s="243">
        <f t="shared" si="928"/>
        <v>0</v>
      </c>
      <c r="E475" s="865">
        <f t="shared" si="1020"/>
        <v>0</v>
      </c>
      <c r="F475" s="866"/>
      <c r="G475" s="243">
        <f t="shared" si="929"/>
        <v>0</v>
      </c>
      <c r="H475" s="859">
        <f t="shared" si="952"/>
        <v>0</v>
      </c>
      <c r="I475" s="860"/>
      <c r="J475" s="243">
        <f t="shared" si="930"/>
        <v>0</v>
      </c>
      <c r="K475" s="859">
        <f t="shared" si="972"/>
        <v>0</v>
      </c>
      <c r="L475" s="860"/>
      <c r="M475" s="860"/>
      <c r="N475" s="861"/>
      <c r="O475" s="248">
        <f t="shared" si="973"/>
        <v>0</v>
      </c>
      <c r="P475" s="248">
        <f t="shared" si="950"/>
        <v>0</v>
      </c>
      <c r="Q475" s="248">
        <f t="shared" si="953"/>
        <v>0</v>
      </c>
      <c r="R475" s="1015" t="str">
        <f t="shared" si="951"/>
        <v/>
      </c>
      <c r="S475" s="1015"/>
      <c r="U475">
        <v>333</v>
      </c>
      <c r="W475" s="278"/>
      <c r="X475" s="278"/>
      <c r="Y475" s="854"/>
      <c r="Z475" s="855"/>
      <c r="AA475" s="279"/>
      <c r="AR475" s="242">
        <v>333</v>
      </c>
      <c r="AS475" s="331">
        <f t="shared" si="1035"/>
        <v>0</v>
      </c>
      <c r="AT475" s="566">
        <f t="shared" si="974"/>
        <v>0</v>
      </c>
      <c r="AU475" s="331">
        <f t="shared" ca="1" si="954"/>
        <v>0</v>
      </c>
      <c r="AV475" s="329">
        <f t="shared" si="1036"/>
        <v>0</v>
      </c>
      <c r="AW475" s="331">
        <f t="shared" ca="1" si="1037"/>
        <v>0</v>
      </c>
      <c r="AX475" s="331">
        <f t="shared" si="975"/>
        <v>0</v>
      </c>
      <c r="AY475" s="331">
        <f t="shared" si="1027"/>
        <v>0</v>
      </c>
      <c r="AZ475" s="350">
        <f t="shared" si="1038"/>
        <v>0</v>
      </c>
      <c r="BA475" s="420">
        <f t="shared" ca="1" si="1039"/>
        <v>0</v>
      </c>
      <c r="BB475" s="416">
        <f t="shared" ca="1" si="976"/>
        <v>0</v>
      </c>
      <c r="BC475" s="372">
        <f t="shared" si="908"/>
        <v>0</v>
      </c>
      <c r="BD475" s="242">
        <v>334</v>
      </c>
      <c r="BE475" s="29">
        <f t="shared" si="955"/>
        <v>0</v>
      </c>
      <c r="BF475" s="29">
        <f t="shared" ca="1" si="977"/>
        <v>0</v>
      </c>
      <c r="BG475" s="29">
        <f t="shared" ca="1" si="956"/>
        <v>0</v>
      </c>
      <c r="BH475" s="29"/>
      <c r="BI475" s="24">
        <v>333</v>
      </c>
      <c r="BJ475" s="243">
        <f t="shared" ca="1" si="898"/>
        <v>0</v>
      </c>
      <c r="BK475" s="243">
        <f t="shared" ca="1" si="1021"/>
        <v>0</v>
      </c>
      <c r="BL475" s="243">
        <f t="shared" ca="1" si="978"/>
        <v>0</v>
      </c>
      <c r="BM475" s="33"/>
      <c r="BO475" s="278"/>
      <c r="BP475" s="278"/>
      <c r="BQ475" s="278"/>
      <c r="BR475" s="278"/>
      <c r="BS475" s="278"/>
      <c r="BT475" s="278"/>
      <c r="BU475" s="278"/>
      <c r="BV475" s="278"/>
      <c r="BW475" s="679">
        <v>333</v>
      </c>
      <c r="BX475" s="489">
        <f t="shared" si="979"/>
        <v>0</v>
      </c>
      <c r="BY475" s="489">
        <f t="shared" si="957"/>
        <v>0</v>
      </c>
      <c r="BZ475" s="489">
        <f t="shared" ca="1" si="958"/>
        <v>0</v>
      </c>
      <c r="CA475" s="489">
        <f t="shared" si="980"/>
        <v>0</v>
      </c>
      <c r="CB475" s="489">
        <f t="shared" ca="1" si="981"/>
        <v>0</v>
      </c>
      <c r="CC475" s="489">
        <f t="shared" si="982"/>
        <v>0</v>
      </c>
      <c r="CD475" s="489">
        <f t="shared" si="983"/>
        <v>0</v>
      </c>
      <c r="CE475" s="647">
        <f t="shared" si="984"/>
        <v>0</v>
      </c>
      <c r="CF475" s="700">
        <f t="shared" ca="1" si="1022"/>
        <v>0</v>
      </c>
      <c r="CG475" s="701">
        <f t="shared" ca="1" si="985"/>
        <v>0</v>
      </c>
      <c r="CH475" s="710">
        <f t="shared" si="909"/>
        <v>0</v>
      </c>
      <c r="CI475" s="679">
        <v>334</v>
      </c>
      <c r="CJ475" s="29">
        <f t="shared" si="959"/>
        <v>0</v>
      </c>
      <c r="CK475" s="29">
        <f t="shared" ca="1" si="1023"/>
        <v>0</v>
      </c>
      <c r="CL475" s="29">
        <f t="shared" ca="1" si="960"/>
        <v>0</v>
      </c>
      <c r="CM475" s="29"/>
      <c r="CN475" s="29">
        <v>333</v>
      </c>
      <c r="CO475" s="29">
        <f t="shared" ca="1" si="899"/>
        <v>0</v>
      </c>
      <c r="CP475" s="29">
        <f t="shared" ca="1" si="1028"/>
        <v>0</v>
      </c>
      <c r="CQ475" s="29">
        <f t="shared" ca="1" si="986"/>
        <v>0</v>
      </c>
      <c r="CR475" s="292"/>
      <c r="DB475" s="242">
        <v>333</v>
      </c>
      <c r="DC475" s="488">
        <f t="shared" si="987"/>
        <v>0</v>
      </c>
      <c r="DD475" s="489">
        <f t="shared" si="961"/>
        <v>0</v>
      </c>
      <c r="DE475" s="488">
        <f t="shared" ca="1" si="988"/>
        <v>0</v>
      </c>
      <c r="DF475" s="489">
        <f t="shared" si="989"/>
        <v>0</v>
      </c>
      <c r="DG475" s="488">
        <f t="shared" ca="1" si="990"/>
        <v>0</v>
      </c>
      <c r="DH475" s="488">
        <f t="shared" si="991"/>
        <v>0</v>
      </c>
      <c r="DI475" s="488">
        <f t="shared" si="992"/>
        <v>0</v>
      </c>
      <c r="DJ475" s="523">
        <f t="shared" si="993"/>
        <v>0</v>
      </c>
      <c r="DK475" s="420">
        <f t="shared" ca="1" si="962"/>
        <v>0</v>
      </c>
      <c r="DL475" s="416">
        <f t="shared" ca="1" si="994"/>
        <v>0</v>
      </c>
      <c r="DM475" s="372">
        <f t="shared" si="910"/>
        <v>0</v>
      </c>
      <c r="DN475" s="242">
        <v>334</v>
      </c>
      <c r="DO475" s="29">
        <f t="shared" si="963"/>
        <v>0</v>
      </c>
      <c r="DP475" s="29">
        <f t="shared" ca="1" si="931"/>
        <v>0</v>
      </c>
      <c r="DQ475" s="29">
        <f t="shared" ca="1" si="964"/>
        <v>0</v>
      </c>
      <c r="DR475" s="29"/>
      <c r="DS475" s="24">
        <v>333</v>
      </c>
      <c r="DT475" s="243">
        <f t="shared" ca="1" si="901"/>
        <v>0</v>
      </c>
      <c r="DU475" s="243">
        <f t="shared" ca="1" si="1029"/>
        <v>0</v>
      </c>
      <c r="DV475" s="243">
        <f t="shared" ca="1" si="995"/>
        <v>0</v>
      </c>
      <c r="DW475" s="33"/>
      <c r="EG475" s="242">
        <v>333</v>
      </c>
      <c r="EH475" s="331">
        <f t="shared" ca="1" si="996"/>
        <v>0</v>
      </c>
      <c r="EI475" s="599">
        <f t="shared" ca="1" si="911"/>
        <v>0</v>
      </c>
      <c r="EJ475" s="331">
        <f t="shared" ca="1" si="997"/>
        <v>0</v>
      </c>
      <c r="EK475" s="594">
        <f t="shared" ca="1" si="998"/>
        <v>0</v>
      </c>
      <c r="EL475" s="488">
        <f t="shared" ca="1" si="999"/>
        <v>0</v>
      </c>
      <c r="EM475" s="331">
        <f t="shared" si="1000"/>
        <v>0</v>
      </c>
      <c r="EN475" s="331">
        <f t="shared" si="1001"/>
        <v>0</v>
      </c>
      <c r="EO475" s="595">
        <f t="shared" ca="1" si="1002"/>
        <v>0</v>
      </c>
      <c r="EP475" s="420">
        <f t="shared" ca="1" si="1040"/>
        <v>0</v>
      </c>
      <c r="EQ475" s="416">
        <f t="shared" ca="1" si="1003"/>
        <v>0</v>
      </c>
      <c r="ER475" s="372">
        <f t="shared" ca="1" si="912"/>
        <v>0</v>
      </c>
      <c r="ES475" s="242">
        <v>334</v>
      </c>
      <c r="ET475" s="29">
        <f t="shared" si="1004"/>
        <v>0</v>
      </c>
      <c r="EU475" s="29">
        <f t="shared" ca="1" si="1024"/>
        <v>0</v>
      </c>
      <c r="EV475" s="29">
        <f t="shared" ca="1" si="965"/>
        <v>0</v>
      </c>
      <c r="EW475" s="29"/>
      <c r="EX475" s="24">
        <v>333</v>
      </c>
      <c r="EY475" s="243">
        <f t="shared" ca="1" si="902"/>
        <v>0</v>
      </c>
      <c r="EZ475" s="243">
        <f t="shared" ca="1" si="1030"/>
        <v>0</v>
      </c>
      <c r="FA475" s="243">
        <f t="shared" ca="1" si="1005"/>
        <v>0</v>
      </c>
      <c r="FB475" s="33"/>
      <c r="FL475" s="242">
        <v>333</v>
      </c>
      <c r="FM475" s="331">
        <f t="shared" ca="1" si="1006"/>
        <v>0</v>
      </c>
      <c r="FN475" s="600">
        <f t="shared" ca="1" si="913"/>
        <v>0</v>
      </c>
      <c r="FO475" s="331">
        <f t="shared" ca="1" si="1007"/>
        <v>0</v>
      </c>
      <c r="FP475" s="597">
        <f t="shared" ca="1" si="1008"/>
        <v>0</v>
      </c>
      <c r="FQ475" s="488">
        <f t="shared" ca="1" si="1009"/>
        <v>0</v>
      </c>
      <c r="FR475" s="331">
        <f t="shared" si="1010"/>
        <v>0</v>
      </c>
      <c r="FS475" s="331">
        <f t="shared" si="1011"/>
        <v>0</v>
      </c>
      <c r="FT475" s="596">
        <f t="shared" ca="1" si="1012"/>
        <v>0</v>
      </c>
      <c r="FU475" s="420">
        <f t="shared" ca="1" si="966"/>
        <v>0</v>
      </c>
      <c r="FV475" s="416">
        <f t="shared" ca="1" si="1013"/>
        <v>0</v>
      </c>
      <c r="FW475" s="372">
        <f t="shared" ca="1" si="914"/>
        <v>0</v>
      </c>
      <c r="FX475" s="242">
        <v>334</v>
      </c>
      <c r="FY475" s="29">
        <f t="shared" si="1014"/>
        <v>0</v>
      </c>
      <c r="FZ475" s="29">
        <f t="shared" ca="1" si="1025"/>
        <v>0</v>
      </c>
      <c r="GA475" s="29">
        <f t="shared" ca="1" si="967"/>
        <v>0</v>
      </c>
      <c r="GB475" s="29"/>
      <c r="GC475" s="24">
        <v>333</v>
      </c>
      <c r="GD475" s="243">
        <f t="shared" ca="1" si="903"/>
        <v>0</v>
      </c>
      <c r="GE475" s="243">
        <f t="shared" ca="1" si="1031"/>
        <v>0</v>
      </c>
      <c r="GF475" s="243">
        <f t="shared" ca="1" si="1015"/>
        <v>0</v>
      </c>
      <c r="GG475" s="33"/>
      <c r="GQ475" s="242">
        <v>333</v>
      </c>
      <c r="GR475" s="331">
        <f t="shared" ca="1" si="1034"/>
        <v>0</v>
      </c>
      <c r="GS475" s="600">
        <f t="shared" ca="1" si="915"/>
        <v>0</v>
      </c>
      <c r="GT475" s="331">
        <f t="shared" ca="1" si="1033"/>
        <v>0</v>
      </c>
      <c r="GU475" s="591">
        <f t="shared" ca="1" si="1016"/>
        <v>0</v>
      </c>
      <c r="GV475" s="488">
        <f t="shared" ca="1" si="904"/>
        <v>0</v>
      </c>
      <c r="GW475" s="331">
        <f t="shared" si="905"/>
        <v>0</v>
      </c>
      <c r="GX475" s="331">
        <f t="shared" si="906"/>
        <v>0</v>
      </c>
      <c r="GY475" s="593">
        <f t="shared" ca="1" si="907"/>
        <v>0</v>
      </c>
      <c r="GZ475" s="420">
        <f t="shared" ca="1" si="970"/>
        <v>0</v>
      </c>
      <c r="HA475" s="416">
        <f t="shared" ca="1" si="1017"/>
        <v>0</v>
      </c>
      <c r="HB475" s="372">
        <f t="shared" ca="1" si="916"/>
        <v>0</v>
      </c>
      <c r="HC475" s="242">
        <v>334</v>
      </c>
      <c r="HD475" s="29">
        <f t="shared" si="1018"/>
        <v>0</v>
      </c>
      <c r="HE475" s="29">
        <f t="shared" ca="1" si="1026"/>
        <v>0</v>
      </c>
      <c r="HF475" s="29">
        <f t="shared" ca="1" si="971"/>
        <v>0</v>
      </c>
      <c r="HG475" s="29"/>
      <c r="HH475" s="24">
        <v>333</v>
      </c>
      <c r="HI475" s="243">
        <f t="shared" ca="1" si="917"/>
        <v>0</v>
      </c>
      <c r="HJ475" s="243">
        <f t="shared" ca="1" si="1032"/>
        <v>0</v>
      </c>
      <c r="HK475" s="243">
        <f t="shared" ca="1" si="1019"/>
        <v>0</v>
      </c>
      <c r="HL475" s="33"/>
    </row>
    <row r="476" spans="3:220" ht="15" customHeight="1" x14ac:dyDescent="0.25">
      <c r="C476" s="242">
        <v>334</v>
      </c>
      <c r="D476" s="243">
        <f t="shared" si="928"/>
        <v>0</v>
      </c>
      <c r="E476" s="865">
        <f t="shared" si="1020"/>
        <v>0</v>
      </c>
      <c r="F476" s="866"/>
      <c r="G476" s="243">
        <f t="shared" si="929"/>
        <v>0</v>
      </c>
      <c r="H476" s="859">
        <f t="shared" si="952"/>
        <v>0</v>
      </c>
      <c r="I476" s="860"/>
      <c r="J476" s="243">
        <f t="shared" si="930"/>
        <v>0</v>
      </c>
      <c r="K476" s="859">
        <f t="shared" si="972"/>
        <v>0</v>
      </c>
      <c r="L476" s="860"/>
      <c r="M476" s="860"/>
      <c r="N476" s="861"/>
      <c r="O476" s="248">
        <f t="shared" si="973"/>
        <v>0</v>
      </c>
      <c r="P476" s="248">
        <f t="shared" si="950"/>
        <v>0</v>
      </c>
      <c r="Q476" s="248">
        <f t="shared" si="953"/>
        <v>0</v>
      </c>
      <c r="R476" s="1015" t="str">
        <f t="shared" si="951"/>
        <v/>
      </c>
      <c r="S476" s="1015"/>
      <c r="U476">
        <v>334</v>
      </c>
      <c r="W476" s="278"/>
      <c r="X476" s="278"/>
      <c r="Y476" s="854"/>
      <c r="Z476" s="855"/>
      <c r="AA476" s="279"/>
      <c r="AR476" s="242">
        <v>334</v>
      </c>
      <c r="AS476" s="331">
        <f t="shared" si="1035"/>
        <v>0</v>
      </c>
      <c r="AT476" s="566">
        <f t="shared" si="974"/>
        <v>0</v>
      </c>
      <c r="AU476" s="331">
        <f t="shared" ca="1" si="954"/>
        <v>0</v>
      </c>
      <c r="AV476" s="329">
        <f t="shared" si="1036"/>
        <v>0</v>
      </c>
      <c r="AW476" s="331">
        <f t="shared" ca="1" si="1037"/>
        <v>0</v>
      </c>
      <c r="AX476" s="331">
        <f t="shared" si="975"/>
        <v>0</v>
      </c>
      <c r="AY476" s="331">
        <f t="shared" si="1027"/>
        <v>0</v>
      </c>
      <c r="AZ476" s="350">
        <f t="shared" si="1038"/>
        <v>0</v>
      </c>
      <c r="BA476" s="420">
        <f t="shared" ca="1" si="1039"/>
        <v>0</v>
      </c>
      <c r="BB476" s="416">
        <f t="shared" ca="1" si="976"/>
        <v>0</v>
      </c>
      <c r="BC476" s="372">
        <f t="shared" si="908"/>
        <v>0</v>
      </c>
      <c r="BD476" s="242">
        <v>335</v>
      </c>
      <c r="BE476" s="29">
        <f t="shared" si="955"/>
        <v>0</v>
      </c>
      <c r="BF476" s="29">
        <f t="shared" ca="1" si="977"/>
        <v>0</v>
      </c>
      <c r="BG476" s="29">
        <f t="shared" ca="1" si="956"/>
        <v>0</v>
      </c>
      <c r="BH476" s="29"/>
      <c r="BI476" s="24">
        <v>334</v>
      </c>
      <c r="BJ476" s="243">
        <f t="shared" ca="1" si="898"/>
        <v>0</v>
      </c>
      <c r="BK476" s="243">
        <f t="shared" ca="1" si="1021"/>
        <v>0</v>
      </c>
      <c r="BL476" s="243">
        <f t="shared" ca="1" si="978"/>
        <v>0</v>
      </c>
      <c r="BM476" s="33"/>
      <c r="BO476" s="278"/>
      <c r="BP476" s="278"/>
      <c r="BQ476" s="278"/>
      <c r="BR476" s="278"/>
      <c r="BS476" s="278"/>
      <c r="BT476" s="278"/>
      <c r="BU476" s="278"/>
      <c r="BV476" s="278"/>
      <c r="BW476" s="679">
        <v>334</v>
      </c>
      <c r="BX476" s="489">
        <f t="shared" si="979"/>
        <v>0</v>
      </c>
      <c r="BY476" s="489">
        <f t="shared" si="957"/>
        <v>0</v>
      </c>
      <c r="BZ476" s="489">
        <f t="shared" ca="1" si="958"/>
        <v>0</v>
      </c>
      <c r="CA476" s="489">
        <f t="shared" si="980"/>
        <v>0</v>
      </c>
      <c r="CB476" s="489">
        <f t="shared" ca="1" si="981"/>
        <v>0</v>
      </c>
      <c r="CC476" s="489">
        <f t="shared" si="982"/>
        <v>0</v>
      </c>
      <c r="CD476" s="489">
        <f t="shared" si="983"/>
        <v>0</v>
      </c>
      <c r="CE476" s="647">
        <f t="shared" si="984"/>
        <v>0</v>
      </c>
      <c r="CF476" s="700">
        <f t="shared" ca="1" si="1022"/>
        <v>0</v>
      </c>
      <c r="CG476" s="701">
        <f t="shared" ca="1" si="985"/>
        <v>0</v>
      </c>
      <c r="CH476" s="710">
        <f t="shared" si="909"/>
        <v>0</v>
      </c>
      <c r="CI476" s="679">
        <v>335</v>
      </c>
      <c r="CJ476" s="29">
        <f t="shared" si="959"/>
        <v>0</v>
      </c>
      <c r="CK476" s="29">
        <f t="shared" ca="1" si="1023"/>
        <v>0</v>
      </c>
      <c r="CL476" s="29">
        <f t="shared" ca="1" si="960"/>
        <v>0</v>
      </c>
      <c r="CM476" s="29"/>
      <c r="CN476" s="29">
        <v>334</v>
      </c>
      <c r="CO476" s="29">
        <f t="shared" ca="1" si="899"/>
        <v>0</v>
      </c>
      <c r="CP476" s="29">
        <f t="shared" ca="1" si="1028"/>
        <v>0</v>
      </c>
      <c r="CQ476" s="29">
        <f t="shared" ca="1" si="986"/>
        <v>0</v>
      </c>
      <c r="CR476" s="292"/>
      <c r="DB476" s="242">
        <v>334</v>
      </c>
      <c r="DC476" s="488">
        <f t="shared" si="987"/>
        <v>0</v>
      </c>
      <c r="DD476" s="489">
        <f t="shared" si="961"/>
        <v>0</v>
      </c>
      <c r="DE476" s="488">
        <f t="shared" ca="1" si="988"/>
        <v>0</v>
      </c>
      <c r="DF476" s="489">
        <f t="shared" si="989"/>
        <v>0</v>
      </c>
      <c r="DG476" s="488">
        <f t="shared" ca="1" si="990"/>
        <v>0</v>
      </c>
      <c r="DH476" s="488">
        <f t="shared" si="991"/>
        <v>0</v>
      </c>
      <c r="DI476" s="488">
        <f t="shared" si="992"/>
        <v>0</v>
      </c>
      <c r="DJ476" s="523">
        <f t="shared" si="993"/>
        <v>0</v>
      </c>
      <c r="DK476" s="420">
        <f t="shared" ca="1" si="962"/>
        <v>0</v>
      </c>
      <c r="DL476" s="416">
        <f t="shared" ca="1" si="994"/>
        <v>0</v>
      </c>
      <c r="DM476" s="372">
        <f t="shared" si="910"/>
        <v>0</v>
      </c>
      <c r="DN476" s="242">
        <v>335</v>
      </c>
      <c r="DO476" s="29">
        <f t="shared" si="963"/>
        <v>0</v>
      </c>
      <c r="DP476" s="29">
        <f t="shared" ca="1" si="931"/>
        <v>0</v>
      </c>
      <c r="DQ476" s="29">
        <f t="shared" ca="1" si="964"/>
        <v>0</v>
      </c>
      <c r="DR476" s="29"/>
      <c r="DS476" s="24">
        <v>334</v>
      </c>
      <c r="DT476" s="243">
        <f t="shared" ca="1" si="901"/>
        <v>0</v>
      </c>
      <c r="DU476" s="243">
        <f t="shared" ca="1" si="1029"/>
        <v>0</v>
      </c>
      <c r="DV476" s="243">
        <f t="shared" ca="1" si="995"/>
        <v>0</v>
      </c>
      <c r="DW476" s="33"/>
      <c r="EG476" s="242">
        <v>334</v>
      </c>
      <c r="EH476" s="331">
        <f t="shared" ca="1" si="996"/>
        <v>0</v>
      </c>
      <c r="EI476" s="599">
        <f t="shared" ca="1" si="911"/>
        <v>0</v>
      </c>
      <c r="EJ476" s="331">
        <f t="shared" ca="1" si="997"/>
        <v>0</v>
      </c>
      <c r="EK476" s="594">
        <f t="shared" ca="1" si="998"/>
        <v>0</v>
      </c>
      <c r="EL476" s="488">
        <f t="shared" ca="1" si="999"/>
        <v>0</v>
      </c>
      <c r="EM476" s="331">
        <f t="shared" si="1000"/>
        <v>0</v>
      </c>
      <c r="EN476" s="331">
        <f t="shared" si="1001"/>
        <v>0</v>
      </c>
      <c r="EO476" s="595">
        <f t="shared" ca="1" si="1002"/>
        <v>0</v>
      </c>
      <c r="EP476" s="420">
        <f t="shared" ca="1" si="1040"/>
        <v>0</v>
      </c>
      <c r="EQ476" s="416">
        <f t="shared" ca="1" si="1003"/>
        <v>0</v>
      </c>
      <c r="ER476" s="372">
        <f t="shared" ca="1" si="912"/>
        <v>0</v>
      </c>
      <c r="ES476" s="242">
        <v>335</v>
      </c>
      <c r="ET476" s="29">
        <f t="shared" si="1004"/>
        <v>0</v>
      </c>
      <c r="EU476" s="29">
        <f t="shared" ca="1" si="1024"/>
        <v>0</v>
      </c>
      <c r="EV476" s="29">
        <f t="shared" ca="1" si="965"/>
        <v>0</v>
      </c>
      <c r="EW476" s="29"/>
      <c r="EX476" s="24">
        <v>334</v>
      </c>
      <c r="EY476" s="243">
        <f t="shared" ca="1" si="902"/>
        <v>0</v>
      </c>
      <c r="EZ476" s="243">
        <f t="shared" ca="1" si="1030"/>
        <v>0</v>
      </c>
      <c r="FA476" s="243">
        <f t="shared" ca="1" si="1005"/>
        <v>0</v>
      </c>
      <c r="FB476" s="33"/>
      <c r="FL476" s="242">
        <v>334</v>
      </c>
      <c r="FM476" s="331">
        <f t="shared" ca="1" si="1006"/>
        <v>0</v>
      </c>
      <c r="FN476" s="600">
        <f t="shared" ca="1" si="913"/>
        <v>0</v>
      </c>
      <c r="FO476" s="331">
        <f t="shared" ca="1" si="1007"/>
        <v>0</v>
      </c>
      <c r="FP476" s="597">
        <f t="shared" ca="1" si="1008"/>
        <v>0</v>
      </c>
      <c r="FQ476" s="488">
        <f t="shared" ca="1" si="1009"/>
        <v>0</v>
      </c>
      <c r="FR476" s="331">
        <f t="shared" si="1010"/>
        <v>0</v>
      </c>
      <c r="FS476" s="331">
        <f t="shared" si="1011"/>
        <v>0</v>
      </c>
      <c r="FT476" s="596">
        <f t="shared" ca="1" si="1012"/>
        <v>0</v>
      </c>
      <c r="FU476" s="420">
        <f t="shared" ca="1" si="966"/>
        <v>0</v>
      </c>
      <c r="FV476" s="416">
        <f t="shared" ca="1" si="1013"/>
        <v>0</v>
      </c>
      <c r="FW476" s="372">
        <f t="shared" ca="1" si="914"/>
        <v>0</v>
      </c>
      <c r="FX476" s="242">
        <v>335</v>
      </c>
      <c r="FY476" s="29">
        <f t="shared" si="1014"/>
        <v>0</v>
      </c>
      <c r="FZ476" s="29">
        <f t="shared" ca="1" si="1025"/>
        <v>0</v>
      </c>
      <c r="GA476" s="29">
        <f t="shared" ca="1" si="967"/>
        <v>0</v>
      </c>
      <c r="GB476" s="29"/>
      <c r="GC476" s="24">
        <v>334</v>
      </c>
      <c r="GD476" s="243">
        <f t="shared" ca="1" si="903"/>
        <v>0</v>
      </c>
      <c r="GE476" s="243">
        <f t="shared" ca="1" si="1031"/>
        <v>0</v>
      </c>
      <c r="GF476" s="243">
        <f t="shared" ca="1" si="1015"/>
        <v>0</v>
      </c>
      <c r="GG476" s="33"/>
      <c r="GQ476" s="242">
        <v>334</v>
      </c>
      <c r="GR476" s="331">
        <f t="shared" ca="1" si="1034"/>
        <v>0</v>
      </c>
      <c r="GS476" s="600">
        <f t="shared" ca="1" si="915"/>
        <v>0</v>
      </c>
      <c r="GT476" s="331">
        <f t="shared" ca="1" si="1033"/>
        <v>0</v>
      </c>
      <c r="GU476" s="591">
        <f t="shared" ca="1" si="1016"/>
        <v>0</v>
      </c>
      <c r="GV476" s="488">
        <f t="shared" ca="1" si="904"/>
        <v>0</v>
      </c>
      <c r="GW476" s="331">
        <f t="shared" si="905"/>
        <v>0</v>
      </c>
      <c r="GX476" s="331">
        <f t="shared" si="906"/>
        <v>0</v>
      </c>
      <c r="GY476" s="593">
        <f t="shared" ca="1" si="907"/>
        <v>0</v>
      </c>
      <c r="GZ476" s="420">
        <f t="shared" ca="1" si="970"/>
        <v>0</v>
      </c>
      <c r="HA476" s="416">
        <f t="shared" ca="1" si="1017"/>
        <v>0</v>
      </c>
      <c r="HB476" s="372">
        <f t="shared" ca="1" si="916"/>
        <v>0</v>
      </c>
      <c r="HC476" s="242">
        <v>335</v>
      </c>
      <c r="HD476" s="29">
        <f t="shared" si="1018"/>
        <v>0</v>
      </c>
      <c r="HE476" s="29">
        <f t="shared" ca="1" si="1026"/>
        <v>0</v>
      </c>
      <c r="HF476" s="29">
        <f t="shared" ca="1" si="971"/>
        <v>0</v>
      </c>
      <c r="HG476" s="29"/>
      <c r="HH476" s="24">
        <v>334</v>
      </c>
      <c r="HI476" s="243">
        <f t="shared" ca="1" si="917"/>
        <v>0</v>
      </c>
      <c r="HJ476" s="243">
        <f t="shared" ca="1" si="1032"/>
        <v>0</v>
      </c>
      <c r="HK476" s="243">
        <f t="shared" ca="1" si="1019"/>
        <v>0</v>
      </c>
      <c r="HL476" s="33"/>
    </row>
    <row r="477" spans="3:220" ht="15" customHeight="1" x14ac:dyDescent="0.25">
      <c r="C477" s="242">
        <v>335</v>
      </c>
      <c r="D477" s="243">
        <f t="shared" si="928"/>
        <v>0</v>
      </c>
      <c r="E477" s="865">
        <f t="shared" si="1020"/>
        <v>0</v>
      </c>
      <c r="F477" s="866"/>
      <c r="G477" s="243">
        <f t="shared" si="929"/>
        <v>0</v>
      </c>
      <c r="H477" s="859">
        <f t="shared" si="952"/>
        <v>0</v>
      </c>
      <c r="I477" s="860"/>
      <c r="J477" s="243">
        <f t="shared" si="930"/>
        <v>0</v>
      </c>
      <c r="K477" s="859">
        <f t="shared" si="972"/>
        <v>0</v>
      </c>
      <c r="L477" s="860"/>
      <c r="M477" s="860"/>
      <c r="N477" s="861"/>
      <c r="O477" s="248">
        <f t="shared" si="973"/>
        <v>0</v>
      </c>
      <c r="P477" s="248">
        <f t="shared" si="950"/>
        <v>0</v>
      </c>
      <c r="Q477" s="248">
        <f t="shared" si="953"/>
        <v>0</v>
      </c>
      <c r="R477" s="1015" t="str">
        <f t="shared" si="951"/>
        <v/>
      </c>
      <c r="S477" s="1015"/>
      <c r="U477">
        <v>335</v>
      </c>
      <c r="W477" s="278"/>
      <c r="X477" s="278"/>
      <c r="Y477" s="854"/>
      <c r="Z477" s="855"/>
      <c r="AA477" s="279"/>
      <c r="AR477" s="242">
        <v>335</v>
      </c>
      <c r="AS477" s="331">
        <f t="shared" si="1035"/>
        <v>0</v>
      </c>
      <c r="AT477" s="566">
        <f t="shared" si="974"/>
        <v>0</v>
      </c>
      <c r="AU477" s="331">
        <f t="shared" ca="1" si="954"/>
        <v>0</v>
      </c>
      <c r="AV477" s="329">
        <f t="shared" si="1036"/>
        <v>0</v>
      </c>
      <c r="AW477" s="331">
        <f t="shared" ca="1" si="1037"/>
        <v>0</v>
      </c>
      <c r="AX477" s="331">
        <f t="shared" si="975"/>
        <v>0</v>
      </c>
      <c r="AY477" s="331">
        <f t="shared" si="1027"/>
        <v>0</v>
      </c>
      <c r="AZ477" s="350">
        <f t="shared" si="1038"/>
        <v>0</v>
      </c>
      <c r="BA477" s="420">
        <f t="shared" ca="1" si="1039"/>
        <v>0</v>
      </c>
      <c r="BB477" s="416">
        <f t="shared" ca="1" si="976"/>
        <v>0</v>
      </c>
      <c r="BC477" s="372">
        <f t="shared" si="908"/>
        <v>0</v>
      </c>
      <c r="BD477" s="443">
        <v>336</v>
      </c>
      <c r="BE477" s="444">
        <f t="shared" si="955"/>
        <v>0</v>
      </c>
      <c r="BF477" s="444">
        <f t="shared" ca="1" si="977"/>
        <v>0</v>
      </c>
      <c r="BG477" s="444">
        <f t="shared" ca="1" si="956"/>
        <v>0</v>
      </c>
      <c r="BH477" s="444">
        <f ca="1">IF(BD477&gt;$BE$140,0,SUM(BG466:BG477))</f>
        <v>0</v>
      </c>
      <c r="BI477" s="24">
        <v>335</v>
      </c>
      <c r="BJ477" s="243">
        <f t="shared" ca="1" si="898"/>
        <v>0</v>
      </c>
      <c r="BK477" s="243">
        <f t="shared" ca="1" si="1021"/>
        <v>0</v>
      </c>
      <c r="BL477" s="243">
        <f t="shared" ca="1" si="978"/>
        <v>0</v>
      </c>
      <c r="BM477" s="33"/>
      <c r="BO477" s="278"/>
      <c r="BP477" s="278"/>
      <c r="BQ477" s="278"/>
      <c r="BR477" s="278"/>
      <c r="BS477" s="278"/>
      <c r="BT477" s="278"/>
      <c r="BU477" s="278"/>
      <c r="BV477" s="278"/>
      <c r="BW477" s="679">
        <v>335</v>
      </c>
      <c r="BX477" s="489">
        <f t="shared" si="979"/>
        <v>0</v>
      </c>
      <c r="BY477" s="489">
        <f t="shared" si="957"/>
        <v>0</v>
      </c>
      <c r="BZ477" s="489">
        <f t="shared" ca="1" si="958"/>
        <v>0</v>
      </c>
      <c r="CA477" s="489">
        <f t="shared" si="980"/>
        <v>0</v>
      </c>
      <c r="CB477" s="489">
        <f t="shared" ca="1" si="981"/>
        <v>0</v>
      </c>
      <c r="CC477" s="489">
        <f t="shared" si="982"/>
        <v>0</v>
      </c>
      <c r="CD477" s="489">
        <f t="shared" si="983"/>
        <v>0</v>
      </c>
      <c r="CE477" s="647">
        <f t="shared" si="984"/>
        <v>0</v>
      </c>
      <c r="CF477" s="700">
        <f t="shared" ca="1" si="1022"/>
        <v>0</v>
      </c>
      <c r="CG477" s="701">
        <f t="shared" ca="1" si="985"/>
        <v>0</v>
      </c>
      <c r="CH477" s="710">
        <f t="shared" si="909"/>
        <v>0</v>
      </c>
      <c r="CI477" s="703">
        <v>336</v>
      </c>
      <c r="CJ477" s="444">
        <f t="shared" si="959"/>
        <v>0</v>
      </c>
      <c r="CK477" s="444">
        <f t="shared" ca="1" si="1023"/>
        <v>0</v>
      </c>
      <c r="CL477" s="444">
        <f t="shared" ca="1" si="960"/>
        <v>0</v>
      </c>
      <c r="CM477" s="444">
        <f ca="1">IF(CI477&gt;$CJ$140,0,SUM(CL466:CL477))</f>
        <v>0</v>
      </c>
      <c r="CN477" s="29">
        <v>335</v>
      </c>
      <c r="CO477" s="29">
        <f t="shared" ca="1" si="899"/>
        <v>0</v>
      </c>
      <c r="CP477" s="29">
        <f t="shared" ca="1" si="1028"/>
        <v>0</v>
      </c>
      <c r="CQ477" s="29">
        <f t="shared" ca="1" si="986"/>
        <v>0</v>
      </c>
      <c r="CR477" s="292"/>
      <c r="DB477" s="242">
        <v>335</v>
      </c>
      <c r="DC477" s="488">
        <f t="shared" si="987"/>
        <v>0</v>
      </c>
      <c r="DD477" s="489">
        <f t="shared" si="961"/>
        <v>0</v>
      </c>
      <c r="DE477" s="488">
        <f t="shared" ca="1" si="988"/>
        <v>0</v>
      </c>
      <c r="DF477" s="489">
        <f t="shared" si="989"/>
        <v>0</v>
      </c>
      <c r="DG477" s="488">
        <f t="shared" ca="1" si="990"/>
        <v>0</v>
      </c>
      <c r="DH477" s="488">
        <f t="shared" si="991"/>
        <v>0</v>
      </c>
      <c r="DI477" s="488">
        <f t="shared" si="992"/>
        <v>0</v>
      </c>
      <c r="DJ477" s="523">
        <f t="shared" si="993"/>
        <v>0</v>
      </c>
      <c r="DK477" s="420">
        <f t="shared" ca="1" si="962"/>
        <v>0</v>
      </c>
      <c r="DL477" s="416">
        <f t="shared" ca="1" si="994"/>
        <v>0</v>
      </c>
      <c r="DM477" s="372">
        <f t="shared" si="910"/>
        <v>0</v>
      </c>
      <c r="DN477" s="443">
        <v>336</v>
      </c>
      <c r="DO477" s="444">
        <f t="shared" si="963"/>
        <v>0</v>
      </c>
      <c r="DP477" s="444">
        <f t="shared" ca="1" si="931"/>
        <v>0</v>
      </c>
      <c r="DQ477" s="444">
        <f t="shared" ca="1" si="964"/>
        <v>0</v>
      </c>
      <c r="DR477" s="444">
        <f ca="1">IF(DN477&gt;$DO$140,0,SUM(DQ466:DQ477))</f>
        <v>0</v>
      </c>
      <c r="DS477" s="24">
        <v>335</v>
      </c>
      <c r="DT477" s="243">
        <f t="shared" ca="1" si="901"/>
        <v>0</v>
      </c>
      <c r="DU477" s="243">
        <f t="shared" ca="1" si="1029"/>
        <v>0</v>
      </c>
      <c r="DV477" s="243">
        <f t="shared" ca="1" si="995"/>
        <v>0</v>
      </c>
      <c r="DW477" s="33"/>
      <c r="EG477" s="242">
        <v>335</v>
      </c>
      <c r="EH477" s="331">
        <f t="shared" ca="1" si="996"/>
        <v>0</v>
      </c>
      <c r="EI477" s="599">
        <f t="shared" ca="1" si="911"/>
        <v>0</v>
      </c>
      <c r="EJ477" s="331">
        <f t="shared" ca="1" si="997"/>
        <v>0</v>
      </c>
      <c r="EK477" s="594">
        <f t="shared" ca="1" si="998"/>
        <v>0</v>
      </c>
      <c r="EL477" s="488">
        <f t="shared" ca="1" si="999"/>
        <v>0</v>
      </c>
      <c r="EM477" s="331">
        <f t="shared" si="1000"/>
        <v>0</v>
      </c>
      <c r="EN477" s="331">
        <f t="shared" si="1001"/>
        <v>0</v>
      </c>
      <c r="EO477" s="595">
        <f t="shared" ca="1" si="1002"/>
        <v>0</v>
      </c>
      <c r="EP477" s="420">
        <f t="shared" ca="1" si="1040"/>
        <v>0</v>
      </c>
      <c r="EQ477" s="416">
        <f t="shared" ca="1" si="1003"/>
        <v>0</v>
      </c>
      <c r="ER477" s="372">
        <f t="shared" ca="1" si="912"/>
        <v>0</v>
      </c>
      <c r="ES477" s="443">
        <v>336</v>
      </c>
      <c r="ET477" s="444">
        <f t="shared" si="1004"/>
        <v>0</v>
      </c>
      <c r="EU477" s="444">
        <f t="shared" ca="1" si="1024"/>
        <v>0</v>
      </c>
      <c r="EV477" s="444">
        <f t="shared" ca="1" si="965"/>
        <v>0</v>
      </c>
      <c r="EW477" s="444">
        <f ca="1">IF(ES477&gt;$ET$140,0,SUM(EV466:EV477))</f>
        <v>0</v>
      </c>
      <c r="EX477" s="24">
        <v>335</v>
      </c>
      <c r="EY477" s="243">
        <f t="shared" ca="1" si="902"/>
        <v>0</v>
      </c>
      <c r="EZ477" s="243">
        <f t="shared" ca="1" si="1030"/>
        <v>0</v>
      </c>
      <c r="FA477" s="243">
        <f t="shared" ca="1" si="1005"/>
        <v>0</v>
      </c>
      <c r="FB477" s="33"/>
      <c r="FL477" s="242">
        <v>335</v>
      </c>
      <c r="FM477" s="331">
        <f t="shared" ca="1" si="1006"/>
        <v>0</v>
      </c>
      <c r="FN477" s="600">
        <f t="shared" ca="1" si="913"/>
        <v>0</v>
      </c>
      <c r="FO477" s="331">
        <f t="shared" ca="1" si="1007"/>
        <v>0</v>
      </c>
      <c r="FP477" s="597">
        <f t="shared" ca="1" si="1008"/>
        <v>0</v>
      </c>
      <c r="FQ477" s="488">
        <f t="shared" ca="1" si="1009"/>
        <v>0</v>
      </c>
      <c r="FR477" s="331">
        <f t="shared" si="1010"/>
        <v>0</v>
      </c>
      <c r="FS477" s="331">
        <f t="shared" si="1011"/>
        <v>0</v>
      </c>
      <c r="FT477" s="596">
        <f t="shared" ca="1" si="1012"/>
        <v>0</v>
      </c>
      <c r="FU477" s="420">
        <f t="shared" ca="1" si="966"/>
        <v>0</v>
      </c>
      <c r="FV477" s="416">
        <f t="shared" ca="1" si="1013"/>
        <v>0</v>
      </c>
      <c r="FW477" s="372">
        <f t="shared" ca="1" si="914"/>
        <v>0</v>
      </c>
      <c r="FX477" s="443">
        <v>336</v>
      </c>
      <c r="FY477" s="444">
        <f t="shared" si="1014"/>
        <v>0</v>
      </c>
      <c r="FZ477" s="444">
        <f t="shared" ca="1" si="1025"/>
        <v>0</v>
      </c>
      <c r="GA477" s="444">
        <f t="shared" ca="1" si="967"/>
        <v>0</v>
      </c>
      <c r="GB477" s="444">
        <f ca="1">IF(FX477&gt;$FY$140,0,SUM(GA466:GA477))</f>
        <v>0</v>
      </c>
      <c r="GC477" s="24">
        <v>335</v>
      </c>
      <c r="GD477" s="243">
        <f t="shared" ca="1" si="903"/>
        <v>0</v>
      </c>
      <c r="GE477" s="243">
        <f t="shared" ca="1" si="1031"/>
        <v>0</v>
      </c>
      <c r="GF477" s="243">
        <f t="shared" ca="1" si="1015"/>
        <v>0</v>
      </c>
      <c r="GG477" s="33"/>
      <c r="GQ477" s="242">
        <v>335</v>
      </c>
      <c r="GR477" s="331">
        <f t="shared" ca="1" si="1034"/>
        <v>0</v>
      </c>
      <c r="GS477" s="600">
        <f t="shared" ca="1" si="915"/>
        <v>0</v>
      </c>
      <c r="GT477" s="331">
        <f t="shared" ca="1" si="1033"/>
        <v>0</v>
      </c>
      <c r="GU477" s="591">
        <f t="shared" ca="1" si="1016"/>
        <v>0</v>
      </c>
      <c r="GV477" s="488">
        <f t="shared" ca="1" si="904"/>
        <v>0</v>
      </c>
      <c r="GW477" s="331">
        <f t="shared" si="905"/>
        <v>0</v>
      </c>
      <c r="GX477" s="331">
        <f t="shared" si="906"/>
        <v>0</v>
      </c>
      <c r="GY477" s="593">
        <f t="shared" ca="1" si="907"/>
        <v>0</v>
      </c>
      <c r="GZ477" s="420">
        <f t="shared" ca="1" si="970"/>
        <v>0</v>
      </c>
      <c r="HA477" s="416">
        <f t="shared" ca="1" si="1017"/>
        <v>0</v>
      </c>
      <c r="HB477" s="372">
        <f t="shared" ca="1" si="916"/>
        <v>0</v>
      </c>
      <c r="HC477" s="443">
        <v>336</v>
      </c>
      <c r="HD477" s="444">
        <f t="shared" si="1018"/>
        <v>0</v>
      </c>
      <c r="HE477" s="444">
        <f t="shared" ca="1" si="1026"/>
        <v>0</v>
      </c>
      <c r="HF477" s="444">
        <f t="shared" ca="1" si="971"/>
        <v>0</v>
      </c>
      <c r="HG477" s="444">
        <f ca="1">IF(HC477&gt;$HD$140,0,SUM(HF466:HF477))</f>
        <v>0</v>
      </c>
      <c r="HH477" s="24">
        <v>335</v>
      </c>
      <c r="HI477" s="243">
        <f t="shared" ca="1" si="917"/>
        <v>0</v>
      </c>
      <c r="HJ477" s="243">
        <f t="shared" ca="1" si="1032"/>
        <v>0</v>
      </c>
      <c r="HK477" s="243">
        <f t="shared" ca="1" si="1019"/>
        <v>0</v>
      </c>
      <c r="HL477" s="33"/>
    </row>
    <row r="478" spans="3:220" ht="15" customHeight="1" x14ac:dyDescent="0.25">
      <c r="C478" s="242">
        <v>336</v>
      </c>
      <c r="D478" s="243">
        <f t="shared" si="928"/>
        <v>0</v>
      </c>
      <c r="E478" s="865">
        <f t="shared" si="1020"/>
        <v>0</v>
      </c>
      <c r="F478" s="866"/>
      <c r="G478" s="243">
        <f t="shared" si="929"/>
        <v>0</v>
      </c>
      <c r="H478" s="859">
        <f t="shared" si="952"/>
        <v>0</v>
      </c>
      <c r="I478" s="860"/>
      <c r="J478" s="243">
        <f t="shared" si="930"/>
        <v>0</v>
      </c>
      <c r="K478" s="859">
        <f t="shared" si="972"/>
        <v>0</v>
      </c>
      <c r="L478" s="860"/>
      <c r="M478" s="860"/>
      <c r="N478" s="861"/>
      <c r="O478" s="248">
        <f t="shared" si="973"/>
        <v>0</v>
      </c>
      <c r="P478" s="248">
        <f t="shared" si="950"/>
        <v>0</v>
      </c>
      <c r="Q478" s="248">
        <f t="shared" si="953"/>
        <v>0</v>
      </c>
      <c r="R478" s="1015" t="str">
        <f t="shared" si="951"/>
        <v/>
      </c>
      <c r="S478" s="1015"/>
      <c r="U478">
        <v>336</v>
      </c>
      <c r="W478" s="278"/>
      <c r="X478" s="278"/>
      <c r="Y478" s="854"/>
      <c r="Z478" s="855"/>
      <c r="AA478" s="279"/>
      <c r="AR478" s="242">
        <v>336</v>
      </c>
      <c r="AS478" s="331">
        <f t="shared" si="1035"/>
        <v>0</v>
      </c>
      <c r="AT478" s="566">
        <f t="shared" si="974"/>
        <v>0</v>
      </c>
      <c r="AU478" s="331">
        <f t="shared" ca="1" si="954"/>
        <v>0</v>
      </c>
      <c r="AV478" s="329">
        <f t="shared" si="1036"/>
        <v>0</v>
      </c>
      <c r="AW478" s="331">
        <f t="shared" ca="1" si="1037"/>
        <v>0</v>
      </c>
      <c r="AX478" s="331">
        <f t="shared" si="975"/>
        <v>0</v>
      </c>
      <c r="AY478" s="331">
        <f t="shared" si="1027"/>
        <v>0</v>
      </c>
      <c r="AZ478" s="350">
        <f t="shared" si="1038"/>
        <v>0</v>
      </c>
      <c r="BA478" s="420">
        <f t="shared" ca="1" si="1039"/>
        <v>0</v>
      </c>
      <c r="BB478" s="416">
        <f t="shared" ca="1" si="976"/>
        <v>0</v>
      </c>
      <c r="BC478" s="372">
        <f t="shared" si="908"/>
        <v>0</v>
      </c>
      <c r="BD478" s="242">
        <v>337</v>
      </c>
      <c r="BE478" s="29">
        <f t="shared" si="955"/>
        <v>0</v>
      </c>
      <c r="BF478" s="445">
        <f ca="1">(IF(BD478&gt;$BE$140,0,BF477+BE478))+BH477</f>
        <v>0</v>
      </c>
      <c r="BG478" s="29">
        <f t="shared" ca="1" si="956"/>
        <v>0</v>
      </c>
      <c r="BH478" s="29"/>
      <c r="BI478" s="433">
        <v>336</v>
      </c>
      <c r="BJ478" s="428">
        <f t="shared" ca="1" si="898"/>
        <v>0</v>
      </c>
      <c r="BK478" s="428">
        <f t="shared" ca="1" si="1021"/>
        <v>0</v>
      </c>
      <c r="BL478" s="428">
        <f t="shared" ca="1" si="978"/>
        <v>0</v>
      </c>
      <c r="BM478" s="446">
        <f ca="1">IF(BI478&gt;$BA$140,0,SUM(BL467:BL478))</f>
        <v>0</v>
      </c>
      <c r="BO478" s="278"/>
      <c r="BP478" s="278"/>
      <c r="BQ478" s="278"/>
      <c r="BR478" s="278"/>
      <c r="BS478" s="278"/>
      <c r="BT478" s="278"/>
      <c r="BU478" s="278"/>
      <c r="BV478" s="278"/>
      <c r="BW478" s="679">
        <v>336</v>
      </c>
      <c r="BX478" s="489">
        <f t="shared" si="979"/>
        <v>0</v>
      </c>
      <c r="BY478" s="489">
        <f t="shared" si="957"/>
        <v>0</v>
      </c>
      <c r="BZ478" s="489">
        <f t="shared" ca="1" si="958"/>
        <v>0</v>
      </c>
      <c r="CA478" s="489">
        <f t="shared" si="980"/>
        <v>0</v>
      </c>
      <c r="CB478" s="489">
        <f t="shared" ca="1" si="981"/>
        <v>0</v>
      </c>
      <c r="CC478" s="489">
        <f t="shared" si="982"/>
        <v>0</v>
      </c>
      <c r="CD478" s="489">
        <f t="shared" si="983"/>
        <v>0</v>
      </c>
      <c r="CE478" s="647">
        <f t="shared" si="984"/>
        <v>0</v>
      </c>
      <c r="CF478" s="700">
        <f t="shared" ca="1" si="1022"/>
        <v>0</v>
      </c>
      <c r="CG478" s="701">
        <f t="shared" ca="1" si="985"/>
        <v>0</v>
      </c>
      <c r="CH478" s="710">
        <f t="shared" si="909"/>
        <v>0</v>
      </c>
      <c r="CI478" s="679">
        <v>337</v>
      </c>
      <c r="CJ478" s="29">
        <f t="shared" si="959"/>
        <v>0</v>
      </c>
      <c r="CK478" s="445">
        <f ca="1">(IF(CI478&gt;$CJ$140,0,CK477+CJ478))+CM477</f>
        <v>0</v>
      </c>
      <c r="CL478" s="29">
        <f t="shared" ca="1" si="960"/>
        <v>0</v>
      </c>
      <c r="CM478" s="29"/>
      <c r="CN478" s="432">
        <v>336</v>
      </c>
      <c r="CO478" s="432">
        <f t="shared" ca="1" si="899"/>
        <v>0</v>
      </c>
      <c r="CP478" s="432">
        <f t="shared" ca="1" si="1028"/>
        <v>0</v>
      </c>
      <c r="CQ478" s="432">
        <f t="shared" ca="1" si="986"/>
        <v>0</v>
      </c>
      <c r="CR478" s="296">
        <f ca="1">IF(CN478&gt;$CF$140,0,SUM(CQ467:CQ478))</f>
        <v>0</v>
      </c>
      <c r="DB478" s="242">
        <v>336</v>
      </c>
      <c r="DC478" s="488">
        <f t="shared" si="987"/>
        <v>0</v>
      </c>
      <c r="DD478" s="489">
        <f t="shared" si="961"/>
        <v>0</v>
      </c>
      <c r="DE478" s="488">
        <f t="shared" ca="1" si="988"/>
        <v>0</v>
      </c>
      <c r="DF478" s="489">
        <f t="shared" si="989"/>
        <v>0</v>
      </c>
      <c r="DG478" s="488">
        <f t="shared" ca="1" si="990"/>
        <v>0</v>
      </c>
      <c r="DH478" s="488">
        <f t="shared" si="991"/>
        <v>0</v>
      </c>
      <c r="DI478" s="488">
        <f t="shared" si="992"/>
        <v>0</v>
      </c>
      <c r="DJ478" s="523">
        <f t="shared" si="993"/>
        <v>0</v>
      </c>
      <c r="DK478" s="420">
        <f t="shared" ca="1" si="962"/>
        <v>0</v>
      </c>
      <c r="DL478" s="416">
        <f t="shared" ca="1" si="994"/>
        <v>0</v>
      </c>
      <c r="DM478" s="372">
        <f t="shared" si="910"/>
        <v>0</v>
      </c>
      <c r="DN478" s="242">
        <v>337</v>
      </c>
      <c r="DO478" s="29">
        <f t="shared" si="963"/>
        <v>0</v>
      </c>
      <c r="DP478" s="445">
        <f ca="1">(IF(DN478&gt;$DO$140,0,DP477+DO478))+DR477</f>
        <v>0</v>
      </c>
      <c r="DQ478" s="29">
        <f t="shared" ca="1" si="964"/>
        <v>0</v>
      </c>
      <c r="DR478" s="29"/>
      <c r="DS478" s="433">
        <v>336</v>
      </c>
      <c r="DT478" s="428">
        <f t="shared" ca="1" si="901"/>
        <v>0</v>
      </c>
      <c r="DU478" s="428">
        <f t="shared" ca="1" si="1029"/>
        <v>0</v>
      </c>
      <c r="DV478" s="428">
        <f t="shared" ca="1" si="995"/>
        <v>0</v>
      </c>
      <c r="DW478" s="446">
        <f ca="1">IF(DS478&gt;$DK$140,0,SUM(DV467:DV478))</f>
        <v>0</v>
      </c>
      <c r="EG478" s="242">
        <v>336</v>
      </c>
      <c r="EH478" s="331">
        <f t="shared" ca="1" si="996"/>
        <v>0</v>
      </c>
      <c r="EI478" s="599">
        <f t="shared" ca="1" si="911"/>
        <v>0</v>
      </c>
      <c r="EJ478" s="331">
        <f t="shared" ca="1" si="997"/>
        <v>0</v>
      </c>
      <c r="EK478" s="594">
        <f t="shared" ca="1" si="998"/>
        <v>0</v>
      </c>
      <c r="EL478" s="488">
        <f t="shared" ca="1" si="999"/>
        <v>0</v>
      </c>
      <c r="EM478" s="331">
        <f t="shared" si="1000"/>
        <v>0</v>
      </c>
      <c r="EN478" s="331">
        <f t="shared" si="1001"/>
        <v>0</v>
      </c>
      <c r="EO478" s="595">
        <f t="shared" ca="1" si="1002"/>
        <v>0</v>
      </c>
      <c r="EP478" s="420">
        <f t="shared" ca="1" si="1040"/>
        <v>0</v>
      </c>
      <c r="EQ478" s="416">
        <f t="shared" ca="1" si="1003"/>
        <v>0</v>
      </c>
      <c r="ER478" s="372">
        <f t="shared" ca="1" si="912"/>
        <v>0</v>
      </c>
      <c r="ES478" s="242">
        <v>337</v>
      </c>
      <c r="ET478" s="29">
        <f t="shared" si="1004"/>
        <v>0</v>
      </c>
      <c r="EU478" s="445">
        <f ca="1">(IF(ES478&gt;$ET$140,0,EU477+ET478))+EW477</f>
        <v>0</v>
      </c>
      <c r="EV478" s="29">
        <f t="shared" ca="1" si="965"/>
        <v>0</v>
      </c>
      <c r="EW478" s="29"/>
      <c r="EX478" s="433">
        <v>336</v>
      </c>
      <c r="EY478" s="428">
        <f t="shared" ca="1" si="902"/>
        <v>0</v>
      </c>
      <c r="EZ478" s="428">
        <f t="shared" ca="1" si="1030"/>
        <v>0</v>
      </c>
      <c r="FA478" s="428">
        <f t="shared" ca="1" si="1005"/>
        <v>0</v>
      </c>
      <c r="FB478" s="446">
        <f ca="1">IF(EX478&gt;$EP$140,0,SUM(FA467:FA478))</f>
        <v>0</v>
      </c>
      <c r="FL478" s="242">
        <v>336</v>
      </c>
      <c r="FM478" s="331">
        <f t="shared" ca="1" si="1006"/>
        <v>0</v>
      </c>
      <c r="FN478" s="600">
        <f t="shared" ca="1" si="913"/>
        <v>0</v>
      </c>
      <c r="FO478" s="331">
        <f t="shared" ca="1" si="1007"/>
        <v>0</v>
      </c>
      <c r="FP478" s="597">
        <f t="shared" ca="1" si="1008"/>
        <v>0</v>
      </c>
      <c r="FQ478" s="488">
        <f t="shared" ca="1" si="1009"/>
        <v>0</v>
      </c>
      <c r="FR478" s="331">
        <f t="shared" si="1010"/>
        <v>0</v>
      </c>
      <c r="FS478" s="331">
        <f t="shared" si="1011"/>
        <v>0</v>
      </c>
      <c r="FT478" s="596">
        <f t="shared" ca="1" si="1012"/>
        <v>0</v>
      </c>
      <c r="FU478" s="420">
        <f t="shared" ca="1" si="966"/>
        <v>0</v>
      </c>
      <c r="FV478" s="416">
        <f t="shared" ca="1" si="1013"/>
        <v>0</v>
      </c>
      <c r="FW478" s="372">
        <f t="shared" ca="1" si="914"/>
        <v>0</v>
      </c>
      <c r="FX478" s="242">
        <v>337</v>
      </c>
      <c r="FY478" s="29">
        <f t="shared" si="1014"/>
        <v>0</v>
      </c>
      <c r="FZ478" s="445">
        <f ca="1">(IF(FX478&gt;$FY$140,0,FZ477+FY478))+GB477</f>
        <v>0</v>
      </c>
      <c r="GA478" s="29">
        <f t="shared" ca="1" si="967"/>
        <v>0</v>
      </c>
      <c r="GB478" s="29"/>
      <c r="GC478" s="433">
        <v>336</v>
      </c>
      <c r="GD478" s="428">
        <f t="shared" ca="1" si="903"/>
        <v>0</v>
      </c>
      <c r="GE478" s="428">
        <f t="shared" ca="1" si="1031"/>
        <v>0</v>
      </c>
      <c r="GF478" s="428">
        <f t="shared" ca="1" si="1015"/>
        <v>0</v>
      </c>
      <c r="GG478" s="446">
        <f ca="1">IF(GC478&gt;$FU$140,0,SUM(GF467:GF478))</f>
        <v>0</v>
      </c>
      <c r="GQ478" s="242">
        <v>336</v>
      </c>
      <c r="GR478" s="331">
        <f t="shared" ca="1" si="1034"/>
        <v>0</v>
      </c>
      <c r="GS478" s="600">
        <f t="shared" ca="1" si="915"/>
        <v>0</v>
      </c>
      <c r="GT478" s="331">
        <f t="shared" ca="1" si="1033"/>
        <v>0</v>
      </c>
      <c r="GU478" s="591">
        <f t="shared" ca="1" si="1016"/>
        <v>0</v>
      </c>
      <c r="GV478" s="488">
        <f t="shared" ca="1" si="904"/>
        <v>0</v>
      </c>
      <c r="GW478" s="331">
        <f t="shared" si="905"/>
        <v>0</v>
      </c>
      <c r="GX478" s="331">
        <f t="shared" si="906"/>
        <v>0</v>
      </c>
      <c r="GY478" s="593">
        <f t="shared" ca="1" si="907"/>
        <v>0</v>
      </c>
      <c r="GZ478" s="420">
        <f t="shared" ca="1" si="970"/>
        <v>0</v>
      </c>
      <c r="HA478" s="416">
        <f t="shared" ca="1" si="1017"/>
        <v>0</v>
      </c>
      <c r="HB478" s="372">
        <f t="shared" ca="1" si="916"/>
        <v>0</v>
      </c>
      <c r="HC478" s="242">
        <v>337</v>
      </c>
      <c r="HD478" s="29">
        <f t="shared" si="1018"/>
        <v>0</v>
      </c>
      <c r="HE478" s="445">
        <f ca="1">(IF(HC478&gt;$HD$140,0,HE477+HD478))+HG477</f>
        <v>0</v>
      </c>
      <c r="HF478" s="29">
        <f t="shared" ca="1" si="971"/>
        <v>0</v>
      </c>
      <c r="HG478" s="29"/>
      <c r="HH478" s="433">
        <v>336</v>
      </c>
      <c r="HI478" s="428">
        <f t="shared" ca="1" si="917"/>
        <v>0</v>
      </c>
      <c r="HJ478" s="428">
        <f t="shared" ca="1" si="1032"/>
        <v>0</v>
      </c>
      <c r="HK478" s="428">
        <f t="shared" ca="1" si="1019"/>
        <v>0</v>
      </c>
      <c r="HL478" s="446">
        <f ca="1">IF(HH478&gt;$GZ$140,0,SUM(HK467:HK478))</f>
        <v>0</v>
      </c>
    </row>
    <row r="479" spans="3:220" ht="15" customHeight="1" x14ac:dyDescent="0.25">
      <c r="C479" s="242">
        <v>337</v>
      </c>
      <c r="D479" s="243">
        <f t="shared" si="928"/>
        <v>0</v>
      </c>
      <c r="E479" s="865">
        <f t="shared" si="1020"/>
        <v>0</v>
      </c>
      <c r="F479" s="866"/>
      <c r="G479" s="243">
        <f t="shared" si="929"/>
        <v>0</v>
      </c>
      <c r="H479" s="859">
        <f t="shared" si="952"/>
        <v>0</v>
      </c>
      <c r="I479" s="860"/>
      <c r="J479" s="243">
        <f t="shared" si="930"/>
        <v>0</v>
      </c>
      <c r="K479" s="859">
        <f t="shared" si="972"/>
        <v>0</v>
      </c>
      <c r="L479" s="860"/>
      <c r="M479" s="860"/>
      <c r="N479" s="861"/>
      <c r="O479" s="248">
        <f t="shared" si="973"/>
        <v>0</v>
      </c>
      <c r="P479" s="248">
        <f t="shared" si="950"/>
        <v>0</v>
      </c>
      <c r="Q479" s="248">
        <f t="shared" si="953"/>
        <v>0</v>
      </c>
      <c r="R479" s="1015" t="str">
        <f t="shared" si="951"/>
        <v/>
      </c>
      <c r="S479" s="1015"/>
      <c r="U479">
        <v>337</v>
      </c>
      <c r="W479" s="278"/>
      <c r="X479" s="278"/>
      <c r="Y479" s="854"/>
      <c r="Z479" s="855"/>
      <c r="AA479" s="279"/>
      <c r="AR479" s="242">
        <v>337</v>
      </c>
      <c r="AS479" s="331">
        <f t="shared" si="1035"/>
        <v>0</v>
      </c>
      <c r="AT479" s="566">
        <f t="shared" si="974"/>
        <v>0</v>
      </c>
      <c r="AU479" s="331">
        <f t="shared" ca="1" si="954"/>
        <v>0</v>
      </c>
      <c r="AV479" s="329">
        <f t="shared" si="1036"/>
        <v>0</v>
      </c>
      <c r="AW479" s="331">
        <f t="shared" ca="1" si="1037"/>
        <v>0</v>
      </c>
      <c r="AX479" s="331">
        <f t="shared" si="975"/>
        <v>0</v>
      </c>
      <c r="AY479" s="331">
        <f t="shared" si="1027"/>
        <v>0</v>
      </c>
      <c r="AZ479" s="350">
        <f t="shared" si="1038"/>
        <v>0</v>
      </c>
      <c r="BA479" s="420">
        <f t="shared" ca="1" si="1039"/>
        <v>0</v>
      </c>
      <c r="BB479" s="416">
        <f t="shared" ca="1" si="976"/>
        <v>0</v>
      </c>
      <c r="BC479" s="372">
        <f t="shared" si="908"/>
        <v>0</v>
      </c>
      <c r="BD479" s="242">
        <v>338</v>
      </c>
      <c r="BE479" s="29">
        <f t="shared" si="955"/>
        <v>0</v>
      </c>
      <c r="BF479" s="29">
        <f t="shared" ca="1" si="977"/>
        <v>0</v>
      </c>
      <c r="BG479" s="29">
        <f t="shared" ca="1" si="956"/>
        <v>0</v>
      </c>
      <c r="BH479" s="29"/>
      <c r="BI479" s="24">
        <v>337</v>
      </c>
      <c r="BJ479" s="243">
        <f t="shared" ca="1" si="898"/>
        <v>0</v>
      </c>
      <c r="BK479" s="447">
        <f ca="1">IF(BI479&gt;$BA$140,0,BK478+BJ479)+BM478</f>
        <v>0</v>
      </c>
      <c r="BL479" s="243">
        <f t="shared" ca="1" si="978"/>
        <v>0</v>
      </c>
      <c r="BM479" s="33"/>
      <c r="BO479" s="278"/>
      <c r="BP479" s="278"/>
      <c r="BQ479" s="278"/>
      <c r="BR479" s="278"/>
      <c r="BS479" s="278"/>
      <c r="BT479" s="278"/>
      <c r="BU479" s="278"/>
      <c r="BV479" s="278"/>
      <c r="BW479" s="679">
        <v>337</v>
      </c>
      <c r="BX479" s="489">
        <f t="shared" si="979"/>
        <v>0</v>
      </c>
      <c r="BY479" s="489">
        <f t="shared" si="957"/>
        <v>0</v>
      </c>
      <c r="BZ479" s="489">
        <f t="shared" ca="1" si="958"/>
        <v>0</v>
      </c>
      <c r="CA479" s="489">
        <f t="shared" si="980"/>
        <v>0</v>
      </c>
      <c r="CB479" s="489">
        <f t="shared" ca="1" si="981"/>
        <v>0</v>
      </c>
      <c r="CC479" s="489">
        <f t="shared" si="982"/>
        <v>0</v>
      </c>
      <c r="CD479" s="489">
        <f t="shared" si="983"/>
        <v>0</v>
      </c>
      <c r="CE479" s="647">
        <f t="shared" si="984"/>
        <v>0</v>
      </c>
      <c r="CF479" s="700">
        <f t="shared" ca="1" si="1022"/>
        <v>0</v>
      </c>
      <c r="CG479" s="701">
        <f t="shared" ca="1" si="985"/>
        <v>0</v>
      </c>
      <c r="CH479" s="710">
        <f t="shared" si="909"/>
        <v>0</v>
      </c>
      <c r="CI479" s="679">
        <v>338</v>
      </c>
      <c r="CJ479" s="29">
        <f t="shared" si="959"/>
        <v>0</v>
      </c>
      <c r="CK479" s="29">
        <f ca="1">IF(CI479&gt;$CJ$140,0,CK478+CJ479)</f>
        <v>0</v>
      </c>
      <c r="CL479" s="29">
        <f t="shared" ca="1" si="960"/>
        <v>0</v>
      </c>
      <c r="CM479" s="29"/>
      <c r="CN479" s="29">
        <v>337</v>
      </c>
      <c r="CO479" s="29">
        <f t="shared" ca="1" si="899"/>
        <v>0</v>
      </c>
      <c r="CP479" s="704">
        <f ca="1">IF(CN479&gt;$CF$140,0,CP478+CO479)+CR478</f>
        <v>0</v>
      </c>
      <c r="CQ479" s="29">
        <f t="shared" ca="1" si="986"/>
        <v>0</v>
      </c>
      <c r="CR479" s="292"/>
      <c r="DB479" s="242">
        <v>337</v>
      </c>
      <c r="DC479" s="488">
        <f t="shared" si="987"/>
        <v>0</v>
      </c>
      <c r="DD479" s="489">
        <f t="shared" si="961"/>
        <v>0</v>
      </c>
      <c r="DE479" s="488">
        <f t="shared" ca="1" si="988"/>
        <v>0</v>
      </c>
      <c r="DF479" s="489">
        <f t="shared" si="989"/>
        <v>0</v>
      </c>
      <c r="DG479" s="488">
        <f t="shared" ca="1" si="990"/>
        <v>0</v>
      </c>
      <c r="DH479" s="488">
        <f t="shared" si="991"/>
        <v>0</v>
      </c>
      <c r="DI479" s="488">
        <f t="shared" si="992"/>
        <v>0</v>
      </c>
      <c r="DJ479" s="523">
        <f t="shared" si="993"/>
        <v>0</v>
      </c>
      <c r="DK479" s="420">
        <f t="shared" ca="1" si="962"/>
        <v>0</v>
      </c>
      <c r="DL479" s="416">
        <f t="shared" ca="1" si="994"/>
        <v>0</v>
      </c>
      <c r="DM479" s="372">
        <f t="shared" si="910"/>
        <v>0</v>
      </c>
      <c r="DN479" s="242">
        <v>338</v>
      </c>
      <c r="DO479" s="29">
        <f t="shared" si="963"/>
        <v>0</v>
      </c>
      <c r="DP479" s="29">
        <f t="shared" ca="1" si="931"/>
        <v>0</v>
      </c>
      <c r="DQ479" s="29">
        <f t="shared" ca="1" si="964"/>
        <v>0</v>
      </c>
      <c r="DR479" s="29"/>
      <c r="DS479" s="24">
        <v>337</v>
      </c>
      <c r="DT479" s="243">
        <f t="shared" ca="1" si="901"/>
        <v>0</v>
      </c>
      <c r="DU479" s="447">
        <f ca="1">IF(DS479&gt;$DK$140,0,DU478+DT479)+DW478</f>
        <v>0</v>
      </c>
      <c r="DV479" s="243">
        <f t="shared" ca="1" si="995"/>
        <v>0</v>
      </c>
      <c r="DW479" s="33"/>
      <c r="EG479" s="242">
        <v>337</v>
      </c>
      <c r="EH479" s="331">
        <f t="shared" ca="1" si="996"/>
        <v>0</v>
      </c>
      <c r="EI479" s="599">
        <f t="shared" ca="1" si="911"/>
        <v>0</v>
      </c>
      <c r="EJ479" s="331">
        <f t="shared" ca="1" si="997"/>
        <v>0</v>
      </c>
      <c r="EK479" s="594">
        <f t="shared" ca="1" si="998"/>
        <v>0</v>
      </c>
      <c r="EL479" s="488">
        <f t="shared" ca="1" si="999"/>
        <v>0</v>
      </c>
      <c r="EM479" s="331">
        <f t="shared" si="1000"/>
        <v>0</v>
      </c>
      <c r="EN479" s="331">
        <f t="shared" si="1001"/>
        <v>0</v>
      </c>
      <c r="EO479" s="595">
        <f t="shared" ca="1" si="1002"/>
        <v>0</v>
      </c>
      <c r="EP479" s="420">
        <f t="shared" ca="1" si="1040"/>
        <v>0</v>
      </c>
      <c r="EQ479" s="416">
        <f t="shared" ca="1" si="1003"/>
        <v>0</v>
      </c>
      <c r="ER479" s="372">
        <f t="shared" ca="1" si="912"/>
        <v>0</v>
      </c>
      <c r="ES479" s="242">
        <v>338</v>
      </c>
      <c r="ET479" s="29">
        <f t="shared" si="1004"/>
        <v>0</v>
      </c>
      <c r="EU479" s="29">
        <f ca="1">IF(ES479&gt;$ET$140,0,EU478+ET479)</f>
        <v>0</v>
      </c>
      <c r="EV479" s="29">
        <f t="shared" ca="1" si="965"/>
        <v>0</v>
      </c>
      <c r="EW479" s="29"/>
      <c r="EX479" s="24">
        <v>337</v>
      </c>
      <c r="EY479" s="243">
        <f t="shared" ca="1" si="902"/>
        <v>0</v>
      </c>
      <c r="EZ479" s="447">
        <f ca="1">IF(EX479&gt;$EP$140,0,EZ478+EY479)+FB478</f>
        <v>0</v>
      </c>
      <c r="FA479" s="243">
        <f t="shared" ca="1" si="1005"/>
        <v>0</v>
      </c>
      <c r="FB479" s="33"/>
      <c r="FL479" s="242">
        <v>337</v>
      </c>
      <c r="FM479" s="331">
        <f t="shared" ca="1" si="1006"/>
        <v>0</v>
      </c>
      <c r="FN479" s="600">
        <f t="shared" ca="1" si="913"/>
        <v>0</v>
      </c>
      <c r="FO479" s="331">
        <f t="shared" ca="1" si="1007"/>
        <v>0</v>
      </c>
      <c r="FP479" s="597">
        <f t="shared" ca="1" si="1008"/>
        <v>0</v>
      </c>
      <c r="FQ479" s="488">
        <f t="shared" ca="1" si="1009"/>
        <v>0</v>
      </c>
      <c r="FR479" s="331">
        <f t="shared" si="1010"/>
        <v>0</v>
      </c>
      <c r="FS479" s="331">
        <f t="shared" si="1011"/>
        <v>0</v>
      </c>
      <c r="FT479" s="596">
        <f t="shared" ca="1" si="1012"/>
        <v>0</v>
      </c>
      <c r="FU479" s="420">
        <f t="shared" ca="1" si="966"/>
        <v>0</v>
      </c>
      <c r="FV479" s="416">
        <f t="shared" ca="1" si="1013"/>
        <v>0</v>
      </c>
      <c r="FW479" s="372">
        <f t="shared" ca="1" si="914"/>
        <v>0</v>
      </c>
      <c r="FX479" s="242">
        <v>338</v>
      </c>
      <c r="FY479" s="29">
        <f t="shared" si="1014"/>
        <v>0</v>
      </c>
      <c r="FZ479" s="29">
        <f ca="1">IF(FX479&gt;$FY$140,0,FZ478+FY479)</f>
        <v>0</v>
      </c>
      <c r="GA479" s="29">
        <f t="shared" ca="1" si="967"/>
        <v>0</v>
      </c>
      <c r="GB479" s="29"/>
      <c r="GC479" s="24">
        <v>337</v>
      </c>
      <c r="GD479" s="243">
        <f t="shared" ca="1" si="903"/>
        <v>0</v>
      </c>
      <c r="GE479" s="447">
        <f ca="1">IF(GC479&gt;$FU$140,0,GE478+GD479)+GG478</f>
        <v>0</v>
      </c>
      <c r="GF479" s="243">
        <f t="shared" ca="1" si="1015"/>
        <v>0</v>
      </c>
      <c r="GG479" s="33"/>
      <c r="GQ479" s="242">
        <v>337</v>
      </c>
      <c r="GR479" s="331">
        <f t="shared" ca="1" si="1034"/>
        <v>0</v>
      </c>
      <c r="GS479" s="600">
        <f t="shared" ca="1" si="915"/>
        <v>0</v>
      </c>
      <c r="GT479" s="331">
        <f t="shared" ca="1" si="1033"/>
        <v>0</v>
      </c>
      <c r="GU479" s="591">
        <f t="shared" ca="1" si="1016"/>
        <v>0</v>
      </c>
      <c r="GV479" s="488">
        <f t="shared" ca="1" si="904"/>
        <v>0</v>
      </c>
      <c r="GW479" s="331">
        <f t="shared" si="905"/>
        <v>0</v>
      </c>
      <c r="GX479" s="331">
        <f t="shared" si="906"/>
        <v>0</v>
      </c>
      <c r="GY479" s="593">
        <f t="shared" ca="1" si="907"/>
        <v>0</v>
      </c>
      <c r="GZ479" s="420">
        <f t="shared" ca="1" si="970"/>
        <v>0</v>
      </c>
      <c r="HA479" s="416">
        <f t="shared" ca="1" si="1017"/>
        <v>0</v>
      </c>
      <c r="HB479" s="372">
        <f t="shared" ca="1" si="916"/>
        <v>0</v>
      </c>
      <c r="HC479" s="242">
        <v>338</v>
      </c>
      <c r="HD479" s="29">
        <f t="shared" si="1018"/>
        <v>0</v>
      </c>
      <c r="HE479" s="29">
        <f ca="1">IF(HC479&gt;$HD$140,0,HE478+HD479)</f>
        <v>0</v>
      </c>
      <c r="HF479" s="29">
        <f t="shared" ca="1" si="971"/>
        <v>0</v>
      </c>
      <c r="HG479" s="29"/>
      <c r="HH479" s="24">
        <v>337</v>
      </c>
      <c r="HI479" s="243">
        <f t="shared" ca="1" si="917"/>
        <v>0</v>
      </c>
      <c r="HJ479" s="447">
        <f ca="1">IF(HH479&gt;$GZ$140,0,HJ478+HI479)+HL478</f>
        <v>0</v>
      </c>
      <c r="HK479" s="243">
        <f t="shared" ca="1" si="1019"/>
        <v>0</v>
      </c>
      <c r="HL479" s="33"/>
    </row>
    <row r="480" spans="3:220" ht="15" customHeight="1" x14ac:dyDescent="0.25">
      <c r="C480" s="242">
        <v>338</v>
      </c>
      <c r="D480" s="243">
        <f t="shared" si="928"/>
        <v>0</v>
      </c>
      <c r="E480" s="865">
        <f t="shared" si="1020"/>
        <v>0</v>
      </c>
      <c r="F480" s="866"/>
      <c r="G480" s="243">
        <f t="shared" si="929"/>
        <v>0</v>
      </c>
      <c r="H480" s="859">
        <f t="shared" si="952"/>
        <v>0</v>
      </c>
      <c r="I480" s="860"/>
      <c r="J480" s="243">
        <f t="shared" si="930"/>
        <v>0</v>
      </c>
      <c r="K480" s="859">
        <f t="shared" si="972"/>
        <v>0</v>
      </c>
      <c r="L480" s="860"/>
      <c r="M480" s="860"/>
      <c r="N480" s="861"/>
      <c r="O480" s="248">
        <f t="shared" si="973"/>
        <v>0</v>
      </c>
      <c r="P480" s="248">
        <f t="shared" si="950"/>
        <v>0</v>
      </c>
      <c r="Q480" s="248">
        <f t="shared" si="953"/>
        <v>0</v>
      </c>
      <c r="R480" s="1015" t="str">
        <f t="shared" si="951"/>
        <v/>
      </c>
      <c r="S480" s="1015"/>
      <c r="U480">
        <v>338</v>
      </c>
      <c r="W480" s="278"/>
      <c r="X480" s="278"/>
      <c r="Y480" s="854"/>
      <c r="Z480" s="855"/>
      <c r="AA480" s="279"/>
      <c r="AR480" s="242">
        <v>338</v>
      </c>
      <c r="AS480" s="331">
        <f t="shared" si="1035"/>
        <v>0</v>
      </c>
      <c r="AT480" s="566">
        <f t="shared" si="974"/>
        <v>0</v>
      </c>
      <c r="AU480" s="331">
        <f t="shared" ca="1" si="954"/>
        <v>0</v>
      </c>
      <c r="AV480" s="329">
        <f t="shared" si="1036"/>
        <v>0</v>
      </c>
      <c r="AW480" s="331">
        <f t="shared" ca="1" si="1037"/>
        <v>0</v>
      </c>
      <c r="AX480" s="331">
        <f t="shared" si="975"/>
        <v>0</v>
      </c>
      <c r="AY480" s="331">
        <f t="shared" si="1027"/>
        <v>0</v>
      </c>
      <c r="AZ480" s="350">
        <f t="shared" si="1038"/>
        <v>0</v>
      </c>
      <c r="BA480" s="420">
        <f t="shared" ca="1" si="1039"/>
        <v>0</v>
      </c>
      <c r="BB480" s="416">
        <f t="shared" ca="1" si="976"/>
        <v>0</v>
      </c>
      <c r="BC480" s="372">
        <f t="shared" si="908"/>
        <v>0</v>
      </c>
      <c r="BD480" s="242">
        <v>339</v>
      </c>
      <c r="BE480" s="29">
        <f t="shared" si="955"/>
        <v>0</v>
      </c>
      <c r="BF480" s="29">
        <f t="shared" ca="1" si="977"/>
        <v>0</v>
      </c>
      <c r="BG480" s="29">
        <f t="shared" ca="1" si="956"/>
        <v>0</v>
      </c>
      <c r="BH480" s="29"/>
      <c r="BI480" s="24">
        <v>338</v>
      </c>
      <c r="BJ480" s="243">
        <f t="shared" ca="1" si="898"/>
        <v>0</v>
      </c>
      <c r="BK480" s="243">
        <f t="shared" ca="1" si="1021"/>
        <v>0</v>
      </c>
      <c r="BL480" s="243">
        <f t="shared" ca="1" si="978"/>
        <v>0</v>
      </c>
      <c r="BM480" s="33"/>
      <c r="BO480" s="278"/>
      <c r="BP480" s="278"/>
      <c r="BQ480" s="278"/>
      <c r="BR480" s="278"/>
      <c r="BS480" s="278"/>
      <c r="BT480" s="278"/>
      <c r="BU480" s="278"/>
      <c r="BV480" s="278"/>
      <c r="BW480" s="679">
        <v>338</v>
      </c>
      <c r="BX480" s="489">
        <f t="shared" si="979"/>
        <v>0</v>
      </c>
      <c r="BY480" s="489">
        <f t="shared" si="957"/>
        <v>0</v>
      </c>
      <c r="BZ480" s="489">
        <f t="shared" ca="1" si="958"/>
        <v>0</v>
      </c>
      <c r="CA480" s="489">
        <f t="shared" si="980"/>
        <v>0</v>
      </c>
      <c r="CB480" s="489">
        <f t="shared" ca="1" si="981"/>
        <v>0</v>
      </c>
      <c r="CC480" s="489">
        <f t="shared" si="982"/>
        <v>0</v>
      </c>
      <c r="CD480" s="489">
        <f t="shared" si="983"/>
        <v>0</v>
      </c>
      <c r="CE480" s="647">
        <f t="shared" si="984"/>
        <v>0</v>
      </c>
      <c r="CF480" s="700">
        <f t="shared" ca="1" si="1022"/>
        <v>0</v>
      </c>
      <c r="CG480" s="701">
        <f t="shared" ca="1" si="985"/>
        <v>0</v>
      </c>
      <c r="CH480" s="710">
        <f t="shared" si="909"/>
        <v>0</v>
      </c>
      <c r="CI480" s="679">
        <v>339</v>
      </c>
      <c r="CJ480" s="29">
        <f t="shared" si="959"/>
        <v>0</v>
      </c>
      <c r="CK480" s="29">
        <f t="shared" ref="CK480:CK489" ca="1" si="1041">IF(CI480&gt;$CJ$140,0,CK479+CJ480)</f>
        <v>0</v>
      </c>
      <c r="CL480" s="29">
        <f t="shared" ca="1" si="960"/>
        <v>0</v>
      </c>
      <c r="CM480" s="29"/>
      <c r="CN480" s="29">
        <v>338</v>
      </c>
      <c r="CO480" s="29">
        <f t="shared" ca="1" si="899"/>
        <v>0</v>
      </c>
      <c r="CP480" s="29">
        <f ca="1">IF(CN480&gt;$CF$140,0,CP479+CO480)</f>
        <v>0</v>
      </c>
      <c r="CQ480" s="29">
        <f t="shared" ca="1" si="986"/>
        <v>0</v>
      </c>
      <c r="CR480" s="292"/>
      <c r="DB480" s="242">
        <v>338</v>
      </c>
      <c r="DC480" s="488">
        <f t="shared" si="987"/>
        <v>0</v>
      </c>
      <c r="DD480" s="489">
        <f t="shared" si="961"/>
        <v>0</v>
      </c>
      <c r="DE480" s="488">
        <f t="shared" ca="1" si="988"/>
        <v>0</v>
      </c>
      <c r="DF480" s="489">
        <f t="shared" si="989"/>
        <v>0</v>
      </c>
      <c r="DG480" s="488">
        <f t="shared" ca="1" si="990"/>
        <v>0</v>
      </c>
      <c r="DH480" s="488">
        <f t="shared" si="991"/>
        <v>0</v>
      </c>
      <c r="DI480" s="488">
        <f t="shared" si="992"/>
        <v>0</v>
      </c>
      <c r="DJ480" s="523">
        <f t="shared" si="993"/>
        <v>0</v>
      </c>
      <c r="DK480" s="420">
        <f t="shared" ca="1" si="962"/>
        <v>0</v>
      </c>
      <c r="DL480" s="416">
        <f t="shared" ca="1" si="994"/>
        <v>0</v>
      </c>
      <c r="DM480" s="372">
        <f t="shared" si="910"/>
        <v>0</v>
      </c>
      <c r="DN480" s="242">
        <v>339</v>
      </c>
      <c r="DO480" s="29">
        <f t="shared" si="963"/>
        <v>0</v>
      </c>
      <c r="DP480" s="29">
        <f t="shared" ca="1" si="931"/>
        <v>0</v>
      </c>
      <c r="DQ480" s="29">
        <f t="shared" ca="1" si="964"/>
        <v>0</v>
      </c>
      <c r="DR480" s="29"/>
      <c r="DS480" s="24">
        <v>338</v>
      </c>
      <c r="DT480" s="243">
        <f t="shared" ca="1" si="901"/>
        <v>0</v>
      </c>
      <c r="DU480" s="243">
        <f ca="1">IF(DS480&gt;$DK$140,0,DU479+DT480)</f>
        <v>0</v>
      </c>
      <c r="DV480" s="243">
        <f t="shared" ca="1" si="995"/>
        <v>0</v>
      </c>
      <c r="DW480" s="33"/>
      <c r="EG480" s="242">
        <v>338</v>
      </c>
      <c r="EH480" s="331">
        <f t="shared" ca="1" si="996"/>
        <v>0</v>
      </c>
      <c r="EI480" s="599">
        <f t="shared" ca="1" si="911"/>
        <v>0</v>
      </c>
      <c r="EJ480" s="331">
        <f t="shared" ca="1" si="997"/>
        <v>0</v>
      </c>
      <c r="EK480" s="594">
        <f t="shared" ca="1" si="998"/>
        <v>0</v>
      </c>
      <c r="EL480" s="488">
        <f t="shared" ca="1" si="999"/>
        <v>0</v>
      </c>
      <c r="EM480" s="331">
        <f t="shared" si="1000"/>
        <v>0</v>
      </c>
      <c r="EN480" s="331">
        <f t="shared" si="1001"/>
        <v>0</v>
      </c>
      <c r="EO480" s="595">
        <f t="shared" ca="1" si="1002"/>
        <v>0</v>
      </c>
      <c r="EP480" s="420">
        <f t="shared" ca="1" si="1040"/>
        <v>0</v>
      </c>
      <c r="EQ480" s="416">
        <f t="shared" ca="1" si="1003"/>
        <v>0</v>
      </c>
      <c r="ER480" s="372">
        <f t="shared" ca="1" si="912"/>
        <v>0</v>
      </c>
      <c r="ES480" s="242">
        <v>339</v>
      </c>
      <c r="ET480" s="29">
        <f t="shared" si="1004"/>
        <v>0</v>
      </c>
      <c r="EU480" s="29">
        <f t="shared" ref="EU480:EU489" ca="1" si="1042">IF(ES480&gt;$ET$140,0,EU479+ET480)</f>
        <v>0</v>
      </c>
      <c r="EV480" s="29">
        <f t="shared" ca="1" si="965"/>
        <v>0</v>
      </c>
      <c r="EW480" s="29"/>
      <c r="EX480" s="24">
        <v>338</v>
      </c>
      <c r="EY480" s="243">
        <f t="shared" ca="1" si="902"/>
        <v>0</v>
      </c>
      <c r="EZ480" s="243">
        <f ca="1">IF(EX480&gt;$EP$140,0,EZ479+EY480)</f>
        <v>0</v>
      </c>
      <c r="FA480" s="243">
        <f t="shared" ca="1" si="1005"/>
        <v>0</v>
      </c>
      <c r="FB480" s="33"/>
      <c r="FL480" s="242">
        <v>338</v>
      </c>
      <c r="FM480" s="331">
        <f t="shared" ca="1" si="1006"/>
        <v>0</v>
      </c>
      <c r="FN480" s="600">
        <f t="shared" ca="1" si="913"/>
        <v>0</v>
      </c>
      <c r="FO480" s="331">
        <f t="shared" ca="1" si="1007"/>
        <v>0</v>
      </c>
      <c r="FP480" s="597">
        <f t="shared" ca="1" si="1008"/>
        <v>0</v>
      </c>
      <c r="FQ480" s="488">
        <f t="shared" ca="1" si="1009"/>
        <v>0</v>
      </c>
      <c r="FR480" s="331">
        <f t="shared" si="1010"/>
        <v>0</v>
      </c>
      <c r="FS480" s="331">
        <f t="shared" si="1011"/>
        <v>0</v>
      </c>
      <c r="FT480" s="596">
        <f t="shared" ca="1" si="1012"/>
        <v>0</v>
      </c>
      <c r="FU480" s="420">
        <f t="shared" ca="1" si="966"/>
        <v>0</v>
      </c>
      <c r="FV480" s="416">
        <f t="shared" ca="1" si="1013"/>
        <v>0</v>
      </c>
      <c r="FW480" s="372">
        <f t="shared" ca="1" si="914"/>
        <v>0</v>
      </c>
      <c r="FX480" s="242">
        <v>339</v>
      </c>
      <c r="FY480" s="29">
        <f t="shared" si="1014"/>
        <v>0</v>
      </c>
      <c r="FZ480" s="29">
        <f t="shared" ref="FZ480:FZ489" ca="1" si="1043">IF(FX480&gt;$FY$140,0,FZ479+FY480)</f>
        <v>0</v>
      </c>
      <c r="GA480" s="29">
        <f t="shared" ca="1" si="967"/>
        <v>0</v>
      </c>
      <c r="GB480" s="29"/>
      <c r="GC480" s="24">
        <v>338</v>
      </c>
      <c r="GD480" s="243">
        <f t="shared" ca="1" si="903"/>
        <v>0</v>
      </c>
      <c r="GE480" s="243">
        <f ca="1">IF(GC480&gt;$FU$140,0,GE479+GD480)</f>
        <v>0</v>
      </c>
      <c r="GF480" s="243">
        <f t="shared" ca="1" si="1015"/>
        <v>0</v>
      </c>
      <c r="GG480" s="33"/>
      <c r="GQ480" s="242">
        <v>338</v>
      </c>
      <c r="GR480" s="331">
        <f t="shared" ca="1" si="1034"/>
        <v>0</v>
      </c>
      <c r="GS480" s="600">
        <f t="shared" ca="1" si="915"/>
        <v>0</v>
      </c>
      <c r="GT480" s="331">
        <f t="shared" ca="1" si="1033"/>
        <v>0</v>
      </c>
      <c r="GU480" s="591">
        <f t="shared" ca="1" si="1016"/>
        <v>0</v>
      </c>
      <c r="GV480" s="488">
        <f t="shared" ca="1" si="904"/>
        <v>0</v>
      </c>
      <c r="GW480" s="331">
        <f t="shared" si="905"/>
        <v>0</v>
      </c>
      <c r="GX480" s="331">
        <f t="shared" si="906"/>
        <v>0</v>
      </c>
      <c r="GY480" s="593">
        <f t="shared" ca="1" si="907"/>
        <v>0</v>
      </c>
      <c r="GZ480" s="420">
        <f t="shared" ca="1" si="970"/>
        <v>0</v>
      </c>
      <c r="HA480" s="416">
        <f t="shared" ca="1" si="1017"/>
        <v>0</v>
      </c>
      <c r="HB480" s="372">
        <f t="shared" ca="1" si="916"/>
        <v>0</v>
      </c>
      <c r="HC480" s="242">
        <v>339</v>
      </c>
      <c r="HD480" s="29">
        <f t="shared" si="1018"/>
        <v>0</v>
      </c>
      <c r="HE480" s="29">
        <f t="shared" ref="HE480:HE489" ca="1" si="1044">IF(HC480&gt;$HD$140,0,HE479+HD480)</f>
        <v>0</v>
      </c>
      <c r="HF480" s="29">
        <f t="shared" ca="1" si="971"/>
        <v>0</v>
      </c>
      <c r="HG480" s="29"/>
      <c r="HH480" s="24">
        <v>338</v>
      </c>
      <c r="HI480" s="243">
        <f t="shared" ca="1" si="917"/>
        <v>0</v>
      </c>
      <c r="HJ480" s="243">
        <f ca="1">IF(HH480&gt;$GZ$140,0,HJ479+HI480)</f>
        <v>0</v>
      </c>
      <c r="HK480" s="243">
        <f t="shared" ca="1" si="1019"/>
        <v>0</v>
      </c>
      <c r="HL480" s="33"/>
    </row>
    <row r="481" spans="3:220" ht="15" customHeight="1" x14ac:dyDescent="0.25">
      <c r="C481" s="242">
        <v>339</v>
      </c>
      <c r="D481" s="243">
        <f t="shared" si="928"/>
        <v>0</v>
      </c>
      <c r="E481" s="865">
        <f t="shared" si="1020"/>
        <v>0</v>
      </c>
      <c r="F481" s="866"/>
      <c r="G481" s="243">
        <f t="shared" si="929"/>
        <v>0</v>
      </c>
      <c r="H481" s="859">
        <f t="shared" si="952"/>
        <v>0</v>
      </c>
      <c r="I481" s="860"/>
      <c r="J481" s="243">
        <f t="shared" si="930"/>
        <v>0</v>
      </c>
      <c r="K481" s="859">
        <f t="shared" si="972"/>
        <v>0</v>
      </c>
      <c r="L481" s="860"/>
      <c r="M481" s="860"/>
      <c r="N481" s="861"/>
      <c r="O481" s="248">
        <f t="shared" si="973"/>
        <v>0</v>
      </c>
      <c r="P481" s="248">
        <f t="shared" si="950"/>
        <v>0</v>
      </c>
      <c r="Q481" s="248">
        <f t="shared" si="953"/>
        <v>0</v>
      </c>
      <c r="R481" s="1015" t="str">
        <f t="shared" si="951"/>
        <v/>
      </c>
      <c r="S481" s="1015"/>
      <c r="U481">
        <v>339</v>
      </c>
      <c r="W481" s="278"/>
      <c r="X481" s="278"/>
      <c r="Y481" s="854"/>
      <c r="Z481" s="855"/>
      <c r="AA481" s="279"/>
      <c r="AR481" s="242">
        <v>339</v>
      </c>
      <c r="AS481" s="331">
        <f t="shared" si="1035"/>
        <v>0</v>
      </c>
      <c r="AT481" s="566">
        <f t="shared" si="974"/>
        <v>0</v>
      </c>
      <c r="AU481" s="331">
        <f t="shared" ca="1" si="954"/>
        <v>0</v>
      </c>
      <c r="AV481" s="329">
        <f t="shared" si="1036"/>
        <v>0</v>
      </c>
      <c r="AW481" s="331">
        <f t="shared" ca="1" si="1037"/>
        <v>0</v>
      </c>
      <c r="AX481" s="331">
        <f t="shared" si="975"/>
        <v>0</v>
      </c>
      <c r="AY481" s="331">
        <f t="shared" si="1027"/>
        <v>0</v>
      </c>
      <c r="AZ481" s="350">
        <f t="shared" si="1038"/>
        <v>0</v>
      </c>
      <c r="BA481" s="420">
        <f t="shared" ca="1" si="1039"/>
        <v>0</v>
      </c>
      <c r="BB481" s="416">
        <f t="shared" ca="1" si="976"/>
        <v>0</v>
      </c>
      <c r="BC481" s="372">
        <f t="shared" si="908"/>
        <v>0</v>
      </c>
      <c r="BD481" s="242">
        <v>340</v>
      </c>
      <c r="BE481" s="29">
        <f t="shared" si="955"/>
        <v>0</v>
      </c>
      <c r="BF481" s="29">
        <f t="shared" ca="1" si="977"/>
        <v>0</v>
      </c>
      <c r="BG481" s="29">
        <f t="shared" ca="1" si="956"/>
        <v>0</v>
      </c>
      <c r="BH481" s="29"/>
      <c r="BI481" s="24">
        <v>339</v>
      </c>
      <c r="BJ481" s="243">
        <f t="shared" ca="1" si="898"/>
        <v>0</v>
      </c>
      <c r="BK481" s="243">
        <f t="shared" ca="1" si="1021"/>
        <v>0</v>
      </c>
      <c r="BL481" s="243">
        <f t="shared" ca="1" si="978"/>
        <v>0</v>
      </c>
      <c r="BM481" s="33"/>
      <c r="BO481" s="278"/>
      <c r="BP481" s="278"/>
      <c r="BQ481" s="278"/>
      <c r="BR481" s="278"/>
      <c r="BS481" s="278"/>
      <c r="BT481" s="278"/>
      <c r="BU481" s="278"/>
      <c r="BV481" s="278"/>
      <c r="BW481" s="679">
        <v>339</v>
      </c>
      <c r="BX481" s="489">
        <f t="shared" si="979"/>
        <v>0</v>
      </c>
      <c r="BY481" s="489">
        <f t="shared" si="957"/>
        <v>0</v>
      </c>
      <c r="BZ481" s="489">
        <f t="shared" ca="1" si="958"/>
        <v>0</v>
      </c>
      <c r="CA481" s="489">
        <f t="shared" si="980"/>
        <v>0</v>
      </c>
      <c r="CB481" s="489">
        <f t="shared" ca="1" si="981"/>
        <v>0</v>
      </c>
      <c r="CC481" s="489">
        <f t="shared" si="982"/>
        <v>0</v>
      </c>
      <c r="CD481" s="489">
        <f t="shared" si="983"/>
        <v>0</v>
      </c>
      <c r="CE481" s="647">
        <f t="shared" si="984"/>
        <v>0</v>
      </c>
      <c r="CF481" s="700">
        <f t="shared" ca="1" si="1022"/>
        <v>0</v>
      </c>
      <c r="CG481" s="701">
        <f t="shared" ca="1" si="985"/>
        <v>0</v>
      </c>
      <c r="CH481" s="710">
        <f t="shared" si="909"/>
        <v>0</v>
      </c>
      <c r="CI481" s="679">
        <v>340</v>
      </c>
      <c r="CJ481" s="29">
        <f t="shared" si="959"/>
        <v>0</v>
      </c>
      <c r="CK481" s="29">
        <f t="shared" ca="1" si="1041"/>
        <v>0</v>
      </c>
      <c r="CL481" s="29">
        <f t="shared" ca="1" si="960"/>
        <v>0</v>
      </c>
      <c r="CM481" s="29"/>
      <c r="CN481" s="29">
        <v>339</v>
      </c>
      <c r="CO481" s="29">
        <f t="shared" ca="1" si="899"/>
        <v>0</v>
      </c>
      <c r="CP481" s="29">
        <f t="shared" ref="CP481:CP490" ca="1" si="1045">IF(CN481&gt;$CF$140,0,CP480+CO481)</f>
        <v>0</v>
      </c>
      <c r="CQ481" s="29">
        <f t="shared" ca="1" si="986"/>
        <v>0</v>
      </c>
      <c r="CR481" s="292"/>
      <c r="DB481" s="242">
        <v>339</v>
      </c>
      <c r="DC481" s="488">
        <f t="shared" si="987"/>
        <v>0</v>
      </c>
      <c r="DD481" s="489">
        <f t="shared" si="961"/>
        <v>0</v>
      </c>
      <c r="DE481" s="488">
        <f t="shared" ca="1" si="988"/>
        <v>0</v>
      </c>
      <c r="DF481" s="489">
        <f t="shared" si="989"/>
        <v>0</v>
      </c>
      <c r="DG481" s="488">
        <f t="shared" ca="1" si="990"/>
        <v>0</v>
      </c>
      <c r="DH481" s="488">
        <f t="shared" si="991"/>
        <v>0</v>
      </c>
      <c r="DI481" s="488">
        <f t="shared" si="992"/>
        <v>0</v>
      </c>
      <c r="DJ481" s="523">
        <f t="shared" si="993"/>
        <v>0</v>
      </c>
      <c r="DK481" s="420">
        <f t="shared" ca="1" si="962"/>
        <v>0</v>
      </c>
      <c r="DL481" s="416">
        <f t="shared" ca="1" si="994"/>
        <v>0</v>
      </c>
      <c r="DM481" s="372">
        <f t="shared" si="910"/>
        <v>0</v>
      </c>
      <c r="DN481" s="242">
        <v>340</v>
      </c>
      <c r="DO481" s="29">
        <f t="shared" si="963"/>
        <v>0</v>
      </c>
      <c r="DP481" s="29">
        <f t="shared" ca="1" si="931"/>
        <v>0</v>
      </c>
      <c r="DQ481" s="29">
        <f t="shared" ca="1" si="964"/>
        <v>0</v>
      </c>
      <c r="DR481" s="29"/>
      <c r="DS481" s="24">
        <v>339</v>
      </c>
      <c r="DT481" s="243">
        <f t="shared" ca="1" si="901"/>
        <v>0</v>
      </c>
      <c r="DU481" s="243">
        <f t="shared" ref="DU481:DU490" ca="1" si="1046">IF(DS481&gt;$DK$140,0,DU480+DT481)</f>
        <v>0</v>
      </c>
      <c r="DV481" s="243">
        <f t="shared" ca="1" si="995"/>
        <v>0</v>
      </c>
      <c r="DW481" s="33"/>
      <c r="EG481" s="242">
        <v>339</v>
      </c>
      <c r="EH481" s="331">
        <f t="shared" ca="1" si="996"/>
        <v>0</v>
      </c>
      <c r="EI481" s="599">
        <f t="shared" ca="1" si="911"/>
        <v>0</v>
      </c>
      <c r="EJ481" s="331">
        <f t="shared" ca="1" si="997"/>
        <v>0</v>
      </c>
      <c r="EK481" s="594">
        <f t="shared" ca="1" si="998"/>
        <v>0</v>
      </c>
      <c r="EL481" s="488">
        <f t="shared" ca="1" si="999"/>
        <v>0</v>
      </c>
      <c r="EM481" s="331">
        <f t="shared" si="1000"/>
        <v>0</v>
      </c>
      <c r="EN481" s="331">
        <f t="shared" si="1001"/>
        <v>0</v>
      </c>
      <c r="EO481" s="595">
        <f t="shared" ca="1" si="1002"/>
        <v>0</v>
      </c>
      <c r="EP481" s="420">
        <f t="shared" ca="1" si="1040"/>
        <v>0</v>
      </c>
      <c r="EQ481" s="416">
        <f t="shared" ca="1" si="1003"/>
        <v>0</v>
      </c>
      <c r="ER481" s="372">
        <f t="shared" ca="1" si="912"/>
        <v>0</v>
      </c>
      <c r="ES481" s="242">
        <v>340</v>
      </c>
      <c r="ET481" s="29">
        <f t="shared" si="1004"/>
        <v>0</v>
      </c>
      <c r="EU481" s="29">
        <f t="shared" ca="1" si="1042"/>
        <v>0</v>
      </c>
      <c r="EV481" s="29">
        <f t="shared" ca="1" si="965"/>
        <v>0</v>
      </c>
      <c r="EW481" s="29"/>
      <c r="EX481" s="24">
        <v>339</v>
      </c>
      <c r="EY481" s="243">
        <f t="shared" ca="1" si="902"/>
        <v>0</v>
      </c>
      <c r="EZ481" s="243">
        <f t="shared" ref="EZ481:EZ490" ca="1" si="1047">IF(EX481&gt;$EP$140,0,EZ480+EY481)</f>
        <v>0</v>
      </c>
      <c r="FA481" s="243">
        <f t="shared" ca="1" si="1005"/>
        <v>0</v>
      </c>
      <c r="FB481" s="33"/>
      <c r="FL481" s="242">
        <v>339</v>
      </c>
      <c r="FM481" s="331">
        <f t="shared" ca="1" si="1006"/>
        <v>0</v>
      </c>
      <c r="FN481" s="600">
        <f t="shared" ca="1" si="913"/>
        <v>0</v>
      </c>
      <c r="FO481" s="331">
        <f t="shared" ca="1" si="1007"/>
        <v>0</v>
      </c>
      <c r="FP481" s="597">
        <f t="shared" ca="1" si="1008"/>
        <v>0</v>
      </c>
      <c r="FQ481" s="488">
        <f t="shared" ca="1" si="1009"/>
        <v>0</v>
      </c>
      <c r="FR481" s="331">
        <f t="shared" si="1010"/>
        <v>0</v>
      </c>
      <c r="FS481" s="331">
        <f t="shared" si="1011"/>
        <v>0</v>
      </c>
      <c r="FT481" s="596">
        <f t="shared" ca="1" si="1012"/>
        <v>0</v>
      </c>
      <c r="FU481" s="420">
        <f t="shared" ca="1" si="966"/>
        <v>0</v>
      </c>
      <c r="FV481" s="416">
        <f t="shared" ca="1" si="1013"/>
        <v>0</v>
      </c>
      <c r="FW481" s="372">
        <f t="shared" ca="1" si="914"/>
        <v>0</v>
      </c>
      <c r="FX481" s="242">
        <v>340</v>
      </c>
      <c r="FY481" s="29">
        <f t="shared" si="1014"/>
        <v>0</v>
      </c>
      <c r="FZ481" s="29">
        <f t="shared" ca="1" si="1043"/>
        <v>0</v>
      </c>
      <c r="GA481" s="29">
        <f t="shared" ca="1" si="967"/>
        <v>0</v>
      </c>
      <c r="GB481" s="29"/>
      <c r="GC481" s="24">
        <v>339</v>
      </c>
      <c r="GD481" s="243">
        <f t="shared" ca="1" si="903"/>
        <v>0</v>
      </c>
      <c r="GE481" s="243">
        <f t="shared" ref="GE481:GE490" ca="1" si="1048">IF(GC481&gt;$FU$140,0,GE480+GD481)</f>
        <v>0</v>
      </c>
      <c r="GF481" s="243">
        <f t="shared" ca="1" si="1015"/>
        <v>0</v>
      </c>
      <c r="GG481" s="33"/>
      <c r="GQ481" s="242">
        <v>339</v>
      </c>
      <c r="GR481" s="331">
        <f t="shared" ca="1" si="1034"/>
        <v>0</v>
      </c>
      <c r="GS481" s="600">
        <f t="shared" ca="1" si="915"/>
        <v>0</v>
      </c>
      <c r="GT481" s="331">
        <f t="shared" ca="1" si="1033"/>
        <v>0</v>
      </c>
      <c r="GU481" s="591">
        <f t="shared" ca="1" si="1016"/>
        <v>0</v>
      </c>
      <c r="GV481" s="488">
        <f t="shared" ca="1" si="904"/>
        <v>0</v>
      </c>
      <c r="GW481" s="331">
        <f t="shared" si="905"/>
        <v>0</v>
      </c>
      <c r="GX481" s="331">
        <f t="shared" si="906"/>
        <v>0</v>
      </c>
      <c r="GY481" s="593">
        <f t="shared" ca="1" si="907"/>
        <v>0</v>
      </c>
      <c r="GZ481" s="420">
        <f t="shared" ca="1" si="970"/>
        <v>0</v>
      </c>
      <c r="HA481" s="416">
        <f t="shared" ca="1" si="1017"/>
        <v>0</v>
      </c>
      <c r="HB481" s="372">
        <f t="shared" ca="1" si="916"/>
        <v>0</v>
      </c>
      <c r="HC481" s="242">
        <v>340</v>
      </c>
      <c r="HD481" s="29">
        <f t="shared" si="1018"/>
        <v>0</v>
      </c>
      <c r="HE481" s="29">
        <f t="shared" ca="1" si="1044"/>
        <v>0</v>
      </c>
      <c r="HF481" s="29">
        <f t="shared" ca="1" si="971"/>
        <v>0</v>
      </c>
      <c r="HG481" s="29"/>
      <c r="HH481" s="24">
        <v>339</v>
      </c>
      <c r="HI481" s="243">
        <f t="shared" ca="1" si="917"/>
        <v>0</v>
      </c>
      <c r="HJ481" s="243">
        <f t="shared" ref="HJ481:HJ490" ca="1" si="1049">IF(HH481&gt;$GZ$140,0,HJ480+HI481)</f>
        <v>0</v>
      </c>
      <c r="HK481" s="243">
        <f t="shared" ca="1" si="1019"/>
        <v>0</v>
      </c>
      <c r="HL481" s="33"/>
    </row>
    <row r="482" spans="3:220" ht="15" customHeight="1" x14ac:dyDescent="0.25">
      <c r="C482" s="242">
        <v>340</v>
      </c>
      <c r="D482" s="243">
        <f t="shared" si="928"/>
        <v>0</v>
      </c>
      <c r="E482" s="865">
        <f t="shared" si="1020"/>
        <v>0</v>
      </c>
      <c r="F482" s="866"/>
      <c r="G482" s="243">
        <f t="shared" si="929"/>
        <v>0</v>
      </c>
      <c r="H482" s="859">
        <f t="shared" si="952"/>
        <v>0</v>
      </c>
      <c r="I482" s="860"/>
      <c r="J482" s="243">
        <f t="shared" si="930"/>
        <v>0</v>
      </c>
      <c r="K482" s="859">
        <f t="shared" si="972"/>
        <v>0</v>
      </c>
      <c r="L482" s="860"/>
      <c r="M482" s="860"/>
      <c r="N482" s="861"/>
      <c r="O482" s="248">
        <f t="shared" si="973"/>
        <v>0</v>
      </c>
      <c r="P482" s="248">
        <f t="shared" si="950"/>
        <v>0</v>
      </c>
      <c r="Q482" s="248">
        <f t="shared" si="953"/>
        <v>0</v>
      </c>
      <c r="R482" s="1015" t="str">
        <f t="shared" si="951"/>
        <v/>
      </c>
      <c r="S482" s="1015"/>
      <c r="U482">
        <v>340</v>
      </c>
      <c r="W482" s="278"/>
      <c r="X482" s="278"/>
      <c r="Y482" s="854"/>
      <c r="Z482" s="855"/>
      <c r="AA482" s="279"/>
      <c r="AR482" s="242">
        <v>340</v>
      </c>
      <c r="AS482" s="331">
        <f t="shared" si="1035"/>
        <v>0</v>
      </c>
      <c r="AT482" s="566">
        <f t="shared" si="974"/>
        <v>0</v>
      </c>
      <c r="AU482" s="331">
        <f t="shared" ca="1" si="954"/>
        <v>0</v>
      </c>
      <c r="AV482" s="329">
        <f t="shared" si="1036"/>
        <v>0</v>
      </c>
      <c r="AW482" s="331">
        <f t="shared" ca="1" si="1037"/>
        <v>0</v>
      </c>
      <c r="AX482" s="331">
        <f t="shared" si="975"/>
        <v>0</v>
      </c>
      <c r="AY482" s="331">
        <f t="shared" si="1027"/>
        <v>0</v>
      </c>
      <c r="AZ482" s="350">
        <f t="shared" si="1038"/>
        <v>0</v>
      </c>
      <c r="BA482" s="420">
        <f t="shared" ca="1" si="1039"/>
        <v>0</v>
      </c>
      <c r="BB482" s="416">
        <f t="shared" ca="1" si="976"/>
        <v>0</v>
      </c>
      <c r="BC482" s="372">
        <f t="shared" si="908"/>
        <v>0</v>
      </c>
      <c r="BD482" s="242">
        <v>341</v>
      </c>
      <c r="BE482" s="29">
        <f t="shared" si="955"/>
        <v>0</v>
      </c>
      <c r="BF482" s="29">
        <f t="shared" ca="1" si="977"/>
        <v>0</v>
      </c>
      <c r="BG482" s="29">
        <f t="shared" ca="1" si="956"/>
        <v>0</v>
      </c>
      <c r="BH482" s="29"/>
      <c r="BI482" s="24">
        <v>340</v>
      </c>
      <c r="BJ482" s="243">
        <f t="shared" ca="1" si="898"/>
        <v>0</v>
      </c>
      <c r="BK482" s="243">
        <f t="shared" ca="1" si="1021"/>
        <v>0</v>
      </c>
      <c r="BL482" s="243">
        <f t="shared" ca="1" si="978"/>
        <v>0</v>
      </c>
      <c r="BM482" s="33"/>
      <c r="BO482" s="278"/>
      <c r="BP482" s="278"/>
      <c r="BQ482" s="278"/>
      <c r="BR482" s="278"/>
      <c r="BS482" s="278"/>
      <c r="BT482" s="278"/>
      <c r="BU482" s="278"/>
      <c r="BV482" s="278"/>
      <c r="BW482" s="679">
        <v>340</v>
      </c>
      <c r="BX482" s="489">
        <f t="shared" si="979"/>
        <v>0</v>
      </c>
      <c r="BY482" s="489">
        <f t="shared" si="957"/>
        <v>0</v>
      </c>
      <c r="BZ482" s="489">
        <f t="shared" ca="1" si="958"/>
        <v>0</v>
      </c>
      <c r="CA482" s="489">
        <f t="shared" si="980"/>
        <v>0</v>
      </c>
      <c r="CB482" s="489">
        <f t="shared" ca="1" si="981"/>
        <v>0</v>
      </c>
      <c r="CC482" s="489">
        <f t="shared" si="982"/>
        <v>0</v>
      </c>
      <c r="CD482" s="489">
        <f t="shared" si="983"/>
        <v>0</v>
      </c>
      <c r="CE482" s="647">
        <f t="shared" si="984"/>
        <v>0</v>
      </c>
      <c r="CF482" s="700">
        <f t="shared" ca="1" si="1022"/>
        <v>0</v>
      </c>
      <c r="CG482" s="701">
        <f t="shared" ca="1" si="985"/>
        <v>0</v>
      </c>
      <c r="CH482" s="710">
        <f t="shared" si="909"/>
        <v>0</v>
      </c>
      <c r="CI482" s="679">
        <v>341</v>
      </c>
      <c r="CJ482" s="29">
        <f t="shared" si="959"/>
        <v>0</v>
      </c>
      <c r="CK482" s="29">
        <f t="shared" ca="1" si="1041"/>
        <v>0</v>
      </c>
      <c r="CL482" s="29">
        <f t="shared" ca="1" si="960"/>
        <v>0</v>
      </c>
      <c r="CM482" s="29"/>
      <c r="CN482" s="29">
        <v>340</v>
      </c>
      <c r="CO482" s="29">
        <f t="shared" ca="1" si="899"/>
        <v>0</v>
      </c>
      <c r="CP482" s="29">
        <f t="shared" ca="1" si="1045"/>
        <v>0</v>
      </c>
      <c r="CQ482" s="29">
        <f t="shared" ca="1" si="986"/>
        <v>0</v>
      </c>
      <c r="CR482" s="292"/>
      <c r="DB482" s="242">
        <v>340</v>
      </c>
      <c r="DC482" s="488">
        <f t="shared" si="987"/>
        <v>0</v>
      </c>
      <c r="DD482" s="489">
        <f t="shared" si="961"/>
        <v>0</v>
      </c>
      <c r="DE482" s="488">
        <f t="shared" ca="1" si="988"/>
        <v>0</v>
      </c>
      <c r="DF482" s="489">
        <f t="shared" si="989"/>
        <v>0</v>
      </c>
      <c r="DG482" s="488">
        <f t="shared" ca="1" si="990"/>
        <v>0</v>
      </c>
      <c r="DH482" s="488">
        <f t="shared" si="991"/>
        <v>0</v>
      </c>
      <c r="DI482" s="488">
        <f t="shared" si="992"/>
        <v>0</v>
      </c>
      <c r="DJ482" s="523">
        <f t="shared" si="993"/>
        <v>0</v>
      </c>
      <c r="DK482" s="420">
        <f t="shared" ca="1" si="962"/>
        <v>0</v>
      </c>
      <c r="DL482" s="416">
        <f t="shared" ca="1" si="994"/>
        <v>0</v>
      </c>
      <c r="DM482" s="372">
        <f t="shared" si="910"/>
        <v>0</v>
      </c>
      <c r="DN482" s="242">
        <v>341</v>
      </c>
      <c r="DO482" s="29">
        <f t="shared" si="963"/>
        <v>0</v>
      </c>
      <c r="DP482" s="29">
        <f t="shared" ca="1" si="931"/>
        <v>0</v>
      </c>
      <c r="DQ482" s="29">
        <f t="shared" ca="1" si="964"/>
        <v>0</v>
      </c>
      <c r="DR482" s="29"/>
      <c r="DS482" s="24">
        <v>340</v>
      </c>
      <c r="DT482" s="243">
        <f t="shared" ca="1" si="901"/>
        <v>0</v>
      </c>
      <c r="DU482" s="243">
        <f t="shared" ca="1" si="1046"/>
        <v>0</v>
      </c>
      <c r="DV482" s="243">
        <f t="shared" ca="1" si="995"/>
        <v>0</v>
      </c>
      <c r="DW482" s="33"/>
      <c r="EG482" s="242">
        <v>340</v>
      </c>
      <c r="EH482" s="331">
        <f t="shared" ca="1" si="996"/>
        <v>0</v>
      </c>
      <c r="EI482" s="599">
        <f t="shared" ca="1" si="911"/>
        <v>0</v>
      </c>
      <c r="EJ482" s="331">
        <f t="shared" ca="1" si="997"/>
        <v>0</v>
      </c>
      <c r="EK482" s="594">
        <f t="shared" ca="1" si="998"/>
        <v>0</v>
      </c>
      <c r="EL482" s="488">
        <f t="shared" ca="1" si="999"/>
        <v>0</v>
      </c>
      <c r="EM482" s="331">
        <f t="shared" si="1000"/>
        <v>0</v>
      </c>
      <c r="EN482" s="331">
        <f t="shared" si="1001"/>
        <v>0</v>
      </c>
      <c r="EO482" s="595">
        <f t="shared" ca="1" si="1002"/>
        <v>0</v>
      </c>
      <c r="EP482" s="420">
        <f t="shared" ca="1" si="1040"/>
        <v>0</v>
      </c>
      <c r="EQ482" s="416">
        <f t="shared" ca="1" si="1003"/>
        <v>0</v>
      </c>
      <c r="ER482" s="372">
        <f t="shared" ca="1" si="912"/>
        <v>0</v>
      </c>
      <c r="ES482" s="242">
        <v>341</v>
      </c>
      <c r="ET482" s="29">
        <f t="shared" si="1004"/>
        <v>0</v>
      </c>
      <c r="EU482" s="29">
        <f t="shared" ca="1" si="1042"/>
        <v>0</v>
      </c>
      <c r="EV482" s="29">
        <f t="shared" ca="1" si="965"/>
        <v>0</v>
      </c>
      <c r="EW482" s="29"/>
      <c r="EX482" s="24">
        <v>340</v>
      </c>
      <c r="EY482" s="243">
        <f t="shared" ca="1" si="902"/>
        <v>0</v>
      </c>
      <c r="EZ482" s="243">
        <f t="shared" ca="1" si="1047"/>
        <v>0</v>
      </c>
      <c r="FA482" s="243">
        <f t="shared" ca="1" si="1005"/>
        <v>0</v>
      </c>
      <c r="FB482" s="33"/>
      <c r="FL482" s="242">
        <v>340</v>
      </c>
      <c r="FM482" s="331">
        <f t="shared" ca="1" si="1006"/>
        <v>0</v>
      </c>
      <c r="FN482" s="600">
        <f t="shared" ca="1" si="913"/>
        <v>0</v>
      </c>
      <c r="FO482" s="331">
        <f t="shared" ca="1" si="1007"/>
        <v>0</v>
      </c>
      <c r="FP482" s="597">
        <f t="shared" ca="1" si="1008"/>
        <v>0</v>
      </c>
      <c r="FQ482" s="488">
        <f t="shared" ca="1" si="1009"/>
        <v>0</v>
      </c>
      <c r="FR482" s="331">
        <f t="shared" si="1010"/>
        <v>0</v>
      </c>
      <c r="FS482" s="331">
        <f t="shared" si="1011"/>
        <v>0</v>
      </c>
      <c r="FT482" s="596">
        <f t="shared" ca="1" si="1012"/>
        <v>0</v>
      </c>
      <c r="FU482" s="420">
        <f t="shared" ca="1" si="966"/>
        <v>0</v>
      </c>
      <c r="FV482" s="416">
        <f t="shared" ca="1" si="1013"/>
        <v>0</v>
      </c>
      <c r="FW482" s="372">
        <f t="shared" ca="1" si="914"/>
        <v>0</v>
      </c>
      <c r="FX482" s="242">
        <v>341</v>
      </c>
      <c r="FY482" s="29">
        <f t="shared" si="1014"/>
        <v>0</v>
      </c>
      <c r="FZ482" s="29">
        <f t="shared" ca="1" si="1043"/>
        <v>0</v>
      </c>
      <c r="GA482" s="29">
        <f t="shared" ca="1" si="967"/>
        <v>0</v>
      </c>
      <c r="GB482" s="29"/>
      <c r="GC482" s="24">
        <v>340</v>
      </c>
      <c r="GD482" s="243">
        <f t="shared" ca="1" si="903"/>
        <v>0</v>
      </c>
      <c r="GE482" s="243">
        <f t="shared" ca="1" si="1048"/>
        <v>0</v>
      </c>
      <c r="GF482" s="243">
        <f t="shared" ca="1" si="1015"/>
        <v>0</v>
      </c>
      <c r="GG482" s="33"/>
      <c r="GQ482" s="242">
        <v>340</v>
      </c>
      <c r="GR482" s="331">
        <f t="shared" ca="1" si="1034"/>
        <v>0</v>
      </c>
      <c r="GS482" s="600">
        <f t="shared" ca="1" si="915"/>
        <v>0</v>
      </c>
      <c r="GT482" s="331">
        <f t="shared" ca="1" si="1033"/>
        <v>0</v>
      </c>
      <c r="GU482" s="591">
        <f t="shared" ca="1" si="1016"/>
        <v>0</v>
      </c>
      <c r="GV482" s="488">
        <f t="shared" ca="1" si="904"/>
        <v>0</v>
      </c>
      <c r="GW482" s="331">
        <f t="shared" si="905"/>
        <v>0</v>
      </c>
      <c r="GX482" s="331">
        <f t="shared" si="906"/>
        <v>0</v>
      </c>
      <c r="GY482" s="593">
        <f t="shared" ca="1" si="907"/>
        <v>0</v>
      </c>
      <c r="GZ482" s="420">
        <f t="shared" ca="1" si="970"/>
        <v>0</v>
      </c>
      <c r="HA482" s="416">
        <f t="shared" ca="1" si="1017"/>
        <v>0</v>
      </c>
      <c r="HB482" s="372">
        <f t="shared" ca="1" si="916"/>
        <v>0</v>
      </c>
      <c r="HC482" s="242">
        <v>341</v>
      </c>
      <c r="HD482" s="29">
        <f t="shared" si="1018"/>
        <v>0</v>
      </c>
      <c r="HE482" s="29">
        <f t="shared" ca="1" si="1044"/>
        <v>0</v>
      </c>
      <c r="HF482" s="29">
        <f t="shared" ca="1" si="971"/>
        <v>0</v>
      </c>
      <c r="HG482" s="29"/>
      <c r="HH482" s="24">
        <v>340</v>
      </c>
      <c r="HI482" s="243">
        <f t="shared" ca="1" si="917"/>
        <v>0</v>
      </c>
      <c r="HJ482" s="243">
        <f t="shared" ca="1" si="1049"/>
        <v>0</v>
      </c>
      <c r="HK482" s="243">
        <f t="shared" ca="1" si="1019"/>
        <v>0</v>
      </c>
      <c r="HL482" s="33"/>
    </row>
    <row r="483" spans="3:220" ht="15" customHeight="1" x14ac:dyDescent="0.25">
      <c r="C483" s="242">
        <v>341</v>
      </c>
      <c r="D483" s="243">
        <f t="shared" si="928"/>
        <v>0</v>
      </c>
      <c r="E483" s="865">
        <f t="shared" si="1020"/>
        <v>0</v>
      </c>
      <c r="F483" s="866"/>
      <c r="G483" s="243">
        <f t="shared" si="929"/>
        <v>0</v>
      </c>
      <c r="H483" s="859">
        <f t="shared" si="952"/>
        <v>0</v>
      </c>
      <c r="I483" s="860"/>
      <c r="J483" s="243">
        <f t="shared" si="930"/>
        <v>0</v>
      </c>
      <c r="K483" s="859">
        <f t="shared" si="972"/>
        <v>0</v>
      </c>
      <c r="L483" s="860"/>
      <c r="M483" s="860"/>
      <c r="N483" s="861"/>
      <c r="O483" s="248">
        <f t="shared" si="973"/>
        <v>0</v>
      </c>
      <c r="P483" s="248">
        <f t="shared" si="950"/>
        <v>0</v>
      </c>
      <c r="Q483" s="248">
        <f t="shared" si="953"/>
        <v>0</v>
      </c>
      <c r="R483" s="1015" t="str">
        <f t="shared" si="951"/>
        <v/>
      </c>
      <c r="S483" s="1015"/>
      <c r="U483">
        <v>341</v>
      </c>
      <c r="W483" s="278"/>
      <c r="X483" s="278"/>
      <c r="Y483" s="854"/>
      <c r="Z483" s="855"/>
      <c r="AA483" s="279"/>
      <c r="AR483" s="242">
        <v>341</v>
      </c>
      <c r="AS483" s="331">
        <f t="shared" si="1035"/>
        <v>0</v>
      </c>
      <c r="AT483" s="566">
        <f t="shared" si="974"/>
        <v>0</v>
      </c>
      <c r="AU483" s="331">
        <f t="shared" ca="1" si="954"/>
        <v>0</v>
      </c>
      <c r="AV483" s="329">
        <f t="shared" si="1036"/>
        <v>0</v>
      </c>
      <c r="AW483" s="331">
        <f t="shared" ca="1" si="1037"/>
        <v>0</v>
      </c>
      <c r="AX483" s="331">
        <f t="shared" si="975"/>
        <v>0</v>
      </c>
      <c r="AY483" s="331">
        <f t="shared" si="1027"/>
        <v>0</v>
      </c>
      <c r="AZ483" s="350">
        <f t="shared" si="1038"/>
        <v>0</v>
      </c>
      <c r="BA483" s="420">
        <f t="shared" ca="1" si="1039"/>
        <v>0</v>
      </c>
      <c r="BB483" s="416">
        <f t="shared" ca="1" si="976"/>
        <v>0</v>
      </c>
      <c r="BC483" s="372">
        <f t="shared" si="908"/>
        <v>0</v>
      </c>
      <c r="BD483" s="242">
        <v>342</v>
      </c>
      <c r="BE483" s="29">
        <f t="shared" si="955"/>
        <v>0</v>
      </c>
      <c r="BF483" s="29">
        <f t="shared" ca="1" si="977"/>
        <v>0</v>
      </c>
      <c r="BG483" s="29">
        <f t="shared" ca="1" si="956"/>
        <v>0</v>
      </c>
      <c r="BH483" s="29"/>
      <c r="BI483" s="24">
        <v>341</v>
      </c>
      <c r="BJ483" s="243">
        <f t="shared" ca="1" si="898"/>
        <v>0</v>
      </c>
      <c r="BK483" s="243">
        <f t="shared" ca="1" si="1021"/>
        <v>0</v>
      </c>
      <c r="BL483" s="243">
        <f t="shared" ca="1" si="978"/>
        <v>0</v>
      </c>
      <c r="BM483" s="33"/>
      <c r="BO483" s="278"/>
      <c r="BP483" s="278"/>
      <c r="BQ483" s="278"/>
      <c r="BR483" s="278"/>
      <c r="BS483" s="278"/>
      <c r="BT483" s="278"/>
      <c r="BU483" s="278"/>
      <c r="BV483" s="278"/>
      <c r="BW483" s="679">
        <v>341</v>
      </c>
      <c r="BX483" s="489">
        <f t="shared" si="979"/>
        <v>0</v>
      </c>
      <c r="BY483" s="489">
        <f t="shared" si="957"/>
        <v>0</v>
      </c>
      <c r="BZ483" s="489">
        <f t="shared" ca="1" si="958"/>
        <v>0</v>
      </c>
      <c r="CA483" s="489">
        <f t="shared" si="980"/>
        <v>0</v>
      </c>
      <c r="CB483" s="489">
        <f t="shared" ca="1" si="981"/>
        <v>0</v>
      </c>
      <c r="CC483" s="489">
        <f t="shared" si="982"/>
        <v>0</v>
      </c>
      <c r="CD483" s="489">
        <f t="shared" si="983"/>
        <v>0</v>
      </c>
      <c r="CE483" s="647">
        <f t="shared" si="984"/>
        <v>0</v>
      </c>
      <c r="CF483" s="700">
        <f t="shared" ca="1" si="1022"/>
        <v>0</v>
      </c>
      <c r="CG483" s="701">
        <f t="shared" ca="1" si="985"/>
        <v>0</v>
      </c>
      <c r="CH483" s="710">
        <f t="shared" si="909"/>
        <v>0</v>
      </c>
      <c r="CI483" s="679">
        <v>342</v>
      </c>
      <c r="CJ483" s="29">
        <f t="shared" si="959"/>
        <v>0</v>
      </c>
      <c r="CK483" s="29">
        <f t="shared" ca="1" si="1041"/>
        <v>0</v>
      </c>
      <c r="CL483" s="29">
        <f t="shared" ca="1" si="960"/>
        <v>0</v>
      </c>
      <c r="CM483" s="29"/>
      <c r="CN483" s="29">
        <v>341</v>
      </c>
      <c r="CO483" s="29">
        <f t="shared" ca="1" si="899"/>
        <v>0</v>
      </c>
      <c r="CP483" s="29">
        <f t="shared" ca="1" si="1045"/>
        <v>0</v>
      </c>
      <c r="CQ483" s="29">
        <f t="shared" ca="1" si="986"/>
        <v>0</v>
      </c>
      <c r="CR483" s="292"/>
      <c r="DB483" s="242">
        <v>341</v>
      </c>
      <c r="DC483" s="488">
        <f t="shared" si="987"/>
        <v>0</v>
      </c>
      <c r="DD483" s="489">
        <f t="shared" si="961"/>
        <v>0</v>
      </c>
      <c r="DE483" s="488">
        <f t="shared" ca="1" si="988"/>
        <v>0</v>
      </c>
      <c r="DF483" s="489">
        <f t="shared" si="989"/>
        <v>0</v>
      </c>
      <c r="DG483" s="488">
        <f t="shared" ca="1" si="990"/>
        <v>0</v>
      </c>
      <c r="DH483" s="488">
        <f t="shared" si="991"/>
        <v>0</v>
      </c>
      <c r="DI483" s="488">
        <f t="shared" si="992"/>
        <v>0</v>
      </c>
      <c r="DJ483" s="523">
        <f t="shared" si="993"/>
        <v>0</v>
      </c>
      <c r="DK483" s="420">
        <f t="shared" ca="1" si="962"/>
        <v>0</v>
      </c>
      <c r="DL483" s="416">
        <f t="shared" ca="1" si="994"/>
        <v>0</v>
      </c>
      <c r="DM483" s="372">
        <f t="shared" si="910"/>
        <v>0</v>
      </c>
      <c r="DN483" s="242">
        <v>342</v>
      </c>
      <c r="DO483" s="29">
        <f t="shared" si="963"/>
        <v>0</v>
      </c>
      <c r="DP483" s="29">
        <f t="shared" ca="1" si="931"/>
        <v>0</v>
      </c>
      <c r="DQ483" s="29">
        <f t="shared" ca="1" si="964"/>
        <v>0</v>
      </c>
      <c r="DR483" s="29"/>
      <c r="DS483" s="24">
        <v>341</v>
      </c>
      <c r="DT483" s="243">
        <f t="shared" ca="1" si="901"/>
        <v>0</v>
      </c>
      <c r="DU483" s="243">
        <f t="shared" ca="1" si="1046"/>
        <v>0</v>
      </c>
      <c r="DV483" s="243">
        <f t="shared" ca="1" si="995"/>
        <v>0</v>
      </c>
      <c r="DW483" s="33"/>
      <c r="EG483" s="242">
        <v>341</v>
      </c>
      <c r="EH483" s="331">
        <f t="shared" ca="1" si="996"/>
        <v>0</v>
      </c>
      <c r="EI483" s="599">
        <f t="shared" ca="1" si="911"/>
        <v>0</v>
      </c>
      <c r="EJ483" s="331">
        <f t="shared" ca="1" si="997"/>
        <v>0</v>
      </c>
      <c r="EK483" s="594">
        <f t="shared" ca="1" si="998"/>
        <v>0</v>
      </c>
      <c r="EL483" s="488">
        <f t="shared" ca="1" si="999"/>
        <v>0</v>
      </c>
      <c r="EM483" s="331">
        <f t="shared" si="1000"/>
        <v>0</v>
      </c>
      <c r="EN483" s="331">
        <f t="shared" si="1001"/>
        <v>0</v>
      </c>
      <c r="EO483" s="595">
        <f t="shared" ca="1" si="1002"/>
        <v>0</v>
      </c>
      <c r="EP483" s="420">
        <f t="shared" ca="1" si="1040"/>
        <v>0</v>
      </c>
      <c r="EQ483" s="416">
        <f t="shared" ca="1" si="1003"/>
        <v>0</v>
      </c>
      <c r="ER483" s="372">
        <f t="shared" ca="1" si="912"/>
        <v>0</v>
      </c>
      <c r="ES483" s="242">
        <v>342</v>
      </c>
      <c r="ET483" s="29">
        <f t="shared" si="1004"/>
        <v>0</v>
      </c>
      <c r="EU483" s="29">
        <f t="shared" ca="1" si="1042"/>
        <v>0</v>
      </c>
      <c r="EV483" s="29">
        <f t="shared" ca="1" si="965"/>
        <v>0</v>
      </c>
      <c r="EW483" s="29"/>
      <c r="EX483" s="24">
        <v>341</v>
      </c>
      <c r="EY483" s="243">
        <f t="shared" ca="1" si="902"/>
        <v>0</v>
      </c>
      <c r="EZ483" s="243">
        <f t="shared" ca="1" si="1047"/>
        <v>0</v>
      </c>
      <c r="FA483" s="243">
        <f t="shared" ca="1" si="1005"/>
        <v>0</v>
      </c>
      <c r="FB483" s="33"/>
      <c r="FL483" s="242">
        <v>341</v>
      </c>
      <c r="FM483" s="331">
        <f t="shared" ca="1" si="1006"/>
        <v>0</v>
      </c>
      <c r="FN483" s="600">
        <f t="shared" ca="1" si="913"/>
        <v>0</v>
      </c>
      <c r="FO483" s="331">
        <f t="shared" ca="1" si="1007"/>
        <v>0</v>
      </c>
      <c r="FP483" s="597">
        <f t="shared" ca="1" si="1008"/>
        <v>0</v>
      </c>
      <c r="FQ483" s="488">
        <f t="shared" ca="1" si="1009"/>
        <v>0</v>
      </c>
      <c r="FR483" s="331">
        <f t="shared" si="1010"/>
        <v>0</v>
      </c>
      <c r="FS483" s="331">
        <f t="shared" si="1011"/>
        <v>0</v>
      </c>
      <c r="FT483" s="596">
        <f t="shared" ca="1" si="1012"/>
        <v>0</v>
      </c>
      <c r="FU483" s="420">
        <f t="shared" ca="1" si="966"/>
        <v>0</v>
      </c>
      <c r="FV483" s="416">
        <f t="shared" ca="1" si="1013"/>
        <v>0</v>
      </c>
      <c r="FW483" s="372">
        <f t="shared" ca="1" si="914"/>
        <v>0</v>
      </c>
      <c r="FX483" s="242">
        <v>342</v>
      </c>
      <c r="FY483" s="29">
        <f t="shared" si="1014"/>
        <v>0</v>
      </c>
      <c r="FZ483" s="29">
        <f t="shared" ca="1" si="1043"/>
        <v>0</v>
      </c>
      <c r="GA483" s="29">
        <f t="shared" ca="1" si="967"/>
        <v>0</v>
      </c>
      <c r="GB483" s="29"/>
      <c r="GC483" s="24">
        <v>341</v>
      </c>
      <c r="GD483" s="243">
        <f t="shared" ca="1" si="903"/>
        <v>0</v>
      </c>
      <c r="GE483" s="243">
        <f t="shared" ca="1" si="1048"/>
        <v>0</v>
      </c>
      <c r="GF483" s="243">
        <f t="shared" ca="1" si="1015"/>
        <v>0</v>
      </c>
      <c r="GG483" s="33"/>
      <c r="GQ483" s="242">
        <v>341</v>
      </c>
      <c r="GR483" s="331">
        <f t="shared" ca="1" si="1034"/>
        <v>0</v>
      </c>
      <c r="GS483" s="600">
        <f t="shared" ca="1" si="915"/>
        <v>0</v>
      </c>
      <c r="GT483" s="331">
        <f t="shared" ca="1" si="1033"/>
        <v>0</v>
      </c>
      <c r="GU483" s="591">
        <f t="shared" ca="1" si="1016"/>
        <v>0</v>
      </c>
      <c r="GV483" s="488">
        <f t="shared" ca="1" si="904"/>
        <v>0</v>
      </c>
      <c r="GW483" s="331">
        <f t="shared" si="905"/>
        <v>0</v>
      </c>
      <c r="GX483" s="331">
        <f t="shared" si="906"/>
        <v>0</v>
      </c>
      <c r="GY483" s="593">
        <f t="shared" ca="1" si="907"/>
        <v>0</v>
      </c>
      <c r="GZ483" s="420">
        <f t="shared" ca="1" si="970"/>
        <v>0</v>
      </c>
      <c r="HA483" s="416">
        <f t="shared" ca="1" si="1017"/>
        <v>0</v>
      </c>
      <c r="HB483" s="372">
        <f t="shared" ca="1" si="916"/>
        <v>0</v>
      </c>
      <c r="HC483" s="242">
        <v>342</v>
      </c>
      <c r="HD483" s="29">
        <f t="shared" si="1018"/>
        <v>0</v>
      </c>
      <c r="HE483" s="29">
        <f t="shared" ca="1" si="1044"/>
        <v>0</v>
      </c>
      <c r="HF483" s="29">
        <f t="shared" ca="1" si="971"/>
        <v>0</v>
      </c>
      <c r="HG483" s="29"/>
      <c r="HH483" s="24">
        <v>341</v>
      </c>
      <c r="HI483" s="243">
        <f t="shared" ca="1" si="917"/>
        <v>0</v>
      </c>
      <c r="HJ483" s="243">
        <f t="shared" ca="1" si="1049"/>
        <v>0</v>
      </c>
      <c r="HK483" s="243">
        <f t="shared" ca="1" si="1019"/>
        <v>0</v>
      </c>
      <c r="HL483" s="33"/>
    </row>
    <row r="484" spans="3:220" ht="15" customHeight="1" x14ac:dyDescent="0.25">
      <c r="C484" s="242">
        <v>342</v>
      </c>
      <c r="D484" s="243">
        <f t="shared" si="928"/>
        <v>0</v>
      </c>
      <c r="E484" s="865">
        <f t="shared" si="1020"/>
        <v>0</v>
      </c>
      <c r="F484" s="866"/>
      <c r="G484" s="243">
        <f t="shared" si="929"/>
        <v>0</v>
      </c>
      <c r="H484" s="859">
        <f t="shared" si="952"/>
        <v>0</v>
      </c>
      <c r="I484" s="860"/>
      <c r="J484" s="243">
        <f t="shared" si="930"/>
        <v>0</v>
      </c>
      <c r="K484" s="859">
        <f t="shared" si="972"/>
        <v>0</v>
      </c>
      <c r="L484" s="860"/>
      <c r="M484" s="860"/>
      <c r="N484" s="861"/>
      <c r="O484" s="248">
        <f t="shared" si="973"/>
        <v>0</v>
      </c>
      <c r="P484" s="248">
        <f t="shared" si="950"/>
        <v>0</v>
      </c>
      <c r="Q484" s="248">
        <f t="shared" si="953"/>
        <v>0</v>
      </c>
      <c r="R484" s="1015" t="str">
        <f t="shared" si="951"/>
        <v/>
      </c>
      <c r="S484" s="1015"/>
      <c r="U484">
        <v>342</v>
      </c>
      <c r="W484" s="278"/>
      <c r="X484" s="278"/>
      <c r="Y484" s="854"/>
      <c r="Z484" s="855"/>
      <c r="AA484" s="279"/>
      <c r="AR484" s="242">
        <v>342</v>
      </c>
      <c r="AS484" s="331">
        <f t="shared" si="1035"/>
        <v>0</v>
      </c>
      <c r="AT484" s="566">
        <f t="shared" si="974"/>
        <v>0</v>
      </c>
      <c r="AU484" s="331">
        <f t="shared" ca="1" si="954"/>
        <v>0</v>
      </c>
      <c r="AV484" s="329">
        <f t="shared" si="1036"/>
        <v>0</v>
      </c>
      <c r="AW484" s="331">
        <f t="shared" ca="1" si="1037"/>
        <v>0</v>
      </c>
      <c r="AX484" s="331">
        <f t="shared" si="975"/>
        <v>0</v>
      </c>
      <c r="AY484" s="331">
        <f t="shared" si="1027"/>
        <v>0</v>
      </c>
      <c r="AZ484" s="350">
        <f t="shared" si="1038"/>
        <v>0</v>
      </c>
      <c r="BA484" s="420">
        <f t="shared" ca="1" si="1039"/>
        <v>0</v>
      </c>
      <c r="BB484" s="416">
        <f t="shared" ca="1" si="976"/>
        <v>0</v>
      </c>
      <c r="BC484" s="372">
        <f t="shared" si="908"/>
        <v>0</v>
      </c>
      <c r="BD484" s="242">
        <v>343</v>
      </c>
      <c r="BE484" s="29">
        <f t="shared" si="955"/>
        <v>0</v>
      </c>
      <c r="BF484" s="29">
        <f t="shared" ca="1" si="977"/>
        <v>0</v>
      </c>
      <c r="BG484" s="29">
        <f t="shared" ca="1" si="956"/>
        <v>0</v>
      </c>
      <c r="BH484" s="29"/>
      <c r="BI484" s="24">
        <v>342</v>
      </c>
      <c r="BJ484" s="243">
        <f t="shared" ca="1" si="898"/>
        <v>0</v>
      </c>
      <c r="BK484" s="243">
        <f t="shared" ca="1" si="1021"/>
        <v>0</v>
      </c>
      <c r="BL484" s="243">
        <f t="shared" ca="1" si="978"/>
        <v>0</v>
      </c>
      <c r="BM484" s="33"/>
      <c r="BO484" s="278"/>
      <c r="BP484" s="278"/>
      <c r="BQ484" s="278"/>
      <c r="BR484" s="278"/>
      <c r="BS484" s="278"/>
      <c r="BT484" s="278"/>
      <c r="BU484" s="278"/>
      <c r="BV484" s="278"/>
      <c r="BW484" s="679">
        <v>342</v>
      </c>
      <c r="BX484" s="489">
        <f t="shared" si="979"/>
        <v>0</v>
      </c>
      <c r="BY484" s="489">
        <f t="shared" si="957"/>
        <v>0</v>
      </c>
      <c r="BZ484" s="489">
        <f t="shared" ca="1" si="958"/>
        <v>0</v>
      </c>
      <c r="CA484" s="489">
        <f t="shared" si="980"/>
        <v>0</v>
      </c>
      <c r="CB484" s="489">
        <f t="shared" ca="1" si="981"/>
        <v>0</v>
      </c>
      <c r="CC484" s="489">
        <f t="shared" si="982"/>
        <v>0</v>
      </c>
      <c r="CD484" s="489">
        <f t="shared" si="983"/>
        <v>0</v>
      </c>
      <c r="CE484" s="647">
        <f t="shared" si="984"/>
        <v>0</v>
      </c>
      <c r="CF484" s="700">
        <f t="shared" ca="1" si="1022"/>
        <v>0</v>
      </c>
      <c r="CG484" s="701">
        <f t="shared" ca="1" si="985"/>
        <v>0</v>
      </c>
      <c r="CH484" s="710">
        <f t="shared" si="909"/>
        <v>0</v>
      </c>
      <c r="CI484" s="679">
        <v>343</v>
      </c>
      <c r="CJ484" s="29">
        <f t="shared" si="959"/>
        <v>0</v>
      </c>
      <c r="CK484" s="29">
        <f t="shared" ca="1" si="1041"/>
        <v>0</v>
      </c>
      <c r="CL484" s="29">
        <f t="shared" ca="1" si="960"/>
        <v>0</v>
      </c>
      <c r="CM484" s="29"/>
      <c r="CN484" s="29">
        <v>342</v>
      </c>
      <c r="CO484" s="29">
        <f t="shared" ca="1" si="899"/>
        <v>0</v>
      </c>
      <c r="CP484" s="29">
        <f t="shared" ca="1" si="1045"/>
        <v>0</v>
      </c>
      <c r="CQ484" s="29">
        <f t="shared" ca="1" si="986"/>
        <v>0</v>
      </c>
      <c r="CR484" s="292"/>
      <c r="DB484" s="242">
        <v>342</v>
      </c>
      <c r="DC484" s="488">
        <f t="shared" si="987"/>
        <v>0</v>
      </c>
      <c r="DD484" s="489">
        <f t="shared" si="961"/>
        <v>0</v>
      </c>
      <c r="DE484" s="488">
        <f t="shared" ca="1" si="988"/>
        <v>0</v>
      </c>
      <c r="DF484" s="489">
        <f t="shared" si="989"/>
        <v>0</v>
      </c>
      <c r="DG484" s="488">
        <f t="shared" ca="1" si="990"/>
        <v>0</v>
      </c>
      <c r="DH484" s="488">
        <f t="shared" si="991"/>
        <v>0</v>
      </c>
      <c r="DI484" s="488">
        <f t="shared" si="992"/>
        <v>0</v>
      </c>
      <c r="DJ484" s="523">
        <f t="shared" si="993"/>
        <v>0</v>
      </c>
      <c r="DK484" s="420">
        <f t="shared" ca="1" si="962"/>
        <v>0</v>
      </c>
      <c r="DL484" s="416">
        <f t="shared" ca="1" si="994"/>
        <v>0</v>
      </c>
      <c r="DM484" s="372">
        <f t="shared" si="910"/>
        <v>0</v>
      </c>
      <c r="DN484" s="242">
        <v>343</v>
      </c>
      <c r="DO484" s="29">
        <f t="shared" si="963"/>
        <v>0</v>
      </c>
      <c r="DP484" s="29">
        <f t="shared" ca="1" si="931"/>
        <v>0</v>
      </c>
      <c r="DQ484" s="29">
        <f t="shared" ca="1" si="964"/>
        <v>0</v>
      </c>
      <c r="DR484" s="29"/>
      <c r="DS484" s="24">
        <v>342</v>
      </c>
      <c r="DT484" s="243">
        <f t="shared" ca="1" si="901"/>
        <v>0</v>
      </c>
      <c r="DU484" s="243">
        <f t="shared" ca="1" si="1046"/>
        <v>0</v>
      </c>
      <c r="DV484" s="243">
        <f t="shared" ca="1" si="995"/>
        <v>0</v>
      </c>
      <c r="DW484" s="33"/>
      <c r="EG484" s="242">
        <v>342</v>
      </c>
      <c r="EH484" s="331">
        <f t="shared" ca="1" si="996"/>
        <v>0</v>
      </c>
      <c r="EI484" s="599">
        <f t="shared" ca="1" si="911"/>
        <v>0</v>
      </c>
      <c r="EJ484" s="331">
        <f t="shared" ca="1" si="997"/>
        <v>0</v>
      </c>
      <c r="EK484" s="594">
        <f t="shared" ca="1" si="998"/>
        <v>0</v>
      </c>
      <c r="EL484" s="488">
        <f t="shared" ca="1" si="999"/>
        <v>0</v>
      </c>
      <c r="EM484" s="331">
        <f t="shared" si="1000"/>
        <v>0</v>
      </c>
      <c r="EN484" s="331">
        <f t="shared" si="1001"/>
        <v>0</v>
      </c>
      <c r="EO484" s="595">
        <f t="shared" ca="1" si="1002"/>
        <v>0</v>
      </c>
      <c r="EP484" s="420">
        <f t="shared" ca="1" si="1040"/>
        <v>0</v>
      </c>
      <c r="EQ484" s="416">
        <f t="shared" ca="1" si="1003"/>
        <v>0</v>
      </c>
      <c r="ER484" s="372">
        <f t="shared" ca="1" si="912"/>
        <v>0</v>
      </c>
      <c r="ES484" s="242">
        <v>343</v>
      </c>
      <c r="ET484" s="29">
        <f t="shared" si="1004"/>
        <v>0</v>
      </c>
      <c r="EU484" s="29">
        <f t="shared" ca="1" si="1042"/>
        <v>0</v>
      </c>
      <c r="EV484" s="29">
        <f t="shared" ca="1" si="965"/>
        <v>0</v>
      </c>
      <c r="EW484" s="29"/>
      <c r="EX484" s="24">
        <v>342</v>
      </c>
      <c r="EY484" s="243">
        <f t="shared" ca="1" si="902"/>
        <v>0</v>
      </c>
      <c r="EZ484" s="243">
        <f t="shared" ca="1" si="1047"/>
        <v>0</v>
      </c>
      <c r="FA484" s="243">
        <f t="shared" ca="1" si="1005"/>
        <v>0</v>
      </c>
      <c r="FB484" s="33"/>
      <c r="FL484" s="242">
        <v>342</v>
      </c>
      <c r="FM484" s="331">
        <f t="shared" ca="1" si="1006"/>
        <v>0</v>
      </c>
      <c r="FN484" s="600">
        <f t="shared" ca="1" si="913"/>
        <v>0</v>
      </c>
      <c r="FO484" s="331">
        <f t="shared" ca="1" si="1007"/>
        <v>0</v>
      </c>
      <c r="FP484" s="597">
        <f t="shared" ca="1" si="1008"/>
        <v>0</v>
      </c>
      <c r="FQ484" s="488">
        <f t="shared" ca="1" si="1009"/>
        <v>0</v>
      </c>
      <c r="FR484" s="331">
        <f t="shared" si="1010"/>
        <v>0</v>
      </c>
      <c r="FS484" s="331">
        <f t="shared" si="1011"/>
        <v>0</v>
      </c>
      <c r="FT484" s="596">
        <f t="shared" ca="1" si="1012"/>
        <v>0</v>
      </c>
      <c r="FU484" s="420">
        <f t="shared" ca="1" si="966"/>
        <v>0</v>
      </c>
      <c r="FV484" s="416">
        <f t="shared" ca="1" si="1013"/>
        <v>0</v>
      </c>
      <c r="FW484" s="372">
        <f t="shared" ca="1" si="914"/>
        <v>0</v>
      </c>
      <c r="FX484" s="242">
        <v>343</v>
      </c>
      <c r="FY484" s="29">
        <f t="shared" si="1014"/>
        <v>0</v>
      </c>
      <c r="FZ484" s="29">
        <f t="shared" ca="1" si="1043"/>
        <v>0</v>
      </c>
      <c r="GA484" s="29">
        <f t="shared" ca="1" si="967"/>
        <v>0</v>
      </c>
      <c r="GB484" s="29"/>
      <c r="GC484" s="24">
        <v>342</v>
      </c>
      <c r="GD484" s="243">
        <f t="shared" ca="1" si="903"/>
        <v>0</v>
      </c>
      <c r="GE484" s="243">
        <f t="shared" ca="1" si="1048"/>
        <v>0</v>
      </c>
      <c r="GF484" s="243">
        <f t="shared" ca="1" si="1015"/>
        <v>0</v>
      </c>
      <c r="GG484" s="33"/>
      <c r="GQ484" s="242">
        <v>342</v>
      </c>
      <c r="GR484" s="331">
        <f t="shared" ca="1" si="1034"/>
        <v>0</v>
      </c>
      <c r="GS484" s="600">
        <f t="shared" ca="1" si="915"/>
        <v>0</v>
      </c>
      <c r="GT484" s="331">
        <f t="shared" ca="1" si="1033"/>
        <v>0</v>
      </c>
      <c r="GU484" s="591">
        <f t="shared" ca="1" si="1016"/>
        <v>0</v>
      </c>
      <c r="GV484" s="488">
        <f t="shared" ca="1" si="904"/>
        <v>0</v>
      </c>
      <c r="GW484" s="331">
        <f t="shared" si="905"/>
        <v>0</v>
      </c>
      <c r="GX484" s="331">
        <f t="shared" si="906"/>
        <v>0</v>
      </c>
      <c r="GY484" s="593">
        <f t="shared" ca="1" si="907"/>
        <v>0</v>
      </c>
      <c r="GZ484" s="420">
        <f t="shared" ca="1" si="970"/>
        <v>0</v>
      </c>
      <c r="HA484" s="416">
        <f t="shared" ca="1" si="1017"/>
        <v>0</v>
      </c>
      <c r="HB484" s="372">
        <f t="shared" ca="1" si="916"/>
        <v>0</v>
      </c>
      <c r="HC484" s="242">
        <v>343</v>
      </c>
      <c r="HD484" s="29">
        <f t="shared" si="1018"/>
        <v>0</v>
      </c>
      <c r="HE484" s="29">
        <f t="shared" ca="1" si="1044"/>
        <v>0</v>
      </c>
      <c r="HF484" s="29">
        <f t="shared" ca="1" si="971"/>
        <v>0</v>
      </c>
      <c r="HG484" s="29"/>
      <c r="HH484" s="24">
        <v>342</v>
      </c>
      <c r="HI484" s="243">
        <f t="shared" ca="1" si="917"/>
        <v>0</v>
      </c>
      <c r="HJ484" s="243">
        <f t="shared" ca="1" si="1049"/>
        <v>0</v>
      </c>
      <c r="HK484" s="243">
        <f t="shared" ca="1" si="1019"/>
        <v>0</v>
      </c>
      <c r="HL484" s="33"/>
    </row>
    <row r="485" spans="3:220" ht="15" customHeight="1" x14ac:dyDescent="0.25">
      <c r="C485" s="242">
        <v>343</v>
      </c>
      <c r="D485" s="243">
        <f t="shared" si="928"/>
        <v>0</v>
      </c>
      <c r="E485" s="865">
        <f t="shared" si="1020"/>
        <v>0</v>
      </c>
      <c r="F485" s="866"/>
      <c r="G485" s="243">
        <f t="shared" si="929"/>
        <v>0</v>
      </c>
      <c r="H485" s="859">
        <f t="shared" si="952"/>
        <v>0</v>
      </c>
      <c r="I485" s="860"/>
      <c r="J485" s="243">
        <f t="shared" si="930"/>
        <v>0</v>
      </c>
      <c r="K485" s="859">
        <f t="shared" si="972"/>
        <v>0</v>
      </c>
      <c r="L485" s="860"/>
      <c r="M485" s="860"/>
      <c r="N485" s="861"/>
      <c r="O485" s="248">
        <f t="shared" si="973"/>
        <v>0</v>
      </c>
      <c r="P485" s="248">
        <f t="shared" si="950"/>
        <v>0</v>
      </c>
      <c r="Q485" s="248">
        <f t="shared" si="953"/>
        <v>0</v>
      </c>
      <c r="R485" s="1015" t="str">
        <f t="shared" si="951"/>
        <v/>
      </c>
      <c r="S485" s="1015"/>
      <c r="U485">
        <v>343</v>
      </c>
      <c r="W485" s="278"/>
      <c r="X485" s="278"/>
      <c r="Y485" s="854"/>
      <c r="Z485" s="855"/>
      <c r="AA485" s="279"/>
      <c r="AR485" s="242">
        <v>343</v>
      </c>
      <c r="AS485" s="331">
        <f t="shared" si="1035"/>
        <v>0</v>
      </c>
      <c r="AT485" s="566">
        <f t="shared" si="974"/>
        <v>0</v>
      </c>
      <c r="AU485" s="331">
        <f t="shared" ca="1" si="954"/>
        <v>0</v>
      </c>
      <c r="AV485" s="329">
        <f t="shared" si="1036"/>
        <v>0</v>
      </c>
      <c r="AW485" s="331">
        <f t="shared" ca="1" si="1037"/>
        <v>0</v>
      </c>
      <c r="AX485" s="331">
        <f t="shared" si="975"/>
        <v>0</v>
      </c>
      <c r="AY485" s="331">
        <f t="shared" si="1027"/>
        <v>0</v>
      </c>
      <c r="AZ485" s="350">
        <f t="shared" si="1038"/>
        <v>0</v>
      </c>
      <c r="BA485" s="420">
        <f t="shared" ca="1" si="1039"/>
        <v>0</v>
      </c>
      <c r="BB485" s="416">
        <f t="shared" ca="1" si="976"/>
        <v>0</v>
      </c>
      <c r="BC485" s="372">
        <f t="shared" si="908"/>
        <v>0</v>
      </c>
      <c r="BD485" s="242">
        <v>344</v>
      </c>
      <c r="BE485" s="29">
        <f t="shared" si="955"/>
        <v>0</v>
      </c>
      <c r="BF485" s="29">
        <f t="shared" ca="1" si="977"/>
        <v>0</v>
      </c>
      <c r="BG485" s="29">
        <f t="shared" ca="1" si="956"/>
        <v>0</v>
      </c>
      <c r="BH485" s="29"/>
      <c r="BI485" s="24">
        <v>343</v>
      </c>
      <c r="BJ485" s="243">
        <f t="shared" ca="1" si="898"/>
        <v>0</v>
      </c>
      <c r="BK485" s="243">
        <f t="shared" ca="1" si="1021"/>
        <v>0</v>
      </c>
      <c r="BL485" s="243">
        <f t="shared" ca="1" si="978"/>
        <v>0</v>
      </c>
      <c r="BM485" s="33"/>
      <c r="BO485" s="278"/>
      <c r="BP485" s="278"/>
      <c r="BQ485" s="278"/>
      <c r="BR485" s="278"/>
      <c r="BS485" s="278"/>
      <c r="BT485" s="278"/>
      <c r="BU485" s="278"/>
      <c r="BV485" s="278"/>
      <c r="BW485" s="679">
        <v>343</v>
      </c>
      <c r="BX485" s="489">
        <f t="shared" si="979"/>
        <v>0</v>
      </c>
      <c r="BY485" s="489">
        <f t="shared" si="957"/>
        <v>0</v>
      </c>
      <c r="BZ485" s="489">
        <f t="shared" ca="1" si="958"/>
        <v>0</v>
      </c>
      <c r="CA485" s="489">
        <f t="shared" si="980"/>
        <v>0</v>
      </c>
      <c r="CB485" s="489">
        <f t="shared" ca="1" si="981"/>
        <v>0</v>
      </c>
      <c r="CC485" s="489">
        <f t="shared" si="982"/>
        <v>0</v>
      </c>
      <c r="CD485" s="489">
        <f t="shared" si="983"/>
        <v>0</v>
      </c>
      <c r="CE485" s="647">
        <f t="shared" si="984"/>
        <v>0</v>
      </c>
      <c r="CF485" s="700">
        <f t="shared" ca="1" si="1022"/>
        <v>0</v>
      </c>
      <c r="CG485" s="701">
        <f t="shared" ca="1" si="985"/>
        <v>0</v>
      </c>
      <c r="CH485" s="710">
        <f t="shared" si="909"/>
        <v>0</v>
      </c>
      <c r="CI485" s="679">
        <v>344</v>
      </c>
      <c r="CJ485" s="29">
        <f t="shared" si="959"/>
        <v>0</v>
      </c>
      <c r="CK485" s="29">
        <f t="shared" ca="1" si="1041"/>
        <v>0</v>
      </c>
      <c r="CL485" s="29">
        <f t="shared" ca="1" si="960"/>
        <v>0</v>
      </c>
      <c r="CM485" s="29"/>
      <c r="CN485" s="29">
        <v>343</v>
      </c>
      <c r="CO485" s="29">
        <f t="shared" ca="1" si="899"/>
        <v>0</v>
      </c>
      <c r="CP485" s="649">
        <f t="shared" ca="1" si="1045"/>
        <v>0</v>
      </c>
      <c r="CQ485" s="29">
        <f t="shared" ca="1" si="986"/>
        <v>0</v>
      </c>
      <c r="CR485" s="292"/>
      <c r="DB485" s="242">
        <v>343</v>
      </c>
      <c r="DC485" s="488">
        <f t="shared" si="987"/>
        <v>0</v>
      </c>
      <c r="DD485" s="489">
        <f t="shared" si="961"/>
        <v>0</v>
      </c>
      <c r="DE485" s="488">
        <f t="shared" ca="1" si="988"/>
        <v>0</v>
      </c>
      <c r="DF485" s="489">
        <f t="shared" si="989"/>
        <v>0</v>
      </c>
      <c r="DG485" s="488">
        <f t="shared" ca="1" si="990"/>
        <v>0</v>
      </c>
      <c r="DH485" s="488">
        <f t="shared" si="991"/>
        <v>0</v>
      </c>
      <c r="DI485" s="488">
        <f t="shared" si="992"/>
        <v>0</v>
      </c>
      <c r="DJ485" s="523">
        <f t="shared" si="993"/>
        <v>0</v>
      </c>
      <c r="DK485" s="420">
        <f t="shared" ca="1" si="962"/>
        <v>0</v>
      </c>
      <c r="DL485" s="416">
        <f t="shared" ca="1" si="994"/>
        <v>0</v>
      </c>
      <c r="DM485" s="372">
        <f t="shared" si="910"/>
        <v>0</v>
      </c>
      <c r="DN485" s="242">
        <v>344</v>
      </c>
      <c r="DO485" s="29">
        <f t="shared" si="963"/>
        <v>0</v>
      </c>
      <c r="DP485" s="29">
        <f t="shared" ca="1" si="931"/>
        <v>0</v>
      </c>
      <c r="DQ485" s="29">
        <f t="shared" ca="1" si="964"/>
        <v>0</v>
      </c>
      <c r="DR485" s="29"/>
      <c r="DS485" s="24">
        <v>343</v>
      </c>
      <c r="DT485" s="243">
        <f t="shared" ca="1" si="901"/>
        <v>0</v>
      </c>
      <c r="DU485" s="243">
        <f t="shared" ca="1" si="1046"/>
        <v>0</v>
      </c>
      <c r="DV485" s="243">
        <f t="shared" ca="1" si="995"/>
        <v>0</v>
      </c>
      <c r="DW485" s="33"/>
      <c r="EG485" s="242">
        <v>343</v>
      </c>
      <c r="EH485" s="331">
        <f t="shared" ca="1" si="996"/>
        <v>0</v>
      </c>
      <c r="EI485" s="599">
        <f t="shared" ca="1" si="911"/>
        <v>0</v>
      </c>
      <c r="EJ485" s="331">
        <f t="shared" ca="1" si="997"/>
        <v>0</v>
      </c>
      <c r="EK485" s="594">
        <f t="shared" ca="1" si="998"/>
        <v>0</v>
      </c>
      <c r="EL485" s="488">
        <f t="shared" ca="1" si="999"/>
        <v>0</v>
      </c>
      <c r="EM485" s="331">
        <f t="shared" si="1000"/>
        <v>0</v>
      </c>
      <c r="EN485" s="331">
        <f t="shared" si="1001"/>
        <v>0</v>
      </c>
      <c r="EO485" s="595">
        <f t="shared" ca="1" si="1002"/>
        <v>0</v>
      </c>
      <c r="EP485" s="420">
        <f t="shared" ca="1" si="1040"/>
        <v>0</v>
      </c>
      <c r="EQ485" s="416">
        <f t="shared" ca="1" si="1003"/>
        <v>0</v>
      </c>
      <c r="ER485" s="372">
        <f t="shared" ca="1" si="912"/>
        <v>0</v>
      </c>
      <c r="ES485" s="242">
        <v>344</v>
      </c>
      <c r="ET485" s="29">
        <f t="shared" si="1004"/>
        <v>0</v>
      </c>
      <c r="EU485" s="584">
        <f t="shared" ca="1" si="1042"/>
        <v>0</v>
      </c>
      <c r="EV485" s="29">
        <f t="shared" ca="1" si="965"/>
        <v>0</v>
      </c>
      <c r="EW485" s="29"/>
      <c r="EX485" s="24">
        <v>343</v>
      </c>
      <c r="EY485" s="243">
        <f t="shared" ca="1" si="902"/>
        <v>0</v>
      </c>
      <c r="EZ485" s="243">
        <f t="shared" ca="1" si="1047"/>
        <v>0</v>
      </c>
      <c r="FA485" s="243">
        <f t="shared" ca="1" si="1005"/>
        <v>0</v>
      </c>
      <c r="FB485" s="33"/>
      <c r="FL485" s="242">
        <v>343</v>
      </c>
      <c r="FM485" s="331">
        <f t="shared" ca="1" si="1006"/>
        <v>0</v>
      </c>
      <c r="FN485" s="600">
        <f t="shared" ca="1" si="913"/>
        <v>0</v>
      </c>
      <c r="FO485" s="331">
        <f t="shared" ca="1" si="1007"/>
        <v>0</v>
      </c>
      <c r="FP485" s="597">
        <f t="shared" ca="1" si="1008"/>
        <v>0</v>
      </c>
      <c r="FQ485" s="488">
        <f t="shared" ca="1" si="1009"/>
        <v>0</v>
      </c>
      <c r="FR485" s="331">
        <f t="shared" si="1010"/>
        <v>0</v>
      </c>
      <c r="FS485" s="331">
        <f t="shared" si="1011"/>
        <v>0</v>
      </c>
      <c r="FT485" s="596">
        <f t="shared" ca="1" si="1012"/>
        <v>0</v>
      </c>
      <c r="FU485" s="420">
        <f t="shared" ca="1" si="966"/>
        <v>0</v>
      </c>
      <c r="FV485" s="416">
        <f t="shared" ca="1" si="1013"/>
        <v>0</v>
      </c>
      <c r="FW485" s="372">
        <f t="shared" ca="1" si="914"/>
        <v>0</v>
      </c>
      <c r="FX485" s="242">
        <v>344</v>
      </c>
      <c r="FY485" s="29">
        <f t="shared" si="1014"/>
        <v>0</v>
      </c>
      <c r="FZ485" s="586">
        <f t="shared" ca="1" si="1043"/>
        <v>0</v>
      </c>
      <c r="GA485" s="29">
        <f t="shared" ca="1" si="967"/>
        <v>0</v>
      </c>
      <c r="GB485" s="29"/>
      <c r="GC485" s="24">
        <v>343</v>
      </c>
      <c r="GD485" s="243">
        <f t="shared" ca="1" si="903"/>
        <v>0</v>
      </c>
      <c r="GE485" s="243">
        <f t="shared" ca="1" si="1048"/>
        <v>0</v>
      </c>
      <c r="GF485" s="243">
        <f t="shared" ca="1" si="1015"/>
        <v>0</v>
      </c>
      <c r="GG485" s="33"/>
      <c r="GQ485" s="242">
        <v>343</v>
      </c>
      <c r="GR485" s="331">
        <f t="shared" ca="1" si="1034"/>
        <v>0</v>
      </c>
      <c r="GS485" s="600">
        <f t="shared" ca="1" si="915"/>
        <v>0</v>
      </c>
      <c r="GT485" s="331">
        <f t="shared" ca="1" si="1033"/>
        <v>0</v>
      </c>
      <c r="GU485" s="591">
        <f t="shared" ca="1" si="1016"/>
        <v>0</v>
      </c>
      <c r="GV485" s="488">
        <f t="shared" ca="1" si="904"/>
        <v>0</v>
      </c>
      <c r="GW485" s="331">
        <f t="shared" si="905"/>
        <v>0</v>
      </c>
      <c r="GX485" s="331">
        <f t="shared" si="906"/>
        <v>0</v>
      </c>
      <c r="GY485" s="593">
        <f t="shared" ca="1" si="907"/>
        <v>0</v>
      </c>
      <c r="GZ485" s="420">
        <f t="shared" ca="1" si="970"/>
        <v>0</v>
      </c>
      <c r="HA485" s="416">
        <f t="shared" ca="1" si="1017"/>
        <v>0</v>
      </c>
      <c r="HB485" s="372">
        <f t="shared" ca="1" si="916"/>
        <v>0</v>
      </c>
      <c r="HC485" s="242">
        <v>344</v>
      </c>
      <c r="HD485" s="29">
        <f t="shared" si="1018"/>
        <v>0</v>
      </c>
      <c r="HE485" s="29">
        <f t="shared" ca="1" si="1044"/>
        <v>0</v>
      </c>
      <c r="HF485" s="29">
        <f t="shared" ca="1" si="971"/>
        <v>0</v>
      </c>
      <c r="HG485" s="29"/>
      <c r="HH485" s="24">
        <v>343</v>
      </c>
      <c r="HI485" s="243">
        <f t="shared" ca="1" si="917"/>
        <v>0</v>
      </c>
      <c r="HJ485" s="243">
        <f t="shared" ca="1" si="1049"/>
        <v>0</v>
      </c>
      <c r="HK485" s="243">
        <f t="shared" ca="1" si="1019"/>
        <v>0</v>
      </c>
      <c r="HL485" s="33"/>
    </row>
    <row r="486" spans="3:220" ht="15" customHeight="1" x14ac:dyDescent="0.25">
      <c r="C486" s="242">
        <v>344</v>
      </c>
      <c r="D486" s="243">
        <f t="shared" si="928"/>
        <v>0</v>
      </c>
      <c r="E486" s="865">
        <f t="shared" si="1020"/>
        <v>0</v>
      </c>
      <c r="F486" s="866"/>
      <c r="G486" s="243">
        <f t="shared" si="929"/>
        <v>0</v>
      </c>
      <c r="H486" s="859">
        <f t="shared" si="952"/>
        <v>0</v>
      </c>
      <c r="I486" s="860"/>
      <c r="J486" s="243">
        <f t="shared" si="930"/>
        <v>0</v>
      </c>
      <c r="K486" s="859">
        <f t="shared" si="972"/>
        <v>0</v>
      </c>
      <c r="L486" s="860"/>
      <c r="M486" s="860"/>
      <c r="N486" s="861"/>
      <c r="O486" s="248">
        <f t="shared" si="973"/>
        <v>0</v>
      </c>
      <c r="P486" s="248">
        <f t="shared" si="950"/>
        <v>0</v>
      </c>
      <c r="Q486" s="248">
        <f t="shared" si="953"/>
        <v>0</v>
      </c>
      <c r="R486" s="1015" t="str">
        <f t="shared" si="951"/>
        <v/>
      </c>
      <c r="S486" s="1015"/>
      <c r="U486">
        <v>344</v>
      </c>
      <c r="W486" s="278"/>
      <c r="X486" s="278"/>
      <c r="Y486" s="854"/>
      <c r="Z486" s="855"/>
      <c r="AA486" s="279"/>
      <c r="AR486" s="242">
        <v>344</v>
      </c>
      <c r="AS486" s="331">
        <f t="shared" si="1035"/>
        <v>0</v>
      </c>
      <c r="AT486" s="566">
        <f t="shared" si="974"/>
        <v>0</v>
      </c>
      <c r="AU486" s="331">
        <f t="shared" ca="1" si="954"/>
        <v>0</v>
      </c>
      <c r="AV486" s="329">
        <f t="shared" si="1036"/>
        <v>0</v>
      </c>
      <c r="AW486" s="331">
        <f t="shared" ca="1" si="1037"/>
        <v>0</v>
      </c>
      <c r="AX486" s="331">
        <f t="shared" si="975"/>
        <v>0</v>
      </c>
      <c r="AY486" s="331">
        <f t="shared" si="1027"/>
        <v>0</v>
      </c>
      <c r="AZ486" s="350">
        <f t="shared" si="1038"/>
        <v>0</v>
      </c>
      <c r="BA486" s="420">
        <f t="shared" ca="1" si="1039"/>
        <v>0</v>
      </c>
      <c r="BB486" s="416">
        <f t="shared" ca="1" si="976"/>
        <v>0</v>
      </c>
      <c r="BC486" s="372">
        <f t="shared" si="908"/>
        <v>0</v>
      </c>
      <c r="BD486" s="242">
        <v>345</v>
      </c>
      <c r="BE486" s="29">
        <f t="shared" si="955"/>
        <v>0</v>
      </c>
      <c r="BF486" s="29">
        <f t="shared" ca="1" si="977"/>
        <v>0</v>
      </c>
      <c r="BG486" s="29">
        <f t="shared" ca="1" si="956"/>
        <v>0</v>
      </c>
      <c r="BH486" s="29"/>
      <c r="BI486" s="24">
        <v>344</v>
      </c>
      <c r="BJ486" s="243">
        <f t="shared" ca="1" si="898"/>
        <v>0</v>
      </c>
      <c r="BK486" s="243">
        <f t="shared" ca="1" si="1021"/>
        <v>0</v>
      </c>
      <c r="BL486" s="243">
        <f t="shared" ca="1" si="978"/>
        <v>0</v>
      </c>
      <c r="BM486" s="33"/>
      <c r="BO486" s="278"/>
      <c r="BP486" s="278"/>
      <c r="BQ486" s="278"/>
      <c r="BR486" s="278"/>
      <c r="BS486" s="278"/>
      <c r="BT486" s="278"/>
      <c r="BU486" s="278"/>
      <c r="BV486" s="278"/>
      <c r="BW486" s="679">
        <v>344</v>
      </c>
      <c r="BX486" s="489">
        <f t="shared" si="979"/>
        <v>0</v>
      </c>
      <c r="BY486" s="489">
        <f t="shared" si="957"/>
        <v>0</v>
      </c>
      <c r="BZ486" s="489">
        <f t="shared" ca="1" si="958"/>
        <v>0</v>
      </c>
      <c r="CA486" s="489">
        <f t="shared" si="980"/>
        <v>0</v>
      </c>
      <c r="CB486" s="489">
        <f t="shared" ca="1" si="981"/>
        <v>0</v>
      </c>
      <c r="CC486" s="489">
        <f t="shared" si="982"/>
        <v>0</v>
      </c>
      <c r="CD486" s="489">
        <f t="shared" si="983"/>
        <v>0</v>
      </c>
      <c r="CE486" s="647">
        <f t="shared" si="984"/>
        <v>0</v>
      </c>
      <c r="CF486" s="700">
        <f t="shared" ca="1" si="1022"/>
        <v>0</v>
      </c>
      <c r="CG486" s="701">
        <f t="shared" ca="1" si="985"/>
        <v>0</v>
      </c>
      <c r="CH486" s="710">
        <f t="shared" si="909"/>
        <v>0</v>
      </c>
      <c r="CI486" s="679">
        <v>345</v>
      </c>
      <c r="CJ486" s="29">
        <f t="shared" si="959"/>
        <v>0</v>
      </c>
      <c r="CK486" s="29">
        <f t="shared" ca="1" si="1041"/>
        <v>0</v>
      </c>
      <c r="CL486" s="29">
        <f t="shared" ca="1" si="960"/>
        <v>0</v>
      </c>
      <c r="CM486" s="29"/>
      <c r="CN486" s="29">
        <v>344</v>
      </c>
      <c r="CO486" s="29">
        <f t="shared" ca="1" si="899"/>
        <v>0</v>
      </c>
      <c r="CP486" s="29">
        <f t="shared" ca="1" si="1045"/>
        <v>0</v>
      </c>
      <c r="CQ486" s="29">
        <f t="shared" ca="1" si="986"/>
        <v>0</v>
      </c>
      <c r="CR486" s="292"/>
      <c r="DB486" s="242">
        <v>344</v>
      </c>
      <c r="DC486" s="488">
        <f t="shared" si="987"/>
        <v>0</v>
      </c>
      <c r="DD486" s="489">
        <f t="shared" si="961"/>
        <v>0</v>
      </c>
      <c r="DE486" s="488">
        <f t="shared" ca="1" si="988"/>
        <v>0</v>
      </c>
      <c r="DF486" s="489">
        <f t="shared" si="989"/>
        <v>0</v>
      </c>
      <c r="DG486" s="488">
        <f t="shared" ca="1" si="990"/>
        <v>0</v>
      </c>
      <c r="DH486" s="488">
        <f t="shared" si="991"/>
        <v>0</v>
      </c>
      <c r="DI486" s="488">
        <f t="shared" si="992"/>
        <v>0</v>
      </c>
      <c r="DJ486" s="523">
        <f t="shared" si="993"/>
        <v>0</v>
      </c>
      <c r="DK486" s="420">
        <f t="shared" ca="1" si="962"/>
        <v>0</v>
      </c>
      <c r="DL486" s="416">
        <f t="shared" ca="1" si="994"/>
        <v>0</v>
      </c>
      <c r="DM486" s="372">
        <f t="shared" si="910"/>
        <v>0</v>
      </c>
      <c r="DN486" s="242">
        <v>345</v>
      </c>
      <c r="DO486" s="29">
        <f t="shared" si="963"/>
        <v>0</v>
      </c>
      <c r="DP486" s="29">
        <f t="shared" ca="1" si="931"/>
        <v>0</v>
      </c>
      <c r="DQ486" s="29">
        <f t="shared" ca="1" si="964"/>
        <v>0</v>
      </c>
      <c r="DR486" s="29"/>
      <c r="DS486" s="24">
        <v>344</v>
      </c>
      <c r="DT486" s="243">
        <f t="shared" ca="1" si="901"/>
        <v>0</v>
      </c>
      <c r="DU486" s="243">
        <f t="shared" ca="1" si="1046"/>
        <v>0</v>
      </c>
      <c r="DV486" s="243">
        <f t="shared" ca="1" si="995"/>
        <v>0</v>
      </c>
      <c r="DW486" s="33"/>
      <c r="EG486" s="242">
        <v>344</v>
      </c>
      <c r="EH486" s="331">
        <f t="shared" ca="1" si="996"/>
        <v>0</v>
      </c>
      <c r="EI486" s="599">
        <f t="shared" ca="1" si="911"/>
        <v>0</v>
      </c>
      <c r="EJ486" s="331">
        <f t="shared" ca="1" si="997"/>
        <v>0</v>
      </c>
      <c r="EK486" s="594">
        <f t="shared" ca="1" si="998"/>
        <v>0</v>
      </c>
      <c r="EL486" s="488">
        <f t="shared" ca="1" si="999"/>
        <v>0</v>
      </c>
      <c r="EM486" s="331">
        <f t="shared" si="1000"/>
        <v>0</v>
      </c>
      <c r="EN486" s="331">
        <f t="shared" si="1001"/>
        <v>0</v>
      </c>
      <c r="EO486" s="595">
        <f t="shared" ca="1" si="1002"/>
        <v>0</v>
      </c>
      <c r="EP486" s="420">
        <f t="shared" ca="1" si="1040"/>
        <v>0</v>
      </c>
      <c r="EQ486" s="416">
        <f t="shared" ca="1" si="1003"/>
        <v>0</v>
      </c>
      <c r="ER486" s="372">
        <f t="shared" ca="1" si="912"/>
        <v>0</v>
      </c>
      <c r="ES486" s="242">
        <v>345</v>
      </c>
      <c r="ET486" s="29">
        <f t="shared" si="1004"/>
        <v>0</v>
      </c>
      <c r="EU486" s="29">
        <f t="shared" ca="1" si="1042"/>
        <v>0</v>
      </c>
      <c r="EV486" s="29">
        <f t="shared" ca="1" si="965"/>
        <v>0</v>
      </c>
      <c r="EW486" s="29"/>
      <c r="EX486" s="24">
        <v>344</v>
      </c>
      <c r="EY486" s="243">
        <f t="shared" ca="1" si="902"/>
        <v>0</v>
      </c>
      <c r="EZ486" s="243">
        <f t="shared" ca="1" si="1047"/>
        <v>0</v>
      </c>
      <c r="FA486" s="243">
        <f t="shared" ca="1" si="1005"/>
        <v>0</v>
      </c>
      <c r="FB486" s="33"/>
      <c r="FL486" s="242">
        <v>344</v>
      </c>
      <c r="FM486" s="331">
        <f t="shared" ca="1" si="1006"/>
        <v>0</v>
      </c>
      <c r="FN486" s="600">
        <f t="shared" ca="1" si="913"/>
        <v>0</v>
      </c>
      <c r="FO486" s="331">
        <f t="shared" ca="1" si="1007"/>
        <v>0</v>
      </c>
      <c r="FP486" s="597">
        <f t="shared" ca="1" si="1008"/>
        <v>0</v>
      </c>
      <c r="FQ486" s="488">
        <f t="shared" ca="1" si="1009"/>
        <v>0</v>
      </c>
      <c r="FR486" s="331">
        <f t="shared" si="1010"/>
        <v>0</v>
      </c>
      <c r="FS486" s="331">
        <f t="shared" si="1011"/>
        <v>0</v>
      </c>
      <c r="FT486" s="596">
        <f t="shared" ca="1" si="1012"/>
        <v>0</v>
      </c>
      <c r="FU486" s="420">
        <f t="shared" ca="1" si="966"/>
        <v>0</v>
      </c>
      <c r="FV486" s="416">
        <f t="shared" ca="1" si="1013"/>
        <v>0</v>
      </c>
      <c r="FW486" s="372">
        <f t="shared" ca="1" si="914"/>
        <v>0</v>
      </c>
      <c r="FX486" s="242">
        <v>345</v>
      </c>
      <c r="FY486" s="29">
        <f t="shared" si="1014"/>
        <v>0</v>
      </c>
      <c r="FZ486" s="29">
        <f t="shared" ca="1" si="1043"/>
        <v>0</v>
      </c>
      <c r="GA486" s="29">
        <f t="shared" ca="1" si="967"/>
        <v>0</v>
      </c>
      <c r="GB486" s="29"/>
      <c r="GC486" s="24">
        <v>344</v>
      </c>
      <c r="GD486" s="243">
        <f t="shared" ca="1" si="903"/>
        <v>0</v>
      </c>
      <c r="GE486" s="243">
        <f t="shared" ca="1" si="1048"/>
        <v>0</v>
      </c>
      <c r="GF486" s="243">
        <f t="shared" ca="1" si="1015"/>
        <v>0</v>
      </c>
      <c r="GG486" s="33"/>
      <c r="GQ486" s="242">
        <v>344</v>
      </c>
      <c r="GR486" s="331">
        <f t="shared" ca="1" si="1034"/>
        <v>0</v>
      </c>
      <c r="GS486" s="600">
        <f t="shared" ca="1" si="915"/>
        <v>0</v>
      </c>
      <c r="GT486" s="331">
        <f t="shared" ca="1" si="1033"/>
        <v>0</v>
      </c>
      <c r="GU486" s="591">
        <f t="shared" ca="1" si="1016"/>
        <v>0</v>
      </c>
      <c r="GV486" s="488">
        <f t="shared" ca="1" si="904"/>
        <v>0</v>
      </c>
      <c r="GW486" s="331">
        <f t="shared" si="905"/>
        <v>0</v>
      </c>
      <c r="GX486" s="331">
        <f t="shared" si="906"/>
        <v>0</v>
      </c>
      <c r="GY486" s="593">
        <f t="shared" ca="1" si="907"/>
        <v>0</v>
      </c>
      <c r="GZ486" s="420">
        <f t="shared" ca="1" si="970"/>
        <v>0</v>
      </c>
      <c r="HA486" s="416">
        <f t="shared" ca="1" si="1017"/>
        <v>0</v>
      </c>
      <c r="HB486" s="372">
        <f t="shared" ca="1" si="916"/>
        <v>0</v>
      </c>
      <c r="HC486" s="242">
        <v>345</v>
      </c>
      <c r="HD486" s="29">
        <f t="shared" si="1018"/>
        <v>0</v>
      </c>
      <c r="HE486" s="29">
        <f t="shared" ca="1" si="1044"/>
        <v>0</v>
      </c>
      <c r="HF486" s="29">
        <f t="shared" ca="1" si="971"/>
        <v>0</v>
      </c>
      <c r="HG486" s="29"/>
      <c r="HH486" s="24">
        <v>344</v>
      </c>
      <c r="HI486" s="243">
        <f t="shared" ca="1" si="917"/>
        <v>0</v>
      </c>
      <c r="HJ486" s="243">
        <f t="shared" ca="1" si="1049"/>
        <v>0</v>
      </c>
      <c r="HK486" s="243">
        <f t="shared" ca="1" si="1019"/>
        <v>0</v>
      </c>
      <c r="HL486" s="33"/>
    </row>
    <row r="487" spans="3:220" ht="15" customHeight="1" x14ac:dyDescent="0.25">
      <c r="C487" s="242">
        <v>345</v>
      </c>
      <c r="D487" s="243">
        <f t="shared" si="928"/>
        <v>0</v>
      </c>
      <c r="E487" s="865">
        <f t="shared" si="1020"/>
        <v>0</v>
      </c>
      <c r="F487" s="866"/>
      <c r="G487" s="243">
        <f t="shared" si="929"/>
        <v>0</v>
      </c>
      <c r="H487" s="859">
        <f t="shared" si="952"/>
        <v>0</v>
      </c>
      <c r="I487" s="860"/>
      <c r="J487" s="243">
        <f t="shared" si="930"/>
        <v>0</v>
      </c>
      <c r="K487" s="859">
        <f t="shared" si="972"/>
        <v>0</v>
      </c>
      <c r="L487" s="860"/>
      <c r="M487" s="860"/>
      <c r="N487" s="861"/>
      <c r="O487" s="248">
        <f t="shared" si="973"/>
        <v>0</v>
      </c>
      <c r="P487" s="248">
        <f t="shared" si="950"/>
        <v>0</v>
      </c>
      <c r="Q487" s="248">
        <f t="shared" si="953"/>
        <v>0</v>
      </c>
      <c r="R487" s="1015" t="str">
        <f t="shared" si="951"/>
        <v/>
      </c>
      <c r="S487" s="1015"/>
      <c r="U487">
        <v>345</v>
      </c>
      <c r="W487" s="278"/>
      <c r="X487" s="278"/>
      <c r="Y487" s="854"/>
      <c r="Z487" s="855"/>
      <c r="AA487" s="279"/>
      <c r="AR487" s="242">
        <v>345</v>
      </c>
      <c r="AS487" s="331">
        <f t="shared" si="1035"/>
        <v>0</v>
      </c>
      <c r="AT487" s="566">
        <f t="shared" si="974"/>
        <v>0</v>
      </c>
      <c r="AU487" s="331">
        <f t="shared" ca="1" si="954"/>
        <v>0</v>
      </c>
      <c r="AV487" s="329">
        <f t="shared" si="1036"/>
        <v>0</v>
      </c>
      <c r="AW487" s="331">
        <f t="shared" ca="1" si="1037"/>
        <v>0</v>
      </c>
      <c r="AX487" s="331">
        <f t="shared" si="975"/>
        <v>0</v>
      </c>
      <c r="AY487" s="331">
        <f t="shared" si="1027"/>
        <v>0</v>
      </c>
      <c r="AZ487" s="350">
        <f t="shared" si="1038"/>
        <v>0</v>
      </c>
      <c r="BA487" s="420">
        <f t="shared" ca="1" si="1039"/>
        <v>0</v>
      </c>
      <c r="BB487" s="416">
        <f t="shared" ca="1" si="976"/>
        <v>0</v>
      </c>
      <c r="BC487" s="372">
        <f t="shared" si="908"/>
        <v>0</v>
      </c>
      <c r="BD487" s="242">
        <v>346</v>
      </c>
      <c r="BE487" s="29">
        <f t="shared" si="955"/>
        <v>0</v>
      </c>
      <c r="BF487" s="29">
        <f t="shared" ca="1" si="977"/>
        <v>0</v>
      </c>
      <c r="BG487" s="29">
        <f t="shared" ca="1" si="956"/>
        <v>0</v>
      </c>
      <c r="BH487" s="29"/>
      <c r="BI487" s="24">
        <v>345</v>
      </c>
      <c r="BJ487" s="243">
        <f t="shared" ref="BJ487:BJ502" ca="1" si="1050">BB487</f>
        <v>0</v>
      </c>
      <c r="BK487" s="243">
        <f t="shared" ca="1" si="1021"/>
        <v>0</v>
      </c>
      <c r="BL487" s="243">
        <f t="shared" ca="1" si="978"/>
        <v>0</v>
      </c>
      <c r="BM487" s="33"/>
      <c r="BO487" s="278"/>
      <c r="BP487" s="278"/>
      <c r="BQ487" s="278"/>
      <c r="BR487" s="278"/>
      <c r="BS487" s="278"/>
      <c r="BT487" s="278"/>
      <c r="BU487" s="278"/>
      <c r="BV487" s="278"/>
      <c r="BW487" s="679">
        <v>345</v>
      </c>
      <c r="BX487" s="489">
        <f t="shared" si="979"/>
        <v>0</v>
      </c>
      <c r="BY487" s="489">
        <f t="shared" si="957"/>
        <v>0</v>
      </c>
      <c r="BZ487" s="489">
        <f t="shared" ca="1" si="958"/>
        <v>0</v>
      </c>
      <c r="CA487" s="489">
        <f t="shared" si="980"/>
        <v>0</v>
      </c>
      <c r="CB487" s="489">
        <f t="shared" ca="1" si="981"/>
        <v>0</v>
      </c>
      <c r="CC487" s="489">
        <f t="shared" si="982"/>
        <v>0</v>
      </c>
      <c r="CD487" s="489">
        <f t="shared" si="983"/>
        <v>0</v>
      </c>
      <c r="CE487" s="647">
        <f t="shared" si="984"/>
        <v>0</v>
      </c>
      <c r="CF487" s="700">
        <f t="shared" ca="1" si="1022"/>
        <v>0</v>
      </c>
      <c r="CG487" s="701">
        <f t="shared" ca="1" si="985"/>
        <v>0</v>
      </c>
      <c r="CH487" s="710">
        <f t="shared" si="909"/>
        <v>0</v>
      </c>
      <c r="CI487" s="679">
        <v>346</v>
      </c>
      <c r="CJ487" s="29">
        <f t="shared" si="959"/>
        <v>0</v>
      </c>
      <c r="CK487" s="29">
        <f t="shared" ca="1" si="1041"/>
        <v>0</v>
      </c>
      <c r="CL487" s="29">
        <f t="shared" ca="1" si="960"/>
        <v>0</v>
      </c>
      <c r="CM487" s="29"/>
      <c r="CN487" s="29">
        <v>345</v>
      </c>
      <c r="CO487" s="29">
        <f t="shared" ref="CO487:CO502" ca="1" si="1051">CG487</f>
        <v>0</v>
      </c>
      <c r="CP487" s="29">
        <f t="shared" ca="1" si="1045"/>
        <v>0</v>
      </c>
      <c r="CQ487" s="29">
        <f t="shared" ca="1" si="986"/>
        <v>0</v>
      </c>
      <c r="CR487" s="292"/>
      <c r="DB487" s="242">
        <v>345</v>
      </c>
      <c r="DC487" s="488">
        <f t="shared" si="987"/>
        <v>0</v>
      </c>
      <c r="DD487" s="489">
        <f t="shared" si="961"/>
        <v>0</v>
      </c>
      <c r="DE487" s="488">
        <f t="shared" ca="1" si="988"/>
        <v>0</v>
      </c>
      <c r="DF487" s="489">
        <f t="shared" si="989"/>
        <v>0</v>
      </c>
      <c r="DG487" s="488">
        <f t="shared" ca="1" si="990"/>
        <v>0</v>
      </c>
      <c r="DH487" s="488">
        <f t="shared" si="991"/>
        <v>0</v>
      </c>
      <c r="DI487" s="488">
        <f t="shared" si="992"/>
        <v>0</v>
      </c>
      <c r="DJ487" s="523">
        <f t="shared" si="993"/>
        <v>0</v>
      </c>
      <c r="DK487" s="420">
        <f t="shared" ca="1" si="962"/>
        <v>0</v>
      </c>
      <c r="DL487" s="416">
        <f t="shared" ca="1" si="994"/>
        <v>0</v>
      </c>
      <c r="DM487" s="372">
        <f t="shared" si="910"/>
        <v>0</v>
      </c>
      <c r="DN487" s="242">
        <v>346</v>
      </c>
      <c r="DO487" s="29">
        <f t="shared" si="963"/>
        <v>0</v>
      </c>
      <c r="DP487" s="29">
        <f t="shared" ca="1" si="931"/>
        <v>0</v>
      </c>
      <c r="DQ487" s="29">
        <f t="shared" ca="1" si="964"/>
        <v>0</v>
      </c>
      <c r="DR487" s="29"/>
      <c r="DS487" s="24">
        <v>345</v>
      </c>
      <c r="DT487" s="243">
        <f t="shared" ref="DT487:DT502" ca="1" si="1052">DL487</f>
        <v>0</v>
      </c>
      <c r="DU487" s="243">
        <f t="shared" ca="1" si="1046"/>
        <v>0</v>
      </c>
      <c r="DV487" s="243">
        <f t="shared" ca="1" si="995"/>
        <v>0</v>
      </c>
      <c r="DW487" s="33"/>
      <c r="EG487" s="242">
        <v>345</v>
      </c>
      <c r="EH487" s="331">
        <f t="shared" ca="1" si="996"/>
        <v>0</v>
      </c>
      <c r="EI487" s="599">
        <f t="shared" ca="1" si="911"/>
        <v>0</v>
      </c>
      <c r="EJ487" s="331">
        <f t="shared" ca="1" si="997"/>
        <v>0</v>
      </c>
      <c r="EK487" s="594">
        <f t="shared" ca="1" si="998"/>
        <v>0</v>
      </c>
      <c r="EL487" s="488">
        <f t="shared" ca="1" si="999"/>
        <v>0</v>
      </c>
      <c r="EM487" s="331">
        <f t="shared" si="1000"/>
        <v>0</v>
      </c>
      <c r="EN487" s="331">
        <f t="shared" si="1001"/>
        <v>0</v>
      </c>
      <c r="EO487" s="595">
        <f t="shared" ca="1" si="1002"/>
        <v>0</v>
      </c>
      <c r="EP487" s="420">
        <f t="shared" ca="1" si="1040"/>
        <v>0</v>
      </c>
      <c r="EQ487" s="416">
        <f t="shared" ca="1" si="1003"/>
        <v>0</v>
      </c>
      <c r="ER487" s="372">
        <f t="shared" ca="1" si="912"/>
        <v>0</v>
      </c>
      <c r="ES487" s="242">
        <v>346</v>
      </c>
      <c r="ET487" s="29">
        <f t="shared" si="1004"/>
        <v>0</v>
      </c>
      <c r="EU487" s="29">
        <f t="shared" ca="1" si="1042"/>
        <v>0</v>
      </c>
      <c r="EV487" s="29">
        <f t="shared" ca="1" si="965"/>
        <v>0</v>
      </c>
      <c r="EW487" s="29"/>
      <c r="EX487" s="24">
        <v>345</v>
      </c>
      <c r="EY487" s="243">
        <f t="shared" ref="EY487:EY502" ca="1" si="1053">EQ487</f>
        <v>0</v>
      </c>
      <c r="EZ487" s="243">
        <f t="shared" ca="1" si="1047"/>
        <v>0</v>
      </c>
      <c r="FA487" s="243">
        <f t="shared" ca="1" si="1005"/>
        <v>0</v>
      </c>
      <c r="FB487" s="33"/>
      <c r="FL487" s="242">
        <v>345</v>
      </c>
      <c r="FM487" s="331">
        <f t="shared" ca="1" si="1006"/>
        <v>0</v>
      </c>
      <c r="FN487" s="600">
        <f t="shared" ca="1" si="913"/>
        <v>0</v>
      </c>
      <c r="FO487" s="331">
        <f t="shared" ca="1" si="1007"/>
        <v>0</v>
      </c>
      <c r="FP487" s="597">
        <f t="shared" ca="1" si="1008"/>
        <v>0</v>
      </c>
      <c r="FQ487" s="488">
        <f t="shared" ca="1" si="1009"/>
        <v>0</v>
      </c>
      <c r="FR487" s="331">
        <f t="shared" si="1010"/>
        <v>0</v>
      </c>
      <c r="FS487" s="331">
        <f t="shared" si="1011"/>
        <v>0</v>
      </c>
      <c r="FT487" s="596">
        <f t="shared" ca="1" si="1012"/>
        <v>0</v>
      </c>
      <c r="FU487" s="420">
        <f t="shared" ca="1" si="966"/>
        <v>0</v>
      </c>
      <c r="FV487" s="416">
        <f t="shared" ca="1" si="1013"/>
        <v>0</v>
      </c>
      <c r="FW487" s="372">
        <f t="shared" ca="1" si="914"/>
        <v>0</v>
      </c>
      <c r="FX487" s="242">
        <v>346</v>
      </c>
      <c r="FY487" s="29">
        <f t="shared" si="1014"/>
        <v>0</v>
      </c>
      <c r="FZ487" s="29">
        <f t="shared" ca="1" si="1043"/>
        <v>0</v>
      </c>
      <c r="GA487" s="29">
        <f t="shared" ca="1" si="967"/>
        <v>0</v>
      </c>
      <c r="GB487" s="29"/>
      <c r="GC487" s="24">
        <v>345</v>
      </c>
      <c r="GD487" s="243">
        <f t="shared" ref="GD487:GD502" ca="1" si="1054">FV487</f>
        <v>0</v>
      </c>
      <c r="GE487" s="243">
        <f t="shared" ca="1" si="1048"/>
        <v>0</v>
      </c>
      <c r="GF487" s="243">
        <f t="shared" ca="1" si="1015"/>
        <v>0</v>
      </c>
      <c r="GG487" s="33"/>
      <c r="GQ487" s="242">
        <v>345</v>
      </c>
      <c r="GR487" s="331">
        <f t="shared" ca="1" si="1034"/>
        <v>0</v>
      </c>
      <c r="GS487" s="600">
        <f t="shared" ca="1" si="915"/>
        <v>0</v>
      </c>
      <c r="GT487" s="331">
        <f t="shared" ca="1" si="1033"/>
        <v>0</v>
      </c>
      <c r="GU487" s="591">
        <f t="shared" ca="1" si="1016"/>
        <v>0</v>
      </c>
      <c r="GV487" s="488">
        <f t="shared" ref="GV487:GV502" ca="1" si="1055">IF((GT487-GU487)&gt;GY486,GY486,GT487-GU487)</f>
        <v>0</v>
      </c>
      <c r="GW487" s="331">
        <f t="shared" ref="GW487:GW502" si="1056">IF(GQ487=$GI$140,$AH$107,0)</f>
        <v>0</v>
      </c>
      <c r="GX487" s="331">
        <f t="shared" ref="GX487:GX502" si="1057">IF(GQ487=$GI$140,$AF$107,0)</f>
        <v>0</v>
      </c>
      <c r="GY487" s="593">
        <f t="shared" ref="GY487:GY502" ca="1" si="1058">GY486-GV487-GW487</f>
        <v>0</v>
      </c>
      <c r="GZ487" s="420">
        <f t="shared" ca="1" si="970"/>
        <v>0</v>
      </c>
      <c r="HA487" s="416">
        <f t="shared" ca="1" si="1017"/>
        <v>0</v>
      </c>
      <c r="HB487" s="372">
        <f t="shared" ca="1" si="916"/>
        <v>0</v>
      </c>
      <c r="HC487" s="242">
        <v>346</v>
      </c>
      <c r="HD487" s="29">
        <f t="shared" si="1018"/>
        <v>0</v>
      </c>
      <c r="HE487" s="29">
        <f t="shared" ca="1" si="1044"/>
        <v>0</v>
      </c>
      <c r="HF487" s="29">
        <f t="shared" ca="1" si="971"/>
        <v>0</v>
      </c>
      <c r="HG487" s="29"/>
      <c r="HH487" s="24">
        <v>345</v>
      </c>
      <c r="HI487" s="243">
        <f t="shared" ca="1" si="917"/>
        <v>0</v>
      </c>
      <c r="HJ487" s="243">
        <f t="shared" ca="1" si="1049"/>
        <v>0</v>
      </c>
      <c r="HK487" s="243">
        <f t="shared" ca="1" si="1019"/>
        <v>0</v>
      </c>
      <c r="HL487" s="33"/>
    </row>
    <row r="488" spans="3:220" ht="15" customHeight="1" x14ac:dyDescent="0.25">
      <c r="C488" s="242">
        <v>346</v>
      </c>
      <c r="D488" s="243">
        <f t="shared" si="928"/>
        <v>0</v>
      </c>
      <c r="E488" s="865">
        <f t="shared" si="1020"/>
        <v>0</v>
      </c>
      <c r="F488" s="866"/>
      <c r="G488" s="243">
        <f t="shared" si="929"/>
        <v>0</v>
      </c>
      <c r="H488" s="859">
        <f t="shared" si="952"/>
        <v>0</v>
      </c>
      <c r="I488" s="860"/>
      <c r="J488" s="243">
        <f t="shared" si="930"/>
        <v>0</v>
      </c>
      <c r="K488" s="859">
        <f t="shared" si="972"/>
        <v>0</v>
      </c>
      <c r="L488" s="860"/>
      <c r="M488" s="860"/>
      <c r="N488" s="861"/>
      <c r="O488" s="248">
        <f t="shared" si="973"/>
        <v>0</v>
      </c>
      <c r="P488" s="248">
        <f t="shared" si="950"/>
        <v>0</v>
      </c>
      <c r="Q488" s="248">
        <f t="shared" si="953"/>
        <v>0</v>
      </c>
      <c r="R488" s="1015" t="str">
        <f t="shared" si="951"/>
        <v/>
      </c>
      <c r="S488" s="1015"/>
      <c r="U488">
        <v>346</v>
      </c>
      <c r="W488" s="278"/>
      <c r="X488" s="278"/>
      <c r="Y488" s="854"/>
      <c r="Z488" s="855"/>
      <c r="AA488" s="279"/>
      <c r="AR488" s="242">
        <v>346</v>
      </c>
      <c r="AS488" s="331">
        <f t="shared" si="1035"/>
        <v>0</v>
      </c>
      <c r="AT488" s="566">
        <f t="shared" si="974"/>
        <v>0</v>
      </c>
      <c r="AU488" s="331">
        <f t="shared" ca="1" si="954"/>
        <v>0</v>
      </c>
      <c r="AV488" s="329">
        <f t="shared" si="1036"/>
        <v>0</v>
      </c>
      <c r="AW488" s="331">
        <f t="shared" ca="1" si="1037"/>
        <v>0</v>
      </c>
      <c r="AX488" s="331">
        <f t="shared" si="975"/>
        <v>0</v>
      </c>
      <c r="AY488" s="331">
        <f t="shared" si="1027"/>
        <v>0</v>
      </c>
      <c r="AZ488" s="350">
        <f t="shared" si="1038"/>
        <v>0</v>
      </c>
      <c r="BA488" s="420">
        <f t="shared" ca="1" si="1039"/>
        <v>0</v>
      </c>
      <c r="BB488" s="416">
        <f t="shared" ca="1" si="976"/>
        <v>0</v>
      </c>
      <c r="BC488" s="372">
        <f t="shared" ref="BC488:BC502" si="1059">AS488*-1</f>
        <v>0</v>
      </c>
      <c r="BD488" s="242">
        <v>347</v>
      </c>
      <c r="BE488" s="29">
        <f t="shared" si="955"/>
        <v>0</v>
      </c>
      <c r="BF488" s="29">
        <f t="shared" ca="1" si="977"/>
        <v>0</v>
      </c>
      <c r="BG488" s="29">
        <f t="shared" ca="1" si="956"/>
        <v>0</v>
      </c>
      <c r="BH488" s="29"/>
      <c r="BI488" s="24">
        <v>346</v>
      </c>
      <c r="BJ488" s="243">
        <f t="shared" ca="1" si="1050"/>
        <v>0</v>
      </c>
      <c r="BK488" s="243">
        <f t="shared" ca="1" si="1021"/>
        <v>0</v>
      </c>
      <c r="BL488" s="243">
        <f t="shared" ca="1" si="978"/>
        <v>0</v>
      </c>
      <c r="BM488" s="33"/>
      <c r="BO488" s="278"/>
      <c r="BP488" s="278"/>
      <c r="BQ488" s="278"/>
      <c r="BR488" s="278"/>
      <c r="BS488" s="278"/>
      <c r="BT488" s="278"/>
      <c r="BU488" s="278"/>
      <c r="BV488" s="278"/>
      <c r="BW488" s="679">
        <v>346</v>
      </c>
      <c r="BX488" s="489">
        <f t="shared" si="979"/>
        <v>0</v>
      </c>
      <c r="BY488" s="489">
        <f t="shared" si="957"/>
        <v>0</v>
      </c>
      <c r="BZ488" s="489">
        <f t="shared" ca="1" si="958"/>
        <v>0</v>
      </c>
      <c r="CA488" s="489">
        <f t="shared" si="980"/>
        <v>0</v>
      </c>
      <c r="CB488" s="489">
        <f t="shared" ca="1" si="981"/>
        <v>0</v>
      </c>
      <c r="CC488" s="489">
        <f t="shared" si="982"/>
        <v>0</v>
      </c>
      <c r="CD488" s="489">
        <f t="shared" si="983"/>
        <v>0</v>
      </c>
      <c r="CE488" s="647">
        <f t="shared" si="984"/>
        <v>0</v>
      </c>
      <c r="CF488" s="700">
        <f t="shared" ca="1" si="1022"/>
        <v>0</v>
      </c>
      <c r="CG488" s="701">
        <f t="shared" ca="1" si="985"/>
        <v>0</v>
      </c>
      <c r="CH488" s="710">
        <f t="shared" ref="CH488:CH502" si="1060">BX488*-1</f>
        <v>0</v>
      </c>
      <c r="CI488" s="679">
        <v>347</v>
      </c>
      <c r="CJ488" s="29">
        <f t="shared" si="959"/>
        <v>0</v>
      </c>
      <c r="CK488" s="29">
        <f t="shared" ca="1" si="1041"/>
        <v>0</v>
      </c>
      <c r="CL488" s="29">
        <f t="shared" ca="1" si="960"/>
        <v>0</v>
      </c>
      <c r="CM488" s="29"/>
      <c r="CN488" s="29">
        <v>346</v>
      </c>
      <c r="CO488" s="29">
        <f t="shared" ca="1" si="1051"/>
        <v>0</v>
      </c>
      <c r="CP488" s="29">
        <f t="shared" ca="1" si="1045"/>
        <v>0</v>
      </c>
      <c r="CQ488" s="29">
        <f t="shared" ca="1" si="986"/>
        <v>0</v>
      </c>
      <c r="CR488" s="292"/>
      <c r="DB488" s="242">
        <v>346</v>
      </c>
      <c r="DC488" s="488">
        <f t="shared" si="987"/>
        <v>0</v>
      </c>
      <c r="DD488" s="489">
        <f t="shared" si="961"/>
        <v>0</v>
      </c>
      <c r="DE488" s="488">
        <f t="shared" ca="1" si="988"/>
        <v>0</v>
      </c>
      <c r="DF488" s="489">
        <f t="shared" si="989"/>
        <v>0</v>
      </c>
      <c r="DG488" s="488">
        <f t="shared" ca="1" si="990"/>
        <v>0</v>
      </c>
      <c r="DH488" s="488">
        <f t="shared" si="991"/>
        <v>0</v>
      </c>
      <c r="DI488" s="488">
        <f t="shared" si="992"/>
        <v>0</v>
      </c>
      <c r="DJ488" s="523">
        <f t="shared" si="993"/>
        <v>0</v>
      </c>
      <c r="DK488" s="420">
        <f t="shared" ca="1" si="962"/>
        <v>0</v>
      </c>
      <c r="DL488" s="416">
        <f t="shared" ca="1" si="994"/>
        <v>0</v>
      </c>
      <c r="DM488" s="372">
        <f t="shared" ref="DM488:DM502" si="1061">DC488*-1</f>
        <v>0</v>
      </c>
      <c r="DN488" s="242">
        <v>347</v>
      </c>
      <c r="DO488" s="29">
        <f t="shared" si="963"/>
        <v>0</v>
      </c>
      <c r="DP488" s="29">
        <f t="shared" ca="1" si="931"/>
        <v>0</v>
      </c>
      <c r="DQ488" s="29">
        <f t="shared" ca="1" si="964"/>
        <v>0</v>
      </c>
      <c r="DR488" s="29"/>
      <c r="DS488" s="24">
        <v>346</v>
      </c>
      <c r="DT488" s="243">
        <f t="shared" ca="1" si="1052"/>
        <v>0</v>
      </c>
      <c r="DU488" s="243">
        <f t="shared" ca="1" si="1046"/>
        <v>0</v>
      </c>
      <c r="DV488" s="243">
        <f t="shared" ca="1" si="995"/>
        <v>0</v>
      </c>
      <c r="DW488" s="33"/>
      <c r="EG488" s="242">
        <v>346</v>
      </c>
      <c r="EH488" s="331">
        <f t="shared" ca="1" si="996"/>
        <v>0</v>
      </c>
      <c r="EI488" s="599">
        <f t="shared" ref="EI488:EI502" ca="1" si="1062">IF(EG488&gt;$EP$503,0,IF(EG488&gt;$DY$140,($EH$140-$X$107)*$EJ$140/12*$EK$140,$EH$140*$EJ$140/12*$EK$140))</f>
        <v>0</v>
      </c>
      <c r="EJ488" s="331">
        <f t="shared" ca="1" si="997"/>
        <v>0</v>
      </c>
      <c r="EK488" s="594">
        <f t="shared" ca="1" si="998"/>
        <v>0</v>
      </c>
      <c r="EL488" s="488">
        <f t="shared" ca="1" si="999"/>
        <v>0</v>
      </c>
      <c r="EM488" s="331">
        <f t="shared" si="1000"/>
        <v>0</v>
      </c>
      <c r="EN488" s="331">
        <f t="shared" si="1001"/>
        <v>0</v>
      </c>
      <c r="EO488" s="595">
        <f t="shared" ca="1" si="1002"/>
        <v>0</v>
      </c>
      <c r="EP488" s="420">
        <f t="shared" ca="1" si="1040"/>
        <v>0</v>
      </c>
      <c r="EQ488" s="416">
        <f t="shared" ca="1" si="1003"/>
        <v>0</v>
      </c>
      <c r="ER488" s="372">
        <f t="shared" ref="ER488:ER502" ca="1" si="1063">EH488*-1</f>
        <v>0</v>
      </c>
      <c r="ES488" s="242">
        <v>347</v>
      </c>
      <c r="ET488" s="29">
        <f t="shared" si="1004"/>
        <v>0</v>
      </c>
      <c r="EU488" s="29">
        <f t="shared" ca="1" si="1042"/>
        <v>0</v>
      </c>
      <c r="EV488" s="29">
        <f t="shared" ca="1" si="965"/>
        <v>0</v>
      </c>
      <c r="EW488" s="29"/>
      <c r="EX488" s="24">
        <v>346</v>
      </c>
      <c r="EY488" s="243">
        <f t="shared" ca="1" si="1053"/>
        <v>0</v>
      </c>
      <c r="EZ488" s="243">
        <f t="shared" ca="1" si="1047"/>
        <v>0</v>
      </c>
      <c r="FA488" s="243">
        <f t="shared" ca="1" si="1005"/>
        <v>0</v>
      </c>
      <c r="FB488" s="33"/>
      <c r="FL488" s="242">
        <v>346</v>
      </c>
      <c r="FM488" s="331">
        <f t="shared" ca="1" si="1006"/>
        <v>0</v>
      </c>
      <c r="FN488" s="600">
        <f t="shared" ref="FN488:FN502" ca="1" si="1064">IF(FL488&gt;$FU$503,0,IF(FL488&gt;$FD$140,($FM$140-$AC$107)*$FO$140/12*$FP$140,$FM$140*$FO$140/12*$FP$140))</f>
        <v>0</v>
      </c>
      <c r="FO488" s="331">
        <f t="shared" ca="1" si="1007"/>
        <v>0</v>
      </c>
      <c r="FP488" s="597">
        <f t="shared" ca="1" si="1008"/>
        <v>0</v>
      </c>
      <c r="FQ488" s="488">
        <f t="shared" ca="1" si="1009"/>
        <v>0</v>
      </c>
      <c r="FR488" s="331">
        <f t="shared" si="1010"/>
        <v>0</v>
      </c>
      <c r="FS488" s="331">
        <f t="shared" si="1011"/>
        <v>0</v>
      </c>
      <c r="FT488" s="596">
        <f t="shared" ca="1" si="1012"/>
        <v>0</v>
      </c>
      <c r="FU488" s="420">
        <f t="shared" ca="1" si="966"/>
        <v>0</v>
      </c>
      <c r="FV488" s="416">
        <f t="shared" ca="1" si="1013"/>
        <v>0</v>
      </c>
      <c r="FW488" s="372">
        <f t="shared" ref="FW488:FW502" ca="1" si="1065">FM488*-1</f>
        <v>0</v>
      </c>
      <c r="FX488" s="242">
        <v>347</v>
      </c>
      <c r="FY488" s="29">
        <f t="shared" si="1014"/>
        <v>0</v>
      </c>
      <c r="FZ488" s="29">
        <f t="shared" ca="1" si="1043"/>
        <v>0</v>
      </c>
      <c r="GA488" s="29">
        <f t="shared" ca="1" si="967"/>
        <v>0</v>
      </c>
      <c r="GB488" s="29"/>
      <c r="GC488" s="24">
        <v>346</v>
      </c>
      <c r="GD488" s="243">
        <f t="shared" ca="1" si="1054"/>
        <v>0</v>
      </c>
      <c r="GE488" s="243">
        <f t="shared" ca="1" si="1048"/>
        <v>0</v>
      </c>
      <c r="GF488" s="243">
        <f t="shared" ca="1" si="1015"/>
        <v>0</v>
      </c>
      <c r="GG488" s="33"/>
      <c r="GQ488" s="242">
        <v>346</v>
      </c>
      <c r="GR488" s="331">
        <f t="shared" ca="1" si="1034"/>
        <v>0</v>
      </c>
      <c r="GS488" s="600">
        <f t="shared" ref="GS488:GS502" ca="1" si="1066">IF(GQ488&gt;$GZ$503,0,IF(GQ488&gt;$GI$140,($GR$140-$AH$107)*$GT$140/12*$GU$140,$GR$140*$GT$140/12*$GU$140))</f>
        <v>0</v>
      </c>
      <c r="GT488" s="331">
        <f t="shared" ca="1" si="1033"/>
        <v>0</v>
      </c>
      <c r="GU488" s="591">
        <f t="shared" ca="1" si="1016"/>
        <v>0</v>
      </c>
      <c r="GV488" s="488">
        <f t="shared" ca="1" si="1055"/>
        <v>0</v>
      </c>
      <c r="GW488" s="331">
        <f t="shared" si="1056"/>
        <v>0</v>
      </c>
      <c r="GX488" s="331">
        <f t="shared" si="1057"/>
        <v>0</v>
      </c>
      <c r="GY488" s="593">
        <f t="shared" ca="1" si="1058"/>
        <v>0</v>
      </c>
      <c r="GZ488" s="420">
        <f t="shared" ca="1" si="970"/>
        <v>0</v>
      </c>
      <c r="HA488" s="416">
        <f t="shared" ca="1" si="1017"/>
        <v>0</v>
      </c>
      <c r="HB488" s="372">
        <f t="shared" ref="HB488:HB502" ca="1" si="1067">GR488*-1</f>
        <v>0</v>
      </c>
      <c r="HC488" s="242">
        <v>347</v>
      </c>
      <c r="HD488" s="29">
        <f t="shared" si="1018"/>
        <v>0</v>
      </c>
      <c r="HE488" s="29">
        <f t="shared" ca="1" si="1044"/>
        <v>0</v>
      </c>
      <c r="HF488" s="29">
        <f t="shared" ca="1" si="971"/>
        <v>0</v>
      </c>
      <c r="HG488" s="29"/>
      <c r="HH488" s="24">
        <v>346</v>
      </c>
      <c r="HI488" s="243">
        <f t="shared" ref="HI488:HI502" ca="1" si="1068">HA488</f>
        <v>0</v>
      </c>
      <c r="HJ488" s="243">
        <f t="shared" ca="1" si="1049"/>
        <v>0</v>
      </c>
      <c r="HK488" s="243">
        <f t="shared" ca="1" si="1019"/>
        <v>0</v>
      </c>
      <c r="HL488" s="33"/>
    </row>
    <row r="489" spans="3:220" ht="15" customHeight="1" x14ac:dyDescent="0.25">
      <c r="C489" s="242">
        <v>347</v>
      </c>
      <c r="D489" s="243">
        <f t="shared" si="928"/>
        <v>0</v>
      </c>
      <c r="E489" s="865">
        <f t="shared" si="1020"/>
        <v>0</v>
      </c>
      <c r="F489" s="866"/>
      <c r="G489" s="243">
        <f t="shared" si="929"/>
        <v>0</v>
      </c>
      <c r="H489" s="859">
        <f t="shared" si="952"/>
        <v>0</v>
      </c>
      <c r="I489" s="860"/>
      <c r="J489" s="243">
        <f t="shared" si="930"/>
        <v>0</v>
      </c>
      <c r="K489" s="859">
        <f t="shared" si="972"/>
        <v>0</v>
      </c>
      <c r="L489" s="860"/>
      <c r="M489" s="860"/>
      <c r="N489" s="861"/>
      <c r="O489" s="248">
        <f t="shared" si="973"/>
        <v>0</v>
      </c>
      <c r="P489" s="248">
        <f t="shared" si="950"/>
        <v>0</v>
      </c>
      <c r="Q489" s="248">
        <f t="shared" si="953"/>
        <v>0</v>
      </c>
      <c r="R489" s="1015" t="str">
        <f t="shared" si="951"/>
        <v/>
      </c>
      <c r="S489" s="1015"/>
      <c r="U489">
        <v>347</v>
      </c>
      <c r="W489" s="278"/>
      <c r="X489" s="278"/>
      <c r="Y489" s="854"/>
      <c r="Z489" s="855"/>
      <c r="AA489" s="279"/>
      <c r="AR489" s="242">
        <v>347</v>
      </c>
      <c r="AS489" s="331">
        <f t="shared" si="1035"/>
        <v>0</v>
      </c>
      <c r="AT489" s="566">
        <f t="shared" si="974"/>
        <v>0</v>
      </c>
      <c r="AU489" s="331">
        <f t="shared" ca="1" si="954"/>
        <v>0</v>
      </c>
      <c r="AV489" s="329">
        <f t="shared" si="1036"/>
        <v>0</v>
      </c>
      <c r="AW489" s="331">
        <f t="shared" ca="1" si="1037"/>
        <v>0</v>
      </c>
      <c r="AX489" s="331">
        <f t="shared" si="975"/>
        <v>0</v>
      </c>
      <c r="AY489" s="331">
        <f t="shared" si="1027"/>
        <v>0</v>
      </c>
      <c r="AZ489" s="350">
        <f t="shared" si="1038"/>
        <v>0</v>
      </c>
      <c r="BA489" s="420">
        <f t="shared" ca="1" si="1039"/>
        <v>0</v>
      </c>
      <c r="BB489" s="416">
        <f t="shared" ca="1" si="976"/>
        <v>0</v>
      </c>
      <c r="BC489" s="372">
        <f t="shared" si="1059"/>
        <v>0</v>
      </c>
      <c r="BD489" s="443">
        <v>348</v>
      </c>
      <c r="BE489" s="444">
        <f t="shared" si="955"/>
        <v>0</v>
      </c>
      <c r="BF489" s="444">
        <f t="shared" ca="1" si="977"/>
        <v>0</v>
      </c>
      <c r="BG489" s="444">
        <f t="shared" ca="1" si="956"/>
        <v>0</v>
      </c>
      <c r="BH489" s="444">
        <f ca="1">IF(BD489&gt;$BE$140,0,SUM(BG478:BG489))</f>
        <v>0</v>
      </c>
      <c r="BI489" s="24">
        <v>347</v>
      </c>
      <c r="BJ489" s="243">
        <f t="shared" ca="1" si="1050"/>
        <v>0</v>
      </c>
      <c r="BK489" s="243">
        <f t="shared" ca="1" si="1021"/>
        <v>0</v>
      </c>
      <c r="BL489" s="243">
        <f t="shared" ca="1" si="978"/>
        <v>0</v>
      </c>
      <c r="BM489" s="33"/>
      <c r="BO489" s="278"/>
      <c r="BP489" s="278"/>
      <c r="BQ489" s="278"/>
      <c r="BR489" s="278"/>
      <c r="BS489" s="278"/>
      <c r="BT489" s="278"/>
      <c r="BU489" s="278"/>
      <c r="BV489" s="278"/>
      <c r="BW489" s="679">
        <v>347</v>
      </c>
      <c r="BX489" s="489">
        <f t="shared" si="979"/>
        <v>0</v>
      </c>
      <c r="BY489" s="489">
        <f t="shared" si="957"/>
        <v>0</v>
      </c>
      <c r="BZ489" s="489">
        <f t="shared" ca="1" si="958"/>
        <v>0</v>
      </c>
      <c r="CA489" s="489">
        <f t="shared" si="980"/>
        <v>0</v>
      </c>
      <c r="CB489" s="489">
        <f t="shared" ca="1" si="981"/>
        <v>0</v>
      </c>
      <c r="CC489" s="489">
        <f t="shared" si="982"/>
        <v>0</v>
      </c>
      <c r="CD489" s="489">
        <f t="shared" si="983"/>
        <v>0</v>
      </c>
      <c r="CE489" s="647">
        <f t="shared" si="984"/>
        <v>0</v>
      </c>
      <c r="CF489" s="700">
        <f t="shared" ca="1" si="1022"/>
        <v>0</v>
      </c>
      <c r="CG489" s="701">
        <f t="shared" ca="1" si="985"/>
        <v>0</v>
      </c>
      <c r="CH489" s="710">
        <f t="shared" si="1060"/>
        <v>0</v>
      </c>
      <c r="CI489" s="703">
        <v>348</v>
      </c>
      <c r="CJ489" s="444">
        <f t="shared" si="959"/>
        <v>0</v>
      </c>
      <c r="CK489" s="444">
        <f t="shared" ca="1" si="1041"/>
        <v>0</v>
      </c>
      <c r="CL489" s="444">
        <f t="shared" ca="1" si="960"/>
        <v>0</v>
      </c>
      <c r="CM489" s="444">
        <f ca="1">IF(CI489&gt;$CJ$140,0,SUM(CL478:CL489))</f>
        <v>0</v>
      </c>
      <c r="CN489" s="29">
        <v>347</v>
      </c>
      <c r="CO489" s="29">
        <f t="shared" ca="1" si="1051"/>
        <v>0</v>
      </c>
      <c r="CP489" s="29">
        <f t="shared" ca="1" si="1045"/>
        <v>0</v>
      </c>
      <c r="CQ489" s="29">
        <f t="shared" ca="1" si="986"/>
        <v>0</v>
      </c>
      <c r="CR489" s="292"/>
      <c r="DB489" s="242">
        <v>347</v>
      </c>
      <c r="DC489" s="488">
        <f t="shared" si="987"/>
        <v>0</v>
      </c>
      <c r="DD489" s="489">
        <f t="shared" si="961"/>
        <v>0</v>
      </c>
      <c r="DE489" s="488">
        <f t="shared" ca="1" si="988"/>
        <v>0</v>
      </c>
      <c r="DF489" s="489">
        <f t="shared" si="989"/>
        <v>0</v>
      </c>
      <c r="DG489" s="488">
        <f t="shared" ca="1" si="990"/>
        <v>0</v>
      </c>
      <c r="DH489" s="488">
        <f t="shared" si="991"/>
        <v>0</v>
      </c>
      <c r="DI489" s="488">
        <f t="shared" si="992"/>
        <v>0</v>
      </c>
      <c r="DJ489" s="523">
        <f t="shared" si="993"/>
        <v>0</v>
      </c>
      <c r="DK489" s="420">
        <f t="shared" ca="1" si="962"/>
        <v>0</v>
      </c>
      <c r="DL489" s="416">
        <f t="shared" ca="1" si="994"/>
        <v>0</v>
      </c>
      <c r="DM489" s="372">
        <f t="shared" si="1061"/>
        <v>0</v>
      </c>
      <c r="DN489" s="443">
        <v>348</v>
      </c>
      <c r="DO489" s="444">
        <f t="shared" si="963"/>
        <v>0</v>
      </c>
      <c r="DP489" s="444">
        <f t="shared" ca="1" si="931"/>
        <v>0</v>
      </c>
      <c r="DQ489" s="444">
        <f t="shared" ca="1" si="964"/>
        <v>0</v>
      </c>
      <c r="DR489" s="444">
        <f ca="1">IF(DN489&gt;$DO$140,0,SUM(DQ478:DQ489))</f>
        <v>0</v>
      </c>
      <c r="DS489" s="24">
        <v>347</v>
      </c>
      <c r="DT489" s="243">
        <f t="shared" ca="1" si="1052"/>
        <v>0</v>
      </c>
      <c r="DU489" s="243">
        <f t="shared" ca="1" si="1046"/>
        <v>0</v>
      </c>
      <c r="DV489" s="243">
        <f t="shared" ca="1" si="995"/>
        <v>0</v>
      </c>
      <c r="DW489" s="33"/>
      <c r="EG489" s="242">
        <v>347</v>
      </c>
      <c r="EH489" s="331">
        <f t="shared" ca="1" si="996"/>
        <v>0</v>
      </c>
      <c r="EI489" s="599">
        <f t="shared" ca="1" si="1062"/>
        <v>0</v>
      </c>
      <c r="EJ489" s="331">
        <f t="shared" ca="1" si="997"/>
        <v>0</v>
      </c>
      <c r="EK489" s="594">
        <f t="shared" ca="1" si="998"/>
        <v>0</v>
      </c>
      <c r="EL489" s="488">
        <f t="shared" ca="1" si="999"/>
        <v>0</v>
      </c>
      <c r="EM489" s="331">
        <f t="shared" si="1000"/>
        <v>0</v>
      </c>
      <c r="EN489" s="331">
        <f t="shared" si="1001"/>
        <v>0</v>
      </c>
      <c r="EO489" s="595">
        <f t="shared" ca="1" si="1002"/>
        <v>0</v>
      </c>
      <c r="EP489" s="420">
        <f t="shared" ca="1" si="1040"/>
        <v>0</v>
      </c>
      <c r="EQ489" s="416">
        <f t="shared" ca="1" si="1003"/>
        <v>0</v>
      </c>
      <c r="ER489" s="372">
        <f t="shared" ca="1" si="1063"/>
        <v>0</v>
      </c>
      <c r="ES489" s="443">
        <v>348</v>
      </c>
      <c r="ET489" s="444">
        <f t="shared" si="1004"/>
        <v>0</v>
      </c>
      <c r="EU489" s="444">
        <f t="shared" ca="1" si="1042"/>
        <v>0</v>
      </c>
      <c r="EV489" s="444">
        <f t="shared" ca="1" si="965"/>
        <v>0</v>
      </c>
      <c r="EW489" s="444">
        <f ca="1">IF(ES489&gt;$ET$140,0,SUM(EV478:EV489))</f>
        <v>0</v>
      </c>
      <c r="EX489" s="24">
        <v>347</v>
      </c>
      <c r="EY489" s="243">
        <f t="shared" ca="1" si="1053"/>
        <v>0</v>
      </c>
      <c r="EZ489" s="243">
        <f t="shared" ca="1" si="1047"/>
        <v>0</v>
      </c>
      <c r="FA489" s="243">
        <f t="shared" ca="1" si="1005"/>
        <v>0</v>
      </c>
      <c r="FB489" s="33"/>
      <c r="FL489" s="242">
        <v>347</v>
      </c>
      <c r="FM489" s="331">
        <f t="shared" ca="1" si="1006"/>
        <v>0</v>
      </c>
      <c r="FN489" s="600">
        <f t="shared" ca="1" si="1064"/>
        <v>0</v>
      </c>
      <c r="FO489" s="331">
        <f t="shared" ca="1" si="1007"/>
        <v>0</v>
      </c>
      <c r="FP489" s="597">
        <f t="shared" ca="1" si="1008"/>
        <v>0</v>
      </c>
      <c r="FQ489" s="488">
        <f t="shared" ca="1" si="1009"/>
        <v>0</v>
      </c>
      <c r="FR489" s="331">
        <f t="shared" si="1010"/>
        <v>0</v>
      </c>
      <c r="FS489" s="331">
        <f t="shared" si="1011"/>
        <v>0</v>
      </c>
      <c r="FT489" s="596">
        <f t="shared" ca="1" si="1012"/>
        <v>0</v>
      </c>
      <c r="FU489" s="420">
        <f t="shared" ca="1" si="966"/>
        <v>0</v>
      </c>
      <c r="FV489" s="416">
        <f t="shared" ca="1" si="1013"/>
        <v>0</v>
      </c>
      <c r="FW489" s="372">
        <f t="shared" ca="1" si="1065"/>
        <v>0</v>
      </c>
      <c r="FX489" s="443">
        <v>348</v>
      </c>
      <c r="FY489" s="444">
        <f t="shared" si="1014"/>
        <v>0</v>
      </c>
      <c r="FZ489" s="444">
        <f t="shared" ca="1" si="1043"/>
        <v>0</v>
      </c>
      <c r="GA489" s="444">
        <f t="shared" ca="1" si="967"/>
        <v>0</v>
      </c>
      <c r="GB489" s="444">
        <f ca="1">IF(FX489&gt;$FY$140,0,SUM(GA478:GA489))</f>
        <v>0</v>
      </c>
      <c r="GC489" s="24">
        <v>347</v>
      </c>
      <c r="GD489" s="243">
        <f t="shared" ca="1" si="1054"/>
        <v>0</v>
      </c>
      <c r="GE489" s="243">
        <f t="shared" ca="1" si="1048"/>
        <v>0</v>
      </c>
      <c r="GF489" s="243">
        <f t="shared" ca="1" si="1015"/>
        <v>0</v>
      </c>
      <c r="GG489" s="33"/>
      <c r="GQ489" s="242">
        <v>347</v>
      </c>
      <c r="GR489" s="331">
        <f t="shared" ca="1" si="1034"/>
        <v>0</v>
      </c>
      <c r="GS489" s="600">
        <f t="shared" ca="1" si="1066"/>
        <v>0</v>
      </c>
      <c r="GT489" s="331">
        <f t="shared" ca="1" si="1033"/>
        <v>0</v>
      </c>
      <c r="GU489" s="591">
        <f t="shared" ca="1" si="1016"/>
        <v>0</v>
      </c>
      <c r="GV489" s="488">
        <f t="shared" ca="1" si="1055"/>
        <v>0</v>
      </c>
      <c r="GW489" s="331">
        <f t="shared" si="1056"/>
        <v>0</v>
      </c>
      <c r="GX489" s="331">
        <f t="shared" si="1057"/>
        <v>0</v>
      </c>
      <c r="GY489" s="593">
        <f t="shared" ca="1" si="1058"/>
        <v>0</v>
      </c>
      <c r="GZ489" s="420">
        <f t="shared" ca="1" si="970"/>
        <v>0</v>
      </c>
      <c r="HA489" s="416">
        <f t="shared" ca="1" si="1017"/>
        <v>0</v>
      </c>
      <c r="HB489" s="372">
        <f t="shared" ca="1" si="1067"/>
        <v>0</v>
      </c>
      <c r="HC489" s="443">
        <v>348</v>
      </c>
      <c r="HD489" s="444">
        <f t="shared" si="1018"/>
        <v>0</v>
      </c>
      <c r="HE489" s="444">
        <f t="shared" ca="1" si="1044"/>
        <v>0</v>
      </c>
      <c r="HF489" s="444">
        <f t="shared" ca="1" si="971"/>
        <v>0</v>
      </c>
      <c r="HG489" s="444">
        <f ca="1">IF(HC489&gt;$HD$140,0,SUM(HF478:HF489))</f>
        <v>0</v>
      </c>
      <c r="HH489" s="24">
        <v>347</v>
      </c>
      <c r="HI489" s="243">
        <f t="shared" ca="1" si="1068"/>
        <v>0</v>
      </c>
      <c r="HJ489" s="243">
        <f t="shared" ca="1" si="1049"/>
        <v>0</v>
      </c>
      <c r="HK489" s="243">
        <f t="shared" ca="1" si="1019"/>
        <v>0</v>
      </c>
      <c r="HL489" s="33"/>
    </row>
    <row r="490" spans="3:220" ht="15" customHeight="1" x14ac:dyDescent="0.25">
      <c r="C490" s="242">
        <v>348</v>
      </c>
      <c r="D490" s="243">
        <f t="shared" si="928"/>
        <v>0</v>
      </c>
      <c r="E490" s="865">
        <f t="shared" si="1020"/>
        <v>0</v>
      </c>
      <c r="F490" s="866"/>
      <c r="G490" s="243">
        <f t="shared" si="929"/>
        <v>0</v>
      </c>
      <c r="H490" s="859">
        <f t="shared" si="952"/>
        <v>0</v>
      </c>
      <c r="I490" s="860"/>
      <c r="J490" s="243">
        <f t="shared" si="930"/>
        <v>0</v>
      </c>
      <c r="K490" s="859">
        <f t="shared" si="972"/>
        <v>0</v>
      </c>
      <c r="L490" s="860"/>
      <c r="M490" s="860"/>
      <c r="N490" s="861"/>
      <c r="O490" s="248">
        <f t="shared" si="973"/>
        <v>0</v>
      </c>
      <c r="P490" s="248">
        <f t="shared" si="950"/>
        <v>0</v>
      </c>
      <c r="Q490" s="248">
        <f t="shared" si="953"/>
        <v>0</v>
      </c>
      <c r="R490" s="1015" t="str">
        <f t="shared" si="951"/>
        <v/>
      </c>
      <c r="S490" s="1015"/>
      <c r="U490">
        <v>348</v>
      </c>
      <c r="W490" s="278"/>
      <c r="X490" s="278"/>
      <c r="Y490" s="854"/>
      <c r="Z490" s="855"/>
      <c r="AA490" s="279"/>
      <c r="AR490" s="242">
        <v>348</v>
      </c>
      <c r="AS490" s="331">
        <f t="shared" si="1035"/>
        <v>0</v>
      </c>
      <c r="AT490" s="566">
        <f t="shared" si="974"/>
        <v>0</v>
      </c>
      <c r="AU490" s="331">
        <f t="shared" ca="1" si="954"/>
        <v>0</v>
      </c>
      <c r="AV490" s="329">
        <f t="shared" si="1036"/>
        <v>0</v>
      </c>
      <c r="AW490" s="331">
        <f t="shared" ca="1" si="1037"/>
        <v>0</v>
      </c>
      <c r="AX490" s="331">
        <f t="shared" si="975"/>
        <v>0</v>
      </c>
      <c r="AY490" s="331">
        <f t="shared" si="1027"/>
        <v>0</v>
      </c>
      <c r="AZ490" s="350">
        <f t="shared" si="1038"/>
        <v>0</v>
      </c>
      <c r="BA490" s="420">
        <f t="shared" ca="1" si="1039"/>
        <v>0</v>
      </c>
      <c r="BB490" s="416">
        <f t="shared" ca="1" si="976"/>
        <v>0</v>
      </c>
      <c r="BC490" s="372">
        <f t="shared" si="1059"/>
        <v>0</v>
      </c>
      <c r="BD490" s="242">
        <v>349</v>
      </c>
      <c r="BE490" s="29">
        <f t="shared" si="955"/>
        <v>0</v>
      </c>
      <c r="BF490" s="445">
        <f ca="1">(IF(BD490&gt;$BE$140,0,BF489+BE490))+BH489</f>
        <v>0</v>
      </c>
      <c r="BG490" s="29">
        <f t="shared" ca="1" si="956"/>
        <v>0</v>
      </c>
      <c r="BH490" s="29"/>
      <c r="BI490" s="433">
        <v>348</v>
      </c>
      <c r="BJ490" s="428">
        <f t="shared" ca="1" si="1050"/>
        <v>0</v>
      </c>
      <c r="BK490" s="428">
        <f t="shared" ca="1" si="1021"/>
        <v>0</v>
      </c>
      <c r="BL490" s="428">
        <f t="shared" ca="1" si="978"/>
        <v>0</v>
      </c>
      <c r="BM490" s="446">
        <f ca="1">IF(BI490&gt;$BA$140,0,SUM(BL479:BL490))</f>
        <v>0</v>
      </c>
      <c r="BO490" s="278"/>
      <c r="BP490" s="278"/>
      <c r="BQ490" s="278"/>
      <c r="BR490" s="278"/>
      <c r="BS490" s="278"/>
      <c r="BT490" s="278"/>
      <c r="BU490" s="278"/>
      <c r="BV490" s="278"/>
      <c r="BW490" s="679">
        <v>348</v>
      </c>
      <c r="BX490" s="489">
        <f t="shared" si="979"/>
        <v>0</v>
      </c>
      <c r="BY490" s="489">
        <f t="shared" si="957"/>
        <v>0</v>
      </c>
      <c r="BZ490" s="489">
        <f t="shared" ca="1" si="958"/>
        <v>0</v>
      </c>
      <c r="CA490" s="489">
        <f t="shared" si="980"/>
        <v>0</v>
      </c>
      <c r="CB490" s="489">
        <f t="shared" ca="1" si="981"/>
        <v>0</v>
      </c>
      <c r="CC490" s="489">
        <f t="shared" si="982"/>
        <v>0</v>
      </c>
      <c r="CD490" s="489">
        <f t="shared" si="983"/>
        <v>0</v>
      </c>
      <c r="CE490" s="647">
        <f t="shared" si="984"/>
        <v>0</v>
      </c>
      <c r="CF490" s="700">
        <f t="shared" ca="1" si="1022"/>
        <v>0</v>
      </c>
      <c r="CG490" s="701">
        <f t="shared" ca="1" si="985"/>
        <v>0</v>
      </c>
      <c r="CH490" s="710">
        <f t="shared" si="1060"/>
        <v>0</v>
      </c>
      <c r="CI490" s="679">
        <v>349</v>
      </c>
      <c r="CJ490" s="29">
        <f t="shared" si="959"/>
        <v>0</v>
      </c>
      <c r="CK490" s="445">
        <f ca="1">(IF(CI490&gt;$CJ$140,0,CK489+CJ490))+CM489</f>
        <v>0</v>
      </c>
      <c r="CL490" s="29">
        <f t="shared" ca="1" si="960"/>
        <v>0</v>
      </c>
      <c r="CM490" s="29"/>
      <c r="CN490" s="432">
        <v>348</v>
      </c>
      <c r="CO490" s="432">
        <f t="shared" ca="1" si="1051"/>
        <v>0</v>
      </c>
      <c r="CP490" s="432">
        <f t="shared" ca="1" si="1045"/>
        <v>0</v>
      </c>
      <c r="CQ490" s="432">
        <f t="shared" ca="1" si="986"/>
        <v>0</v>
      </c>
      <c r="CR490" s="296">
        <f ca="1">IF(CN490&gt;$CF$140,0,SUM(CQ479:CQ490))</f>
        <v>0</v>
      </c>
      <c r="DB490" s="242">
        <v>348</v>
      </c>
      <c r="DC490" s="488">
        <f t="shared" si="987"/>
        <v>0</v>
      </c>
      <c r="DD490" s="489">
        <f t="shared" si="961"/>
        <v>0</v>
      </c>
      <c r="DE490" s="488">
        <f t="shared" ca="1" si="988"/>
        <v>0</v>
      </c>
      <c r="DF490" s="489">
        <f t="shared" si="989"/>
        <v>0</v>
      </c>
      <c r="DG490" s="488">
        <f t="shared" ca="1" si="990"/>
        <v>0</v>
      </c>
      <c r="DH490" s="488">
        <f t="shared" si="991"/>
        <v>0</v>
      </c>
      <c r="DI490" s="488">
        <f t="shared" si="992"/>
        <v>0</v>
      </c>
      <c r="DJ490" s="523">
        <f t="shared" si="993"/>
        <v>0</v>
      </c>
      <c r="DK490" s="420">
        <f t="shared" ca="1" si="962"/>
        <v>0</v>
      </c>
      <c r="DL490" s="416">
        <f t="shared" ca="1" si="994"/>
        <v>0</v>
      </c>
      <c r="DM490" s="372">
        <f t="shared" si="1061"/>
        <v>0</v>
      </c>
      <c r="DN490" s="242">
        <v>349</v>
      </c>
      <c r="DO490" s="29">
        <f t="shared" si="963"/>
        <v>0</v>
      </c>
      <c r="DP490" s="445">
        <f ca="1">(IF(DN490&gt;$DO$140,0,DP489+DO490))+DR489</f>
        <v>0</v>
      </c>
      <c r="DQ490" s="29">
        <f t="shared" ca="1" si="964"/>
        <v>0</v>
      </c>
      <c r="DR490" s="29"/>
      <c r="DS490" s="433">
        <v>348</v>
      </c>
      <c r="DT490" s="428">
        <f t="shared" ca="1" si="1052"/>
        <v>0</v>
      </c>
      <c r="DU490" s="428">
        <f t="shared" ca="1" si="1046"/>
        <v>0</v>
      </c>
      <c r="DV490" s="428">
        <f t="shared" ca="1" si="995"/>
        <v>0</v>
      </c>
      <c r="DW490" s="446">
        <f ca="1">IF(DS490&gt;$DK$140,0,SUM(DV479:DV490))</f>
        <v>0</v>
      </c>
      <c r="EG490" s="242">
        <v>348</v>
      </c>
      <c r="EH490" s="331">
        <f t="shared" ca="1" si="996"/>
        <v>0</v>
      </c>
      <c r="EI490" s="599">
        <f t="shared" ca="1" si="1062"/>
        <v>0</v>
      </c>
      <c r="EJ490" s="331">
        <f t="shared" ca="1" si="997"/>
        <v>0</v>
      </c>
      <c r="EK490" s="594">
        <f t="shared" ca="1" si="998"/>
        <v>0</v>
      </c>
      <c r="EL490" s="488">
        <f t="shared" ca="1" si="999"/>
        <v>0</v>
      </c>
      <c r="EM490" s="331">
        <f t="shared" si="1000"/>
        <v>0</v>
      </c>
      <c r="EN490" s="331">
        <f t="shared" si="1001"/>
        <v>0</v>
      </c>
      <c r="EO490" s="595">
        <f t="shared" ca="1" si="1002"/>
        <v>0</v>
      </c>
      <c r="EP490" s="420">
        <f t="shared" ca="1" si="1040"/>
        <v>0</v>
      </c>
      <c r="EQ490" s="416">
        <f t="shared" ca="1" si="1003"/>
        <v>0</v>
      </c>
      <c r="ER490" s="372">
        <f t="shared" ca="1" si="1063"/>
        <v>0</v>
      </c>
      <c r="ES490" s="242">
        <v>349</v>
      </c>
      <c r="ET490" s="29">
        <f t="shared" si="1004"/>
        <v>0</v>
      </c>
      <c r="EU490" s="445">
        <f ca="1">(IF(ES490&gt;$ET$140,0,EU489+ET490))+EW489</f>
        <v>0</v>
      </c>
      <c r="EV490" s="29">
        <f t="shared" ca="1" si="965"/>
        <v>0</v>
      </c>
      <c r="EW490" s="29"/>
      <c r="EX490" s="433">
        <v>348</v>
      </c>
      <c r="EY490" s="428">
        <f t="shared" ca="1" si="1053"/>
        <v>0</v>
      </c>
      <c r="EZ490" s="428">
        <f t="shared" ca="1" si="1047"/>
        <v>0</v>
      </c>
      <c r="FA490" s="428">
        <f t="shared" ca="1" si="1005"/>
        <v>0</v>
      </c>
      <c r="FB490" s="446">
        <f ca="1">IF(EX490&gt;$EP$140,0,SUM(FA479:FA490))</f>
        <v>0</v>
      </c>
      <c r="FL490" s="242">
        <v>348</v>
      </c>
      <c r="FM490" s="331">
        <f t="shared" ca="1" si="1006"/>
        <v>0</v>
      </c>
      <c r="FN490" s="600">
        <f t="shared" ca="1" si="1064"/>
        <v>0</v>
      </c>
      <c r="FO490" s="331">
        <f t="shared" ca="1" si="1007"/>
        <v>0</v>
      </c>
      <c r="FP490" s="597">
        <f t="shared" ca="1" si="1008"/>
        <v>0</v>
      </c>
      <c r="FQ490" s="488">
        <f t="shared" ca="1" si="1009"/>
        <v>0</v>
      </c>
      <c r="FR490" s="331">
        <f t="shared" si="1010"/>
        <v>0</v>
      </c>
      <c r="FS490" s="331">
        <f t="shared" si="1011"/>
        <v>0</v>
      </c>
      <c r="FT490" s="596">
        <f t="shared" ca="1" si="1012"/>
        <v>0</v>
      </c>
      <c r="FU490" s="420">
        <f t="shared" ca="1" si="966"/>
        <v>0</v>
      </c>
      <c r="FV490" s="416">
        <f t="shared" ca="1" si="1013"/>
        <v>0</v>
      </c>
      <c r="FW490" s="372">
        <f t="shared" ca="1" si="1065"/>
        <v>0</v>
      </c>
      <c r="FX490" s="242">
        <v>349</v>
      </c>
      <c r="FY490" s="29">
        <f t="shared" si="1014"/>
        <v>0</v>
      </c>
      <c r="FZ490" s="445">
        <f ca="1">(IF(FX490&gt;$FY$140,0,FZ489+FY490))+GB489</f>
        <v>0</v>
      </c>
      <c r="GA490" s="29">
        <f t="shared" ca="1" si="967"/>
        <v>0</v>
      </c>
      <c r="GB490" s="29"/>
      <c r="GC490" s="433">
        <v>348</v>
      </c>
      <c r="GD490" s="428">
        <f t="shared" ca="1" si="1054"/>
        <v>0</v>
      </c>
      <c r="GE490" s="428">
        <f t="shared" ca="1" si="1048"/>
        <v>0</v>
      </c>
      <c r="GF490" s="428">
        <f t="shared" ca="1" si="1015"/>
        <v>0</v>
      </c>
      <c r="GG490" s="446">
        <f ca="1">IF(GC490&gt;$FU$140,0,SUM(GF479:GF490))</f>
        <v>0</v>
      </c>
      <c r="GQ490" s="242">
        <v>348</v>
      </c>
      <c r="GR490" s="331">
        <f t="shared" ca="1" si="1034"/>
        <v>0</v>
      </c>
      <c r="GS490" s="600">
        <f t="shared" ca="1" si="1066"/>
        <v>0</v>
      </c>
      <c r="GT490" s="331">
        <f t="shared" ca="1" si="1033"/>
        <v>0</v>
      </c>
      <c r="GU490" s="591">
        <f t="shared" ca="1" si="1016"/>
        <v>0</v>
      </c>
      <c r="GV490" s="488">
        <f t="shared" ca="1" si="1055"/>
        <v>0</v>
      </c>
      <c r="GW490" s="331">
        <f t="shared" si="1056"/>
        <v>0</v>
      </c>
      <c r="GX490" s="331">
        <f t="shared" si="1057"/>
        <v>0</v>
      </c>
      <c r="GY490" s="593">
        <f t="shared" ca="1" si="1058"/>
        <v>0</v>
      </c>
      <c r="GZ490" s="420">
        <f t="shared" ca="1" si="970"/>
        <v>0</v>
      </c>
      <c r="HA490" s="416">
        <f t="shared" ca="1" si="1017"/>
        <v>0</v>
      </c>
      <c r="HB490" s="372">
        <f t="shared" ca="1" si="1067"/>
        <v>0</v>
      </c>
      <c r="HC490" s="242">
        <v>349</v>
      </c>
      <c r="HD490" s="29">
        <f t="shared" si="1018"/>
        <v>0</v>
      </c>
      <c r="HE490" s="445">
        <f ca="1">(IF(HC490&gt;$HD$140,0,HE489+HD490))+HG489</f>
        <v>0</v>
      </c>
      <c r="HF490" s="29">
        <f t="shared" ca="1" si="971"/>
        <v>0</v>
      </c>
      <c r="HG490" s="29"/>
      <c r="HH490" s="433">
        <v>348</v>
      </c>
      <c r="HI490" s="428">
        <f t="shared" ca="1" si="1068"/>
        <v>0</v>
      </c>
      <c r="HJ490" s="428">
        <f t="shared" ca="1" si="1049"/>
        <v>0</v>
      </c>
      <c r="HK490" s="428">
        <f t="shared" ca="1" si="1019"/>
        <v>0</v>
      </c>
      <c r="HL490" s="446">
        <f ca="1">IF(HH490&gt;$GZ$140,0,SUM(HK479:HK490))</f>
        <v>0</v>
      </c>
    </row>
    <row r="491" spans="3:220" ht="15" customHeight="1" x14ac:dyDescent="0.25">
      <c r="C491" s="242">
        <v>349</v>
      </c>
      <c r="D491" s="243">
        <f t="shared" si="928"/>
        <v>0</v>
      </c>
      <c r="E491" s="865">
        <f t="shared" si="1020"/>
        <v>0</v>
      </c>
      <c r="F491" s="866"/>
      <c r="G491" s="243">
        <f t="shared" si="929"/>
        <v>0</v>
      </c>
      <c r="H491" s="859">
        <f t="shared" si="952"/>
        <v>0</v>
      </c>
      <c r="I491" s="860"/>
      <c r="J491" s="243">
        <f t="shared" si="930"/>
        <v>0</v>
      </c>
      <c r="K491" s="859">
        <f t="shared" si="972"/>
        <v>0</v>
      </c>
      <c r="L491" s="860"/>
      <c r="M491" s="860"/>
      <c r="N491" s="861"/>
      <c r="O491" s="248">
        <f t="shared" si="973"/>
        <v>0</v>
      </c>
      <c r="P491" s="248">
        <f t="shared" si="950"/>
        <v>0</v>
      </c>
      <c r="Q491" s="248">
        <f t="shared" si="953"/>
        <v>0</v>
      </c>
      <c r="R491" s="1015" t="str">
        <f t="shared" si="951"/>
        <v/>
      </c>
      <c r="S491" s="1015"/>
      <c r="U491">
        <v>349</v>
      </c>
      <c r="W491" s="278"/>
      <c r="X491" s="278"/>
      <c r="Y491" s="854"/>
      <c r="Z491" s="855"/>
      <c r="AA491" s="279"/>
      <c r="AR491" s="242">
        <v>349</v>
      </c>
      <c r="AS491" s="331">
        <f t="shared" si="1035"/>
        <v>0</v>
      </c>
      <c r="AT491" s="566">
        <f t="shared" si="974"/>
        <v>0</v>
      </c>
      <c r="AU491" s="331">
        <f t="shared" ca="1" si="954"/>
        <v>0</v>
      </c>
      <c r="AV491" s="329">
        <f t="shared" si="1036"/>
        <v>0</v>
      </c>
      <c r="AW491" s="331">
        <f t="shared" ca="1" si="1037"/>
        <v>0</v>
      </c>
      <c r="AX491" s="331">
        <f t="shared" si="975"/>
        <v>0</v>
      </c>
      <c r="AY491" s="331">
        <f t="shared" si="1027"/>
        <v>0</v>
      </c>
      <c r="AZ491" s="350">
        <f t="shared" si="1038"/>
        <v>0</v>
      </c>
      <c r="BA491" s="420">
        <f t="shared" ca="1" si="1039"/>
        <v>0</v>
      </c>
      <c r="BB491" s="416">
        <f t="shared" ca="1" si="976"/>
        <v>0</v>
      </c>
      <c r="BC491" s="372">
        <f t="shared" si="1059"/>
        <v>0</v>
      </c>
      <c r="BD491" s="242">
        <v>350</v>
      </c>
      <c r="BE491" s="29">
        <f t="shared" si="955"/>
        <v>0</v>
      </c>
      <c r="BF491" s="29">
        <f t="shared" ca="1" si="977"/>
        <v>0</v>
      </c>
      <c r="BG491" s="29">
        <f t="shared" ca="1" si="956"/>
        <v>0</v>
      </c>
      <c r="BH491" s="29"/>
      <c r="BI491" s="24">
        <v>349</v>
      </c>
      <c r="BJ491" s="243">
        <f t="shared" ca="1" si="1050"/>
        <v>0</v>
      </c>
      <c r="BK491" s="447">
        <f ca="1">IF(BI491&gt;$BA$140,0,BK490+BJ491)+BM490</f>
        <v>0</v>
      </c>
      <c r="BL491" s="243">
        <f t="shared" ca="1" si="978"/>
        <v>0</v>
      </c>
      <c r="BM491" s="33"/>
      <c r="BO491" s="278"/>
      <c r="BP491" s="278"/>
      <c r="BQ491" s="278"/>
      <c r="BR491" s="278"/>
      <c r="BS491" s="278"/>
      <c r="BT491" s="278"/>
      <c r="BU491" s="278"/>
      <c r="BV491" s="278"/>
      <c r="BW491" s="679">
        <v>349</v>
      </c>
      <c r="BX491" s="489">
        <f t="shared" si="979"/>
        <v>0</v>
      </c>
      <c r="BY491" s="489">
        <f t="shared" si="957"/>
        <v>0</v>
      </c>
      <c r="BZ491" s="489">
        <f t="shared" ca="1" si="958"/>
        <v>0</v>
      </c>
      <c r="CA491" s="489">
        <f t="shared" si="980"/>
        <v>0</v>
      </c>
      <c r="CB491" s="489">
        <f t="shared" ca="1" si="981"/>
        <v>0</v>
      </c>
      <c r="CC491" s="489">
        <f t="shared" si="982"/>
        <v>0</v>
      </c>
      <c r="CD491" s="489">
        <f t="shared" si="983"/>
        <v>0</v>
      </c>
      <c r="CE491" s="647">
        <f t="shared" si="984"/>
        <v>0</v>
      </c>
      <c r="CF491" s="700">
        <f t="shared" ca="1" si="1022"/>
        <v>0</v>
      </c>
      <c r="CG491" s="701">
        <f t="shared" ca="1" si="985"/>
        <v>0</v>
      </c>
      <c r="CH491" s="710">
        <f t="shared" si="1060"/>
        <v>0</v>
      </c>
      <c r="CI491" s="679">
        <v>350</v>
      </c>
      <c r="CJ491" s="29">
        <f t="shared" si="959"/>
        <v>0</v>
      </c>
      <c r="CK491" s="29">
        <f ca="1">IF(CI491&gt;$CJ$140,0,CK490+CJ491)</f>
        <v>0</v>
      </c>
      <c r="CL491" s="29">
        <f t="shared" ca="1" si="960"/>
        <v>0</v>
      </c>
      <c r="CM491" s="29"/>
      <c r="CN491" s="29">
        <v>349</v>
      </c>
      <c r="CO491" s="29">
        <f t="shared" ca="1" si="1051"/>
        <v>0</v>
      </c>
      <c r="CP491" s="704">
        <f ca="1">IF(CN491&gt;$CF$140,0,CP490+CO491)+CR490</f>
        <v>0</v>
      </c>
      <c r="CQ491" s="29">
        <f t="shared" ca="1" si="986"/>
        <v>0</v>
      </c>
      <c r="CR491" s="292"/>
      <c r="DB491" s="242">
        <v>349</v>
      </c>
      <c r="DC491" s="488">
        <f t="shared" si="987"/>
        <v>0</v>
      </c>
      <c r="DD491" s="489">
        <f t="shared" si="961"/>
        <v>0</v>
      </c>
      <c r="DE491" s="488">
        <f t="shared" ca="1" si="988"/>
        <v>0</v>
      </c>
      <c r="DF491" s="489">
        <f t="shared" si="989"/>
        <v>0</v>
      </c>
      <c r="DG491" s="488">
        <f t="shared" ca="1" si="990"/>
        <v>0</v>
      </c>
      <c r="DH491" s="488">
        <f t="shared" si="991"/>
        <v>0</v>
      </c>
      <c r="DI491" s="488">
        <f t="shared" si="992"/>
        <v>0</v>
      </c>
      <c r="DJ491" s="523">
        <f t="shared" si="993"/>
        <v>0</v>
      </c>
      <c r="DK491" s="420">
        <f t="shared" ca="1" si="962"/>
        <v>0</v>
      </c>
      <c r="DL491" s="416">
        <f t="shared" ca="1" si="994"/>
        <v>0</v>
      </c>
      <c r="DM491" s="372">
        <f t="shared" si="1061"/>
        <v>0</v>
      </c>
      <c r="DN491" s="242">
        <v>350</v>
      </c>
      <c r="DO491" s="29">
        <f t="shared" si="963"/>
        <v>0</v>
      </c>
      <c r="DP491" s="29">
        <f t="shared" ca="1" si="931"/>
        <v>0</v>
      </c>
      <c r="DQ491" s="29">
        <f t="shared" ca="1" si="964"/>
        <v>0</v>
      </c>
      <c r="DR491" s="29"/>
      <c r="DS491" s="24">
        <v>349</v>
      </c>
      <c r="DT491" s="243">
        <f t="shared" ca="1" si="1052"/>
        <v>0</v>
      </c>
      <c r="DU491" s="447">
        <f ca="1">IF(DS491&gt;$DK$140,0,DU490+DT491)+DW490</f>
        <v>0</v>
      </c>
      <c r="DV491" s="243">
        <f t="shared" ca="1" si="995"/>
        <v>0</v>
      </c>
      <c r="DW491" s="33"/>
      <c r="EG491" s="242">
        <v>349</v>
      </c>
      <c r="EH491" s="331">
        <f t="shared" ca="1" si="996"/>
        <v>0</v>
      </c>
      <c r="EI491" s="599">
        <f t="shared" ca="1" si="1062"/>
        <v>0</v>
      </c>
      <c r="EJ491" s="331">
        <f t="shared" ca="1" si="997"/>
        <v>0</v>
      </c>
      <c r="EK491" s="594">
        <f t="shared" ca="1" si="998"/>
        <v>0</v>
      </c>
      <c r="EL491" s="488">
        <f t="shared" ca="1" si="999"/>
        <v>0</v>
      </c>
      <c r="EM491" s="331">
        <f t="shared" si="1000"/>
        <v>0</v>
      </c>
      <c r="EN491" s="331">
        <f t="shared" si="1001"/>
        <v>0</v>
      </c>
      <c r="EO491" s="595">
        <f t="shared" ca="1" si="1002"/>
        <v>0</v>
      </c>
      <c r="EP491" s="420">
        <f t="shared" ca="1" si="1040"/>
        <v>0</v>
      </c>
      <c r="EQ491" s="416">
        <f t="shared" ca="1" si="1003"/>
        <v>0</v>
      </c>
      <c r="ER491" s="372">
        <f t="shared" ca="1" si="1063"/>
        <v>0</v>
      </c>
      <c r="ES491" s="242">
        <v>350</v>
      </c>
      <c r="ET491" s="29">
        <f t="shared" si="1004"/>
        <v>0</v>
      </c>
      <c r="EU491" s="29">
        <f ca="1">IF(ES491&gt;$ET$140,0,EU490+ET491)</f>
        <v>0</v>
      </c>
      <c r="EV491" s="29">
        <f t="shared" ca="1" si="965"/>
        <v>0</v>
      </c>
      <c r="EW491" s="29"/>
      <c r="EX491" s="24">
        <v>349</v>
      </c>
      <c r="EY491" s="243">
        <f t="shared" ca="1" si="1053"/>
        <v>0</v>
      </c>
      <c r="EZ491" s="447">
        <f ca="1">IF(EX491&gt;$EP$140,0,EZ490+EY491)+FB490</f>
        <v>0</v>
      </c>
      <c r="FA491" s="243">
        <f t="shared" ca="1" si="1005"/>
        <v>0</v>
      </c>
      <c r="FB491" s="33"/>
      <c r="FL491" s="242">
        <v>349</v>
      </c>
      <c r="FM491" s="331">
        <f t="shared" ca="1" si="1006"/>
        <v>0</v>
      </c>
      <c r="FN491" s="600">
        <f t="shared" ca="1" si="1064"/>
        <v>0</v>
      </c>
      <c r="FO491" s="331">
        <f t="shared" ca="1" si="1007"/>
        <v>0</v>
      </c>
      <c r="FP491" s="597">
        <f t="shared" ca="1" si="1008"/>
        <v>0</v>
      </c>
      <c r="FQ491" s="488">
        <f t="shared" ca="1" si="1009"/>
        <v>0</v>
      </c>
      <c r="FR491" s="331">
        <f t="shared" si="1010"/>
        <v>0</v>
      </c>
      <c r="FS491" s="331">
        <f t="shared" si="1011"/>
        <v>0</v>
      </c>
      <c r="FT491" s="596">
        <f t="shared" ca="1" si="1012"/>
        <v>0</v>
      </c>
      <c r="FU491" s="420">
        <f t="shared" ca="1" si="966"/>
        <v>0</v>
      </c>
      <c r="FV491" s="416">
        <f t="shared" ca="1" si="1013"/>
        <v>0</v>
      </c>
      <c r="FW491" s="372">
        <f t="shared" ca="1" si="1065"/>
        <v>0</v>
      </c>
      <c r="FX491" s="242">
        <v>350</v>
      </c>
      <c r="FY491" s="29">
        <f t="shared" si="1014"/>
        <v>0</v>
      </c>
      <c r="FZ491" s="29">
        <f ca="1">IF(FX491&gt;$FY$140,0,FZ490+FY491)</f>
        <v>0</v>
      </c>
      <c r="GA491" s="29">
        <f t="shared" ca="1" si="967"/>
        <v>0</v>
      </c>
      <c r="GB491" s="29"/>
      <c r="GC491" s="24">
        <v>349</v>
      </c>
      <c r="GD491" s="243">
        <f t="shared" ca="1" si="1054"/>
        <v>0</v>
      </c>
      <c r="GE491" s="447">
        <f ca="1">IF(GC491&gt;$FU$140,0,GE490+GD491)+GG490</f>
        <v>0</v>
      </c>
      <c r="GF491" s="243">
        <f t="shared" ca="1" si="1015"/>
        <v>0</v>
      </c>
      <c r="GG491" s="33"/>
      <c r="GQ491" s="242">
        <v>349</v>
      </c>
      <c r="GR491" s="331">
        <f t="shared" ca="1" si="1034"/>
        <v>0</v>
      </c>
      <c r="GS491" s="600">
        <f t="shared" ca="1" si="1066"/>
        <v>0</v>
      </c>
      <c r="GT491" s="331">
        <f t="shared" ca="1" si="1033"/>
        <v>0</v>
      </c>
      <c r="GU491" s="591">
        <f t="shared" ca="1" si="1016"/>
        <v>0</v>
      </c>
      <c r="GV491" s="488">
        <f t="shared" ca="1" si="1055"/>
        <v>0</v>
      </c>
      <c r="GW491" s="331">
        <f t="shared" si="1056"/>
        <v>0</v>
      </c>
      <c r="GX491" s="331">
        <f t="shared" si="1057"/>
        <v>0</v>
      </c>
      <c r="GY491" s="593">
        <f t="shared" ca="1" si="1058"/>
        <v>0</v>
      </c>
      <c r="GZ491" s="420">
        <f t="shared" ca="1" si="970"/>
        <v>0</v>
      </c>
      <c r="HA491" s="416">
        <f t="shared" ca="1" si="1017"/>
        <v>0</v>
      </c>
      <c r="HB491" s="372">
        <f t="shared" ca="1" si="1067"/>
        <v>0</v>
      </c>
      <c r="HC491" s="242">
        <v>350</v>
      </c>
      <c r="HD491" s="29">
        <f t="shared" si="1018"/>
        <v>0</v>
      </c>
      <c r="HE491" s="29">
        <f ca="1">IF(HC491&gt;$HD$140,0,HE490+HD491)</f>
        <v>0</v>
      </c>
      <c r="HF491" s="29">
        <f t="shared" ca="1" si="971"/>
        <v>0</v>
      </c>
      <c r="HG491" s="29"/>
      <c r="HH491" s="24">
        <v>349</v>
      </c>
      <c r="HI491" s="243">
        <f t="shared" ca="1" si="1068"/>
        <v>0</v>
      </c>
      <c r="HJ491" s="447">
        <f ca="1">IF(HH491&gt;$GZ$140,0,HJ490+HI491)+HL490</f>
        <v>0</v>
      </c>
      <c r="HK491" s="243">
        <f t="shared" ca="1" si="1019"/>
        <v>0</v>
      </c>
      <c r="HL491" s="33"/>
    </row>
    <row r="492" spans="3:220" ht="15" customHeight="1" x14ac:dyDescent="0.25">
      <c r="C492" s="242">
        <v>350</v>
      </c>
      <c r="D492" s="243">
        <f t="shared" si="928"/>
        <v>0</v>
      </c>
      <c r="E492" s="865">
        <f t="shared" si="1020"/>
        <v>0</v>
      </c>
      <c r="F492" s="866"/>
      <c r="G492" s="243">
        <f t="shared" si="929"/>
        <v>0</v>
      </c>
      <c r="H492" s="859">
        <f t="shared" si="952"/>
        <v>0</v>
      </c>
      <c r="I492" s="860"/>
      <c r="J492" s="243">
        <f t="shared" si="930"/>
        <v>0</v>
      </c>
      <c r="K492" s="859">
        <f t="shared" si="972"/>
        <v>0</v>
      </c>
      <c r="L492" s="860"/>
      <c r="M492" s="860"/>
      <c r="N492" s="861"/>
      <c r="O492" s="248">
        <f t="shared" si="973"/>
        <v>0</v>
      </c>
      <c r="P492" s="248">
        <f t="shared" si="950"/>
        <v>0</v>
      </c>
      <c r="Q492" s="248">
        <f t="shared" si="953"/>
        <v>0</v>
      </c>
      <c r="R492" s="1015" t="str">
        <f t="shared" si="951"/>
        <v/>
      </c>
      <c r="S492" s="1015"/>
      <c r="U492">
        <v>350</v>
      </c>
      <c r="W492" s="278"/>
      <c r="X492" s="278"/>
      <c r="Y492" s="854"/>
      <c r="Z492" s="855"/>
      <c r="AA492" s="279"/>
      <c r="AR492" s="242">
        <v>350</v>
      </c>
      <c r="AS492" s="331">
        <f t="shared" si="1035"/>
        <v>0</v>
      </c>
      <c r="AT492" s="566">
        <f t="shared" si="974"/>
        <v>0</v>
      </c>
      <c r="AU492" s="331">
        <f t="shared" ca="1" si="954"/>
        <v>0</v>
      </c>
      <c r="AV492" s="329">
        <f t="shared" si="1036"/>
        <v>0</v>
      </c>
      <c r="AW492" s="331">
        <f t="shared" ca="1" si="1037"/>
        <v>0</v>
      </c>
      <c r="AX492" s="331">
        <f t="shared" si="975"/>
        <v>0</v>
      </c>
      <c r="AY492" s="331">
        <f t="shared" si="1027"/>
        <v>0</v>
      </c>
      <c r="AZ492" s="350">
        <f t="shared" si="1038"/>
        <v>0</v>
      </c>
      <c r="BA492" s="420">
        <f t="shared" ca="1" si="1039"/>
        <v>0</v>
      </c>
      <c r="BB492" s="416">
        <f t="shared" ca="1" si="976"/>
        <v>0</v>
      </c>
      <c r="BC492" s="372">
        <f t="shared" si="1059"/>
        <v>0</v>
      </c>
      <c r="BD492" s="242">
        <v>351</v>
      </c>
      <c r="BE492" s="29">
        <f t="shared" si="955"/>
        <v>0</v>
      </c>
      <c r="BF492" s="29">
        <f t="shared" ca="1" si="977"/>
        <v>0</v>
      </c>
      <c r="BG492" s="29">
        <f t="shared" ca="1" si="956"/>
        <v>0</v>
      </c>
      <c r="BH492" s="29"/>
      <c r="BI492" s="24">
        <v>350</v>
      </c>
      <c r="BJ492" s="243">
        <f t="shared" ca="1" si="1050"/>
        <v>0</v>
      </c>
      <c r="BK492" s="243">
        <f t="shared" ca="1" si="1021"/>
        <v>0</v>
      </c>
      <c r="BL492" s="243">
        <f t="shared" ca="1" si="978"/>
        <v>0</v>
      </c>
      <c r="BM492" s="33"/>
      <c r="BO492" s="278"/>
      <c r="BP492" s="278"/>
      <c r="BQ492" s="278"/>
      <c r="BR492" s="278"/>
      <c r="BS492" s="278"/>
      <c r="BT492" s="278"/>
      <c r="BU492" s="278"/>
      <c r="BV492" s="278"/>
      <c r="BW492" s="679">
        <v>350</v>
      </c>
      <c r="BX492" s="489">
        <f t="shared" si="979"/>
        <v>0</v>
      </c>
      <c r="BY492" s="489">
        <f t="shared" si="957"/>
        <v>0</v>
      </c>
      <c r="BZ492" s="489">
        <f t="shared" ca="1" si="958"/>
        <v>0</v>
      </c>
      <c r="CA492" s="489">
        <f t="shared" si="980"/>
        <v>0</v>
      </c>
      <c r="CB492" s="489">
        <f t="shared" ca="1" si="981"/>
        <v>0</v>
      </c>
      <c r="CC492" s="489">
        <f t="shared" si="982"/>
        <v>0</v>
      </c>
      <c r="CD492" s="489">
        <f t="shared" si="983"/>
        <v>0</v>
      </c>
      <c r="CE492" s="647">
        <f t="shared" si="984"/>
        <v>0</v>
      </c>
      <c r="CF492" s="700">
        <f t="shared" ca="1" si="1022"/>
        <v>0</v>
      </c>
      <c r="CG492" s="701">
        <f t="shared" ca="1" si="985"/>
        <v>0</v>
      </c>
      <c r="CH492" s="710">
        <f t="shared" si="1060"/>
        <v>0</v>
      </c>
      <c r="CI492" s="679">
        <v>351</v>
      </c>
      <c r="CJ492" s="29">
        <f t="shared" si="959"/>
        <v>0</v>
      </c>
      <c r="CK492" s="29">
        <f t="shared" ref="CK492:CK501" ca="1" si="1069">IF(CI492&gt;$CJ$140,0,CK491+CJ492)</f>
        <v>0</v>
      </c>
      <c r="CL492" s="29">
        <f t="shared" ca="1" si="960"/>
        <v>0</v>
      </c>
      <c r="CM492" s="29"/>
      <c r="CN492" s="29">
        <v>350</v>
      </c>
      <c r="CO492" s="29">
        <f t="shared" ca="1" si="1051"/>
        <v>0</v>
      </c>
      <c r="CP492" s="29">
        <f ca="1">IF(CN492&gt;$CF$140,0,CP491+CO492)</f>
        <v>0</v>
      </c>
      <c r="CQ492" s="29">
        <f t="shared" ca="1" si="986"/>
        <v>0</v>
      </c>
      <c r="CR492" s="292"/>
      <c r="DB492" s="242">
        <v>350</v>
      </c>
      <c r="DC492" s="488">
        <f t="shared" si="987"/>
        <v>0</v>
      </c>
      <c r="DD492" s="489">
        <f t="shared" si="961"/>
        <v>0</v>
      </c>
      <c r="DE492" s="488">
        <f t="shared" ca="1" si="988"/>
        <v>0</v>
      </c>
      <c r="DF492" s="489">
        <f t="shared" si="989"/>
        <v>0</v>
      </c>
      <c r="DG492" s="488">
        <f t="shared" ca="1" si="990"/>
        <v>0</v>
      </c>
      <c r="DH492" s="488">
        <f t="shared" si="991"/>
        <v>0</v>
      </c>
      <c r="DI492" s="488">
        <f t="shared" si="992"/>
        <v>0</v>
      </c>
      <c r="DJ492" s="523">
        <f t="shared" si="993"/>
        <v>0</v>
      </c>
      <c r="DK492" s="420">
        <f t="shared" ca="1" si="962"/>
        <v>0</v>
      </c>
      <c r="DL492" s="416">
        <f t="shared" ca="1" si="994"/>
        <v>0</v>
      </c>
      <c r="DM492" s="372">
        <f t="shared" si="1061"/>
        <v>0</v>
      </c>
      <c r="DN492" s="242">
        <v>351</v>
      </c>
      <c r="DO492" s="29">
        <f t="shared" si="963"/>
        <v>0</v>
      </c>
      <c r="DP492" s="29">
        <f t="shared" ca="1" si="931"/>
        <v>0</v>
      </c>
      <c r="DQ492" s="29">
        <f t="shared" ca="1" si="964"/>
        <v>0</v>
      </c>
      <c r="DR492" s="29"/>
      <c r="DS492" s="24">
        <v>350</v>
      </c>
      <c r="DT492" s="243">
        <f t="shared" ca="1" si="1052"/>
        <v>0</v>
      </c>
      <c r="DU492" s="243">
        <f ca="1">IF(DS492&gt;$DK$140,0,DU491+DT492)</f>
        <v>0</v>
      </c>
      <c r="DV492" s="243">
        <f t="shared" ca="1" si="995"/>
        <v>0</v>
      </c>
      <c r="DW492" s="33"/>
      <c r="EG492" s="242">
        <v>350</v>
      </c>
      <c r="EH492" s="331">
        <f t="shared" ca="1" si="996"/>
        <v>0</v>
      </c>
      <c r="EI492" s="599">
        <f t="shared" ca="1" si="1062"/>
        <v>0</v>
      </c>
      <c r="EJ492" s="331">
        <f t="shared" ca="1" si="997"/>
        <v>0</v>
      </c>
      <c r="EK492" s="594">
        <f t="shared" ca="1" si="998"/>
        <v>0</v>
      </c>
      <c r="EL492" s="488">
        <f t="shared" ca="1" si="999"/>
        <v>0</v>
      </c>
      <c r="EM492" s="331">
        <f t="shared" si="1000"/>
        <v>0</v>
      </c>
      <c r="EN492" s="331">
        <f t="shared" si="1001"/>
        <v>0</v>
      </c>
      <c r="EO492" s="595">
        <f t="shared" ca="1" si="1002"/>
        <v>0</v>
      </c>
      <c r="EP492" s="420">
        <f t="shared" ca="1" si="1040"/>
        <v>0</v>
      </c>
      <c r="EQ492" s="416">
        <f t="shared" ca="1" si="1003"/>
        <v>0</v>
      </c>
      <c r="ER492" s="372">
        <f t="shared" ca="1" si="1063"/>
        <v>0</v>
      </c>
      <c r="ES492" s="242">
        <v>351</v>
      </c>
      <c r="ET492" s="29">
        <f t="shared" si="1004"/>
        <v>0</v>
      </c>
      <c r="EU492" s="29">
        <f t="shared" ref="EU492:EU501" ca="1" si="1070">IF(ES492&gt;$ET$140,0,EU491+ET492)</f>
        <v>0</v>
      </c>
      <c r="EV492" s="29">
        <f t="shared" ca="1" si="965"/>
        <v>0</v>
      </c>
      <c r="EW492" s="29"/>
      <c r="EX492" s="24">
        <v>350</v>
      </c>
      <c r="EY492" s="243">
        <f t="shared" ca="1" si="1053"/>
        <v>0</v>
      </c>
      <c r="EZ492" s="243">
        <f ca="1">IF(EX492&gt;$EP$140,0,EZ491+EY492)</f>
        <v>0</v>
      </c>
      <c r="FA492" s="243">
        <f t="shared" ca="1" si="1005"/>
        <v>0</v>
      </c>
      <c r="FB492" s="33"/>
      <c r="FL492" s="242">
        <v>350</v>
      </c>
      <c r="FM492" s="331">
        <f t="shared" ca="1" si="1006"/>
        <v>0</v>
      </c>
      <c r="FN492" s="600">
        <f t="shared" ca="1" si="1064"/>
        <v>0</v>
      </c>
      <c r="FO492" s="331">
        <f t="shared" ca="1" si="1007"/>
        <v>0</v>
      </c>
      <c r="FP492" s="597">
        <f t="shared" ca="1" si="1008"/>
        <v>0</v>
      </c>
      <c r="FQ492" s="488">
        <f t="shared" ca="1" si="1009"/>
        <v>0</v>
      </c>
      <c r="FR492" s="331">
        <f t="shared" si="1010"/>
        <v>0</v>
      </c>
      <c r="FS492" s="331">
        <f t="shared" si="1011"/>
        <v>0</v>
      </c>
      <c r="FT492" s="596">
        <f t="shared" ca="1" si="1012"/>
        <v>0</v>
      </c>
      <c r="FU492" s="420">
        <f t="shared" ca="1" si="966"/>
        <v>0</v>
      </c>
      <c r="FV492" s="416">
        <f t="shared" ca="1" si="1013"/>
        <v>0</v>
      </c>
      <c r="FW492" s="372">
        <f t="shared" ca="1" si="1065"/>
        <v>0</v>
      </c>
      <c r="FX492" s="242">
        <v>351</v>
      </c>
      <c r="FY492" s="29">
        <f t="shared" si="1014"/>
        <v>0</v>
      </c>
      <c r="FZ492" s="29">
        <f t="shared" ref="FZ492:FZ501" ca="1" si="1071">IF(FX492&gt;$FY$140,0,FZ491+FY492)</f>
        <v>0</v>
      </c>
      <c r="GA492" s="29">
        <f t="shared" ca="1" si="967"/>
        <v>0</v>
      </c>
      <c r="GB492" s="29"/>
      <c r="GC492" s="24">
        <v>350</v>
      </c>
      <c r="GD492" s="243">
        <f t="shared" ca="1" si="1054"/>
        <v>0</v>
      </c>
      <c r="GE492" s="243">
        <f ca="1">IF(GC492&gt;$FU$140,0,GE491+GD492)</f>
        <v>0</v>
      </c>
      <c r="GF492" s="243">
        <f t="shared" ca="1" si="1015"/>
        <v>0</v>
      </c>
      <c r="GG492" s="33"/>
      <c r="GQ492" s="242">
        <v>350</v>
      </c>
      <c r="GR492" s="331">
        <f t="shared" ca="1" si="1034"/>
        <v>0</v>
      </c>
      <c r="GS492" s="600">
        <f t="shared" ca="1" si="1066"/>
        <v>0</v>
      </c>
      <c r="GT492" s="331">
        <f t="shared" ca="1" si="1033"/>
        <v>0</v>
      </c>
      <c r="GU492" s="591">
        <f t="shared" ca="1" si="1016"/>
        <v>0</v>
      </c>
      <c r="GV492" s="488">
        <f t="shared" ca="1" si="1055"/>
        <v>0</v>
      </c>
      <c r="GW492" s="331">
        <f t="shared" si="1056"/>
        <v>0</v>
      </c>
      <c r="GX492" s="331">
        <f t="shared" si="1057"/>
        <v>0</v>
      </c>
      <c r="GY492" s="593">
        <f t="shared" ca="1" si="1058"/>
        <v>0</v>
      </c>
      <c r="GZ492" s="420">
        <f t="shared" ca="1" si="970"/>
        <v>0</v>
      </c>
      <c r="HA492" s="416">
        <f t="shared" ca="1" si="1017"/>
        <v>0</v>
      </c>
      <c r="HB492" s="372">
        <f t="shared" ca="1" si="1067"/>
        <v>0</v>
      </c>
      <c r="HC492" s="242">
        <v>351</v>
      </c>
      <c r="HD492" s="29">
        <f t="shared" si="1018"/>
        <v>0</v>
      </c>
      <c r="HE492" s="29">
        <f t="shared" ref="HE492:HE501" ca="1" si="1072">IF(HC492&gt;$HD$140,0,HE491+HD492)</f>
        <v>0</v>
      </c>
      <c r="HF492" s="29">
        <f t="shared" ca="1" si="971"/>
        <v>0</v>
      </c>
      <c r="HG492" s="29"/>
      <c r="HH492" s="24">
        <v>350</v>
      </c>
      <c r="HI492" s="243">
        <f t="shared" ca="1" si="1068"/>
        <v>0</v>
      </c>
      <c r="HJ492" s="243">
        <f ca="1">IF(HH492&gt;$GZ$140,0,HJ491+HI492)</f>
        <v>0</v>
      </c>
      <c r="HK492" s="243">
        <f t="shared" ca="1" si="1019"/>
        <v>0</v>
      </c>
      <c r="HL492" s="33"/>
    </row>
    <row r="493" spans="3:220" ht="15" customHeight="1" x14ac:dyDescent="0.25">
      <c r="C493" s="242">
        <v>351</v>
      </c>
      <c r="D493" s="243">
        <f t="shared" si="928"/>
        <v>0</v>
      </c>
      <c r="E493" s="865">
        <f t="shared" si="1020"/>
        <v>0</v>
      </c>
      <c r="F493" s="866"/>
      <c r="G493" s="243">
        <f t="shared" si="929"/>
        <v>0</v>
      </c>
      <c r="H493" s="859">
        <f t="shared" si="952"/>
        <v>0</v>
      </c>
      <c r="I493" s="860"/>
      <c r="J493" s="243">
        <f t="shared" si="930"/>
        <v>0</v>
      </c>
      <c r="K493" s="859">
        <f t="shared" si="972"/>
        <v>0</v>
      </c>
      <c r="L493" s="860"/>
      <c r="M493" s="860"/>
      <c r="N493" s="861"/>
      <c r="O493" s="248">
        <f t="shared" si="973"/>
        <v>0</v>
      </c>
      <c r="P493" s="248">
        <f t="shared" si="950"/>
        <v>0</v>
      </c>
      <c r="Q493" s="248">
        <f t="shared" si="953"/>
        <v>0</v>
      </c>
      <c r="R493" s="1015" t="str">
        <f t="shared" si="951"/>
        <v/>
      </c>
      <c r="S493" s="1015"/>
      <c r="U493">
        <v>351</v>
      </c>
      <c r="W493" s="278"/>
      <c r="X493" s="278"/>
      <c r="Y493" s="854"/>
      <c r="Z493" s="855"/>
      <c r="AA493" s="279"/>
      <c r="AR493" s="242">
        <v>351</v>
      </c>
      <c r="AS493" s="331">
        <f t="shared" si="1035"/>
        <v>0</v>
      </c>
      <c r="AT493" s="566">
        <f t="shared" si="974"/>
        <v>0</v>
      </c>
      <c r="AU493" s="331">
        <f t="shared" ca="1" si="954"/>
        <v>0</v>
      </c>
      <c r="AV493" s="329">
        <f t="shared" si="1036"/>
        <v>0</v>
      </c>
      <c r="AW493" s="331">
        <f t="shared" ca="1" si="1037"/>
        <v>0</v>
      </c>
      <c r="AX493" s="331">
        <f t="shared" si="975"/>
        <v>0</v>
      </c>
      <c r="AY493" s="331">
        <f t="shared" si="1027"/>
        <v>0</v>
      </c>
      <c r="AZ493" s="350">
        <f t="shared" si="1038"/>
        <v>0</v>
      </c>
      <c r="BA493" s="420">
        <f t="shared" ca="1" si="1039"/>
        <v>0</v>
      </c>
      <c r="BB493" s="416">
        <f t="shared" ca="1" si="976"/>
        <v>0</v>
      </c>
      <c r="BC493" s="372">
        <f t="shared" si="1059"/>
        <v>0</v>
      </c>
      <c r="BD493" s="242">
        <v>352</v>
      </c>
      <c r="BE493" s="29">
        <f t="shared" si="955"/>
        <v>0</v>
      </c>
      <c r="BF493" s="29">
        <f t="shared" ca="1" si="977"/>
        <v>0</v>
      </c>
      <c r="BG493" s="29">
        <f t="shared" ca="1" si="956"/>
        <v>0</v>
      </c>
      <c r="BH493" s="29"/>
      <c r="BI493" s="24">
        <v>351</v>
      </c>
      <c r="BJ493" s="243">
        <f t="shared" ca="1" si="1050"/>
        <v>0</v>
      </c>
      <c r="BK493" s="243">
        <f t="shared" ca="1" si="1021"/>
        <v>0</v>
      </c>
      <c r="BL493" s="243">
        <f t="shared" ca="1" si="978"/>
        <v>0</v>
      </c>
      <c r="BM493" s="33"/>
      <c r="BO493" s="278"/>
      <c r="BP493" s="278"/>
      <c r="BQ493" s="278"/>
      <c r="BR493" s="278"/>
      <c r="BS493" s="278"/>
      <c r="BT493" s="278"/>
      <c r="BU493" s="278"/>
      <c r="BV493" s="278"/>
      <c r="BW493" s="679">
        <v>351</v>
      </c>
      <c r="BX493" s="489">
        <f t="shared" si="979"/>
        <v>0</v>
      </c>
      <c r="BY493" s="489">
        <f t="shared" si="957"/>
        <v>0</v>
      </c>
      <c r="BZ493" s="489">
        <f t="shared" ca="1" si="958"/>
        <v>0</v>
      </c>
      <c r="CA493" s="489">
        <f t="shared" si="980"/>
        <v>0</v>
      </c>
      <c r="CB493" s="489">
        <f t="shared" ca="1" si="981"/>
        <v>0</v>
      </c>
      <c r="CC493" s="489">
        <f t="shared" si="982"/>
        <v>0</v>
      </c>
      <c r="CD493" s="489">
        <f t="shared" si="983"/>
        <v>0</v>
      </c>
      <c r="CE493" s="647">
        <f t="shared" si="984"/>
        <v>0</v>
      </c>
      <c r="CF493" s="700">
        <f t="shared" ca="1" si="1022"/>
        <v>0</v>
      </c>
      <c r="CG493" s="701">
        <f t="shared" ca="1" si="985"/>
        <v>0</v>
      </c>
      <c r="CH493" s="710">
        <f t="shared" si="1060"/>
        <v>0</v>
      </c>
      <c r="CI493" s="679">
        <v>352</v>
      </c>
      <c r="CJ493" s="29">
        <f t="shared" si="959"/>
        <v>0</v>
      </c>
      <c r="CK493" s="29">
        <f t="shared" ca="1" si="1069"/>
        <v>0</v>
      </c>
      <c r="CL493" s="29">
        <f t="shared" ca="1" si="960"/>
        <v>0</v>
      </c>
      <c r="CM493" s="29"/>
      <c r="CN493" s="29">
        <v>351</v>
      </c>
      <c r="CO493" s="29">
        <f t="shared" ca="1" si="1051"/>
        <v>0</v>
      </c>
      <c r="CP493" s="29">
        <f t="shared" ref="CP493:CP502" ca="1" si="1073">IF(CN493&gt;$CF$140,0,CP492+CO493)</f>
        <v>0</v>
      </c>
      <c r="CQ493" s="29">
        <f t="shared" ca="1" si="986"/>
        <v>0</v>
      </c>
      <c r="CR493" s="292"/>
      <c r="DB493" s="242">
        <v>351</v>
      </c>
      <c r="DC493" s="488">
        <f t="shared" si="987"/>
        <v>0</v>
      </c>
      <c r="DD493" s="489">
        <f t="shared" si="961"/>
        <v>0</v>
      </c>
      <c r="DE493" s="488">
        <f t="shared" ca="1" si="988"/>
        <v>0</v>
      </c>
      <c r="DF493" s="489">
        <f t="shared" si="989"/>
        <v>0</v>
      </c>
      <c r="DG493" s="488">
        <f t="shared" ca="1" si="990"/>
        <v>0</v>
      </c>
      <c r="DH493" s="488">
        <f t="shared" si="991"/>
        <v>0</v>
      </c>
      <c r="DI493" s="488">
        <f t="shared" si="992"/>
        <v>0</v>
      </c>
      <c r="DJ493" s="523">
        <f t="shared" si="993"/>
        <v>0</v>
      </c>
      <c r="DK493" s="420">
        <f t="shared" ca="1" si="962"/>
        <v>0</v>
      </c>
      <c r="DL493" s="416">
        <f t="shared" ca="1" si="994"/>
        <v>0</v>
      </c>
      <c r="DM493" s="372">
        <f t="shared" si="1061"/>
        <v>0</v>
      </c>
      <c r="DN493" s="242">
        <v>352</v>
      </c>
      <c r="DO493" s="29">
        <f t="shared" si="963"/>
        <v>0</v>
      </c>
      <c r="DP493" s="29">
        <f t="shared" ca="1" si="931"/>
        <v>0</v>
      </c>
      <c r="DQ493" s="29">
        <f t="shared" ca="1" si="964"/>
        <v>0</v>
      </c>
      <c r="DR493" s="29"/>
      <c r="DS493" s="24">
        <v>351</v>
      </c>
      <c r="DT493" s="243">
        <f t="shared" ca="1" si="1052"/>
        <v>0</v>
      </c>
      <c r="DU493" s="243">
        <f t="shared" ref="DU493:DU502" ca="1" si="1074">IF(DS493&gt;$DK$140,0,DU492+DT493)</f>
        <v>0</v>
      </c>
      <c r="DV493" s="243">
        <f t="shared" ca="1" si="995"/>
        <v>0</v>
      </c>
      <c r="DW493" s="33"/>
      <c r="EG493" s="242">
        <v>351</v>
      </c>
      <c r="EH493" s="331">
        <f t="shared" ca="1" si="996"/>
        <v>0</v>
      </c>
      <c r="EI493" s="599">
        <f t="shared" ca="1" si="1062"/>
        <v>0</v>
      </c>
      <c r="EJ493" s="331">
        <f t="shared" ca="1" si="997"/>
        <v>0</v>
      </c>
      <c r="EK493" s="594">
        <f t="shared" ca="1" si="998"/>
        <v>0</v>
      </c>
      <c r="EL493" s="488">
        <f t="shared" ca="1" si="999"/>
        <v>0</v>
      </c>
      <c r="EM493" s="331">
        <f t="shared" si="1000"/>
        <v>0</v>
      </c>
      <c r="EN493" s="331">
        <f t="shared" si="1001"/>
        <v>0</v>
      </c>
      <c r="EO493" s="595">
        <f t="shared" ca="1" si="1002"/>
        <v>0</v>
      </c>
      <c r="EP493" s="420">
        <f t="shared" ca="1" si="1040"/>
        <v>0</v>
      </c>
      <c r="EQ493" s="416">
        <f t="shared" ca="1" si="1003"/>
        <v>0</v>
      </c>
      <c r="ER493" s="372">
        <f t="shared" ca="1" si="1063"/>
        <v>0</v>
      </c>
      <c r="ES493" s="242">
        <v>352</v>
      </c>
      <c r="ET493" s="29">
        <f t="shared" si="1004"/>
        <v>0</v>
      </c>
      <c r="EU493" s="29">
        <f t="shared" ca="1" si="1070"/>
        <v>0</v>
      </c>
      <c r="EV493" s="29">
        <f t="shared" ca="1" si="965"/>
        <v>0</v>
      </c>
      <c r="EW493" s="29"/>
      <c r="EX493" s="24">
        <v>351</v>
      </c>
      <c r="EY493" s="243">
        <f t="shared" ca="1" si="1053"/>
        <v>0</v>
      </c>
      <c r="EZ493" s="243">
        <f t="shared" ref="EZ493:EZ502" ca="1" si="1075">IF(EX493&gt;$EP$140,0,EZ492+EY493)</f>
        <v>0</v>
      </c>
      <c r="FA493" s="243">
        <f t="shared" ca="1" si="1005"/>
        <v>0</v>
      </c>
      <c r="FB493" s="33"/>
      <c r="FL493" s="242">
        <v>351</v>
      </c>
      <c r="FM493" s="331">
        <f t="shared" ca="1" si="1006"/>
        <v>0</v>
      </c>
      <c r="FN493" s="600">
        <f t="shared" ca="1" si="1064"/>
        <v>0</v>
      </c>
      <c r="FO493" s="331">
        <f t="shared" ca="1" si="1007"/>
        <v>0</v>
      </c>
      <c r="FP493" s="597">
        <f t="shared" ca="1" si="1008"/>
        <v>0</v>
      </c>
      <c r="FQ493" s="488">
        <f t="shared" ca="1" si="1009"/>
        <v>0</v>
      </c>
      <c r="FR493" s="331">
        <f t="shared" si="1010"/>
        <v>0</v>
      </c>
      <c r="FS493" s="331">
        <f t="shared" si="1011"/>
        <v>0</v>
      </c>
      <c r="FT493" s="596">
        <f t="shared" ca="1" si="1012"/>
        <v>0</v>
      </c>
      <c r="FU493" s="420">
        <f t="shared" ca="1" si="966"/>
        <v>0</v>
      </c>
      <c r="FV493" s="416">
        <f t="shared" ca="1" si="1013"/>
        <v>0</v>
      </c>
      <c r="FW493" s="372">
        <f t="shared" ca="1" si="1065"/>
        <v>0</v>
      </c>
      <c r="FX493" s="242">
        <v>352</v>
      </c>
      <c r="FY493" s="29">
        <f t="shared" si="1014"/>
        <v>0</v>
      </c>
      <c r="FZ493" s="29">
        <f t="shared" ca="1" si="1071"/>
        <v>0</v>
      </c>
      <c r="GA493" s="29">
        <f t="shared" ca="1" si="967"/>
        <v>0</v>
      </c>
      <c r="GB493" s="29"/>
      <c r="GC493" s="24">
        <v>351</v>
      </c>
      <c r="GD493" s="243">
        <f t="shared" ca="1" si="1054"/>
        <v>0</v>
      </c>
      <c r="GE493" s="243">
        <f t="shared" ref="GE493:GE502" ca="1" si="1076">IF(GC493&gt;$FU$140,0,GE492+GD493)</f>
        <v>0</v>
      </c>
      <c r="GF493" s="243">
        <f t="shared" ca="1" si="1015"/>
        <v>0</v>
      </c>
      <c r="GG493" s="33"/>
      <c r="GQ493" s="242">
        <v>351</v>
      </c>
      <c r="GR493" s="331">
        <f t="shared" ca="1" si="1034"/>
        <v>0</v>
      </c>
      <c r="GS493" s="600">
        <f t="shared" ca="1" si="1066"/>
        <v>0</v>
      </c>
      <c r="GT493" s="331">
        <f t="shared" ca="1" si="1033"/>
        <v>0</v>
      </c>
      <c r="GU493" s="591">
        <f t="shared" ca="1" si="1016"/>
        <v>0</v>
      </c>
      <c r="GV493" s="488">
        <f t="shared" ca="1" si="1055"/>
        <v>0</v>
      </c>
      <c r="GW493" s="331">
        <f t="shared" si="1056"/>
        <v>0</v>
      </c>
      <c r="GX493" s="331">
        <f t="shared" si="1057"/>
        <v>0</v>
      </c>
      <c r="GY493" s="593">
        <f t="shared" ca="1" si="1058"/>
        <v>0</v>
      </c>
      <c r="GZ493" s="420">
        <f t="shared" ca="1" si="970"/>
        <v>0</v>
      </c>
      <c r="HA493" s="416">
        <f t="shared" ca="1" si="1017"/>
        <v>0</v>
      </c>
      <c r="HB493" s="372">
        <f t="shared" ca="1" si="1067"/>
        <v>0</v>
      </c>
      <c r="HC493" s="242">
        <v>352</v>
      </c>
      <c r="HD493" s="29">
        <f t="shared" si="1018"/>
        <v>0</v>
      </c>
      <c r="HE493" s="29">
        <f t="shared" ca="1" si="1072"/>
        <v>0</v>
      </c>
      <c r="HF493" s="29">
        <f t="shared" ca="1" si="971"/>
        <v>0</v>
      </c>
      <c r="HG493" s="29"/>
      <c r="HH493" s="24">
        <v>351</v>
      </c>
      <c r="HI493" s="243">
        <f t="shared" ca="1" si="1068"/>
        <v>0</v>
      </c>
      <c r="HJ493" s="243">
        <f t="shared" ref="HJ493:HJ502" ca="1" si="1077">IF(HH493&gt;$GZ$140,0,HJ492+HI493)</f>
        <v>0</v>
      </c>
      <c r="HK493" s="243">
        <f t="shared" ca="1" si="1019"/>
        <v>0</v>
      </c>
      <c r="HL493" s="33"/>
    </row>
    <row r="494" spans="3:220" ht="15" customHeight="1" x14ac:dyDescent="0.25">
      <c r="C494" s="242">
        <v>352</v>
      </c>
      <c r="D494" s="243">
        <f t="shared" si="928"/>
        <v>0</v>
      </c>
      <c r="E494" s="865">
        <f t="shared" si="1020"/>
        <v>0</v>
      </c>
      <c r="F494" s="866"/>
      <c r="G494" s="243">
        <f t="shared" si="929"/>
        <v>0</v>
      </c>
      <c r="H494" s="859">
        <f t="shared" si="952"/>
        <v>0</v>
      </c>
      <c r="I494" s="860"/>
      <c r="J494" s="243">
        <f t="shared" si="930"/>
        <v>0</v>
      </c>
      <c r="K494" s="859">
        <f t="shared" si="972"/>
        <v>0</v>
      </c>
      <c r="L494" s="860"/>
      <c r="M494" s="860"/>
      <c r="N494" s="861"/>
      <c r="O494" s="248">
        <f t="shared" si="973"/>
        <v>0</v>
      </c>
      <c r="P494" s="248">
        <f t="shared" si="950"/>
        <v>0</v>
      </c>
      <c r="Q494" s="248">
        <f t="shared" si="953"/>
        <v>0</v>
      </c>
      <c r="R494" s="1015" t="str">
        <f t="shared" si="951"/>
        <v/>
      </c>
      <c r="S494" s="1015"/>
      <c r="U494">
        <v>352</v>
      </c>
      <c r="W494" s="278"/>
      <c r="X494" s="278"/>
      <c r="Y494" s="854"/>
      <c r="Z494" s="855"/>
      <c r="AA494" s="279"/>
      <c r="AR494" s="242">
        <v>352</v>
      </c>
      <c r="AS494" s="331">
        <f t="shared" si="1035"/>
        <v>0</v>
      </c>
      <c r="AT494" s="566">
        <f t="shared" si="974"/>
        <v>0</v>
      </c>
      <c r="AU494" s="331">
        <f t="shared" ca="1" si="954"/>
        <v>0</v>
      </c>
      <c r="AV494" s="329">
        <f t="shared" si="1036"/>
        <v>0</v>
      </c>
      <c r="AW494" s="331">
        <f t="shared" ca="1" si="1037"/>
        <v>0</v>
      </c>
      <c r="AX494" s="331">
        <f t="shared" si="975"/>
        <v>0</v>
      </c>
      <c r="AY494" s="331">
        <f t="shared" si="1027"/>
        <v>0</v>
      </c>
      <c r="AZ494" s="350">
        <f t="shared" si="1038"/>
        <v>0</v>
      </c>
      <c r="BA494" s="420">
        <f t="shared" ca="1" si="1039"/>
        <v>0</v>
      </c>
      <c r="BB494" s="416">
        <f t="shared" ca="1" si="976"/>
        <v>0</v>
      </c>
      <c r="BC494" s="372">
        <f t="shared" si="1059"/>
        <v>0</v>
      </c>
      <c r="BD494" s="242">
        <v>353</v>
      </c>
      <c r="BE494" s="29">
        <f t="shared" si="955"/>
        <v>0</v>
      </c>
      <c r="BF494" s="29">
        <f t="shared" ca="1" si="977"/>
        <v>0</v>
      </c>
      <c r="BG494" s="29">
        <f t="shared" ca="1" si="956"/>
        <v>0</v>
      </c>
      <c r="BH494" s="29"/>
      <c r="BI494" s="24">
        <v>352</v>
      </c>
      <c r="BJ494" s="243">
        <f t="shared" ca="1" si="1050"/>
        <v>0</v>
      </c>
      <c r="BK494" s="243">
        <f t="shared" ca="1" si="1021"/>
        <v>0</v>
      </c>
      <c r="BL494" s="243">
        <f t="shared" ca="1" si="978"/>
        <v>0</v>
      </c>
      <c r="BM494" s="33"/>
      <c r="BO494" s="278"/>
      <c r="BP494" s="278"/>
      <c r="BQ494" s="278"/>
      <c r="BR494" s="278"/>
      <c r="BS494" s="278"/>
      <c r="BT494" s="278"/>
      <c r="BU494" s="278"/>
      <c r="BV494" s="278"/>
      <c r="BW494" s="679">
        <v>352</v>
      </c>
      <c r="BX494" s="489">
        <f t="shared" si="979"/>
        <v>0</v>
      </c>
      <c r="BY494" s="489">
        <f t="shared" si="957"/>
        <v>0</v>
      </c>
      <c r="BZ494" s="489">
        <f t="shared" ca="1" si="958"/>
        <v>0</v>
      </c>
      <c r="CA494" s="489">
        <f t="shared" si="980"/>
        <v>0</v>
      </c>
      <c r="CB494" s="489">
        <f t="shared" ca="1" si="981"/>
        <v>0</v>
      </c>
      <c r="CC494" s="489">
        <f t="shared" si="982"/>
        <v>0</v>
      </c>
      <c r="CD494" s="489">
        <f t="shared" si="983"/>
        <v>0</v>
      </c>
      <c r="CE494" s="647">
        <f t="shared" si="984"/>
        <v>0</v>
      </c>
      <c r="CF494" s="700">
        <f t="shared" ca="1" si="1022"/>
        <v>0</v>
      </c>
      <c r="CG494" s="701">
        <f t="shared" ca="1" si="985"/>
        <v>0</v>
      </c>
      <c r="CH494" s="710">
        <f t="shared" si="1060"/>
        <v>0</v>
      </c>
      <c r="CI494" s="679">
        <v>353</v>
      </c>
      <c r="CJ494" s="29">
        <f t="shared" si="959"/>
        <v>0</v>
      </c>
      <c r="CK494" s="29">
        <f t="shared" ca="1" si="1069"/>
        <v>0</v>
      </c>
      <c r="CL494" s="29">
        <f t="shared" ca="1" si="960"/>
        <v>0</v>
      </c>
      <c r="CM494" s="29"/>
      <c r="CN494" s="29">
        <v>352</v>
      </c>
      <c r="CO494" s="29">
        <f t="shared" ca="1" si="1051"/>
        <v>0</v>
      </c>
      <c r="CP494" s="29">
        <f t="shared" ca="1" si="1073"/>
        <v>0</v>
      </c>
      <c r="CQ494" s="29">
        <f t="shared" ca="1" si="986"/>
        <v>0</v>
      </c>
      <c r="CR494" s="292"/>
      <c r="DB494" s="242">
        <v>352</v>
      </c>
      <c r="DC494" s="488">
        <f t="shared" si="987"/>
        <v>0</v>
      </c>
      <c r="DD494" s="489">
        <f t="shared" si="961"/>
        <v>0</v>
      </c>
      <c r="DE494" s="488">
        <f t="shared" ca="1" si="988"/>
        <v>0</v>
      </c>
      <c r="DF494" s="489">
        <f t="shared" si="989"/>
        <v>0</v>
      </c>
      <c r="DG494" s="488">
        <f t="shared" ca="1" si="990"/>
        <v>0</v>
      </c>
      <c r="DH494" s="488">
        <f t="shared" si="991"/>
        <v>0</v>
      </c>
      <c r="DI494" s="488">
        <f t="shared" si="992"/>
        <v>0</v>
      </c>
      <c r="DJ494" s="523">
        <f t="shared" si="993"/>
        <v>0</v>
      </c>
      <c r="DK494" s="420">
        <f t="shared" ca="1" si="962"/>
        <v>0</v>
      </c>
      <c r="DL494" s="416">
        <f t="shared" ca="1" si="994"/>
        <v>0</v>
      </c>
      <c r="DM494" s="372">
        <f t="shared" si="1061"/>
        <v>0</v>
      </c>
      <c r="DN494" s="242">
        <v>353</v>
      </c>
      <c r="DO494" s="29">
        <f t="shared" si="963"/>
        <v>0</v>
      </c>
      <c r="DP494" s="29">
        <f t="shared" ca="1" si="931"/>
        <v>0</v>
      </c>
      <c r="DQ494" s="29">
        <f t="shared" ca="1" si="964"/>
        <v>0</v>
      </c>
      <c r="DR494" s="29"/>
      <c r="DS494" s="24">
        <v>352</v>
      </c>
      <c r="DT494" s="243">
        <f t="shared" ca="1" si="1052"/>
        <v>0</v>
      </c>
      <c r="DU494" s="243">
        <f t="shared" ca="1" si="1074"/>
        <v>0</v>
      </c>
      <c r="DV494" s="243">
        <f t="shared" ca="1" si="995"/>
        <v>0</v>
      </c>
      <c r="DW494" s="33"/>
      <c r="EG494" s="242">
        <v>352</v>
      </c>
      <c r="EH494" s="331">
        <f t="shared" ca="1" si="996"/>
        <v>0</v>
      </c>
      <c r="EI494" s="599">
        <f t="shared" ca="1" si="1062"/>
        <v>0</v>
      </c>
      <c r="EJ494" s="331">
        <f t="shared" ca="1" si="997"/>
        <v>0</v>
      </c>
      <c r="EK494" s="594">
        <f t="shared" ca="1" si="998"/>
        <v>0</v>
      </c>
      <c r="EL494" s="488">
        <f t="shared" ca="1" si="999"/>
        <v>0</v>
      </c>
      <c r="EM494" s="331">
        <f t="shared" si="1000"/>
        <v>0</v>
      </c>
      <c r="EN494" s="331">
        <f t="shared" si="1001"/>
        <v>0</v>
      </c>
      <c r="EO494" s="595">
        <f t="shared" ca="1" si="1002"/>
        <v>0</v>
      </c>
      <c r="EP494" s="420">
        <f t="shared" ca="1" si="1040"/>
        <v>0</v>
      </c>
      <c r="EQ494" s="416">
        <f t="shared" ca="1" si="1003"/>
        <v>0</v>
      </c>
      <c r="ER494" s="372">
        <f t="shared" ca="1" si="1063"/>
        <v>0</v>
      </c>
      <c r="ES494" s="242">
        <v>353</v>
      </c>
      <c r="ET494" s="29">
        <f t="shared" si="1004"/>
        <v>0</v>
      </c>
      <c r="EU494" s="29">
        <f t="shared" ca="1" si="1070"/>
        <v>0</v>
      </c>
      <c r="EV494" s="29">
        <f t="shared" ca="1" si="965"/>
        <v>0</v>
      </c>
      <c r="EW494" s="29"/>
      <c r="EX494" s="24">
        <v>352</v>
      </c>
      <c r="EY494" s="243">
        <f t="shared" ca="1" si="1053"/>
        <v>0</v>
      </c>
      <c r="EZ494" s="243">
        <f t="shared" ca="1" si="1075"/>
        <v>0</v>
      </c>
      <c r="FA494" s="243">
        <f t="shared" ca="1" si="1005"/>
        <v>0</v>
      </c>
      <c r="FB494" s="33"/>
      <c r="FL494" s="242">
        <v>352</v>
      </c>
      <c r="FM494" s="331">
        <f t="shared" ca="1" si="1006"/>
        <v>0</v>
      </c>
      <c r="FN494" s="600">
        <f t="shared" ca="1" si="1064"/>
        <v>0</v>
      </c>
      <c r="FO494" s="331">
        <f t="shared" ca="1" si="1007"/>
        <v>0</v>
      </c>
      <c r="FP494" s="597">
        <f t="shared" ca="1" si="1008"/>
        <v>0</v>
      </c>
      <c r="FQ494" s="488">
        <f t="shared" ca="1" si="1009"/>
        <v>0</v>
      </c>
      <c r="FR494" s="331">
        <f t="shared" si="1010"/>
        <v>0</v>
      </c>
      <c r="FS494" s="331">
        <f t="shared" si="1011"/>
        <v>0</v>
      </c>
      <c r="FT494" s="596">
        <f t="shared" ca="1" si="1012"/>
        <v>0</v>
      </c>
      <c r="FU494" s="420">
        <f t="shared" ca="1" si="966"/>
        <v>0</v>
      </c>
      <c r="FV494" s="416">
        <f t="shared" ca="1" si="1013"/>
        <v>0</v>
      </c>
      <c r="FW494" s="372">
        <f t="shared" ca="1" si="1065"/>
        <v>0</v>
      </c>
      <c r="FX494" s="242">
        <v>353</v>
      </c>
      <c r="FY494" s="29">
        <f t="shared" si="1014"/>
        <v>0</v>
      </c>
      <c r="FZ494" s="29">
        <f t="shared" ca="1" si="1071"/>
        <v>0</v>
      </c>
      <c r="GA494" s="29">
        <f t="shared" ca="1" si="967"/>
        <v>0</v>
      </c>
      <c r="GB494" s="29"/>
      <c r="GC494" s="24">
        <v>352</v>
      </c>
      <c r="GD494" s="243">
        <f t="shared" ca="1" si="1054"/>
        <v>0</v>
      </c>
      <c r="GE494" s="243">
        <f t="shared" ca="1" si="1076"/>
        <v>0</v>
      </c>
      <c r="GF494" s="243">
        <f t="shared" ca="1" si="1015"/>
        <v>0</v>
      </c>
      <c r="GG494" s="33"/>
      <c r="GQ494" s="242">
        <v>352</v>
      </c>
      <c r="GR494" s="331">
        <f t="shared" ca="1" si="1034"/>
        <v>0</v>
      </c>
      <c r="GS494" s="600">
        <f t="shared" ca="1" si="1066"/>
        <v>0</v>
      </c>
      <c r="GT494" s="331">
        <f t="shared" ca="1" si="1033"/>
        <v>0</v>
      </c>
      <c r="GU494" s="591">
        <f t="shared" ca="1" si="1016"/>
        <v>0</v>
      </c>
      <c r="GV494" s="488">
        <f t="shared" ca="1" si="1055"/>
        <v>0</v>
      </c>
      <c r="GW494" s="331">
        <f t="shared" si="1056"/>
        <v>0</v>
      </c>
      <c r="GX494" s="331">
        <f t="shared" si="1057"/>
        <v>0</v>
      </c>
      <c r="GY494" s="593">
        <f t="shared" ca="1" si="1058"/>
        <v>0</v>
      </c>
      <c r="GZ494" s="420">
        <f t="shared" ca="1" si="970"/>
        <v>0</v>
      </c>
      <c r="HA494" s="416">
        <f t="shared" ca="1" si="1017"/>
        <v>0</v>
      </c>
      <c r="HB494" s="372">
        <f t="shared" ca="1" si="1067"/>
        <v>0</v>
      </c>
      <c r="HC494" s="242">
        <v>353</v>
      </c>
      <c r="HD494" s="29">
        <f t="shared" si="1018"/>
        <v>0</v>
      </c>
      <c r="HE494" s="29">
        <f t="shared" ca="1" si="1072"/>
        <v>0</v>
      </c>
      <c r="HF494" s="29">
        <f t="shared" ca="1" si="971"/>
        <v>0</v>
      </c>
      <c r="HG494" s="29"/>
      <c r="HH494" s="24">
        <v>352</v>
      </c>
      <c r="HI494" s="243">
        <f t="shared" ca="1" si="1068"/>
        <v>0</v>
      </c>
      <c r="HJ494" s="243">
        <f t="shared" ca="1" si="1077"/>
        <v>0</v>
      </c>
      <c r="HK494" s="243">
        <f t="shared" ca="1" si="1019"/>
        <v>0</v>
      </c>
      <c r="HL494" s="33"/>
    </row>
    <row r="495" spans="3:220" ht="15" customHeight="1" x14ac:dyDescent="0.25">
      <c r="C495" s="242">
        <v>353</v>
      </c>
      <c r="D495" s="243">
        <f t="shared" si="928"/>
        <v>0</v>
      </c>
      <c r="E495" s="865">
        <f t="shared" si="1020"/>
        <v>0</v>
      </c>
      <c r="F495" s="866"/>
      <c r="G495" s="243">
        <f t="shared" si="929"/>
        <v>0</v>
      </c>
      <c r="H495" s="859">
        <f t="shared" si="952"/>
        <v>0</v>
      </c>
      <c r="I495" s="860"/>
      <c r="J495" s="243">
        <f t="shared" si="930"/>
        <v>0</v>
      </c>
      <c r="K495" s="859">
        <f t="shared" si="972"/>
        <v>0</v>
      </c>
      <c r="L495" s="860"/>
      <c r="M495" s="860"/>
      <c r="N495" s="861"/>
      <c r="O495" s="248">
        <f t="shared" si="973"/>
        <v>0</v>
      </c>
      <c r="P495" s="248">
        <f t="shared" si="950"/>
        <v>0</v>
      </c>
      <c r="Q495" s="248">
        <f t="shared" si="953"/>
        <v>0</v>
      </c>
      <c r="R495" s="1015" t="str">
        <f t="shared" si="951"/>
        <v/>
      </c>
      <c r="S495" s="1015"/>
      <c r="U495">
        <v>353</v>
      </c>
      <c r="W495" s="278"/>
      <c r="X495" s="278"/>
      <c r="Y495" s="854"/>
      <c r="Z495" s="855"/>
      <c r="AA495" s="279"/>
      <c r="AR495" s="242">
        <v>353</v>
      </c>
      <c r="AS495" s="331">
        <f t="shared" si="1035"/>
        <v>0</v>
      </c>
      <c r="AT495" s="566">
        <f t="shared" si="974"/>
        <v>0</v>
      </c>
      <c r="AU495" s="331">
        <f t="shared" ca="1" si="954"/>
        <v>0</v>
      </c>
      <c r="AV495" s="329">
        <f t="shared" si="1036"/>
        <v>0</v>
      </c>
      <c r="AW495" s="331">
        <f t="shared" ca="1" si="1037"/>
        <v>0</v>
      </c>
      <c r="AX495" s="331">
        <f t="shared" si="975"/>
        <v>0</v>
      </c>
      <c r="AY495" s="331">
        <f t="shared" si="1027"/>
        <v>0</v>
      </c>
      <c r="AZ495" s="350">
        <f t="shared" si="1038"/>
        <v>0</v>
      </c>
      <c r="BA495" s="420">
        <f t="shared" ca="1" si="1039"/>
        <v>0</v>
      </c>
      <c r="BB495" s="416">
        <f t="shared" ca="1" si="976"/>
        <v>0</v>
      </c>
      <c r="BC495" s="372">
        <f t="shared" si="1059"/>
        <v>0</v>
      </c>
      <c r="BD495" s="242">
        <v>354</v>
      </c>
      <c r="BE495" s="29">
        <f t="shared" si="955"/>
        <v>0</v>
      </c>
      <c r="BF495" s="29">
        <f t="shared" ca="1" si="977"/>
        <v>0</v>
      </c>
      <c r="BG495" s="29">
        <f t="shared" ca="1" si="956"/>
        <v>0</v>
      </c>
      <c r="BH495" s="29"/>
      <c r="BI495" s="24">
        <v>353</v>
      </c>
      <c r="BJ495" s="243">
        <f t="shared" ca="1" si="1050"/>
        <v>0</v>
      </c>
      <c r="BK495" s="243">
        <f t="shared" ca="1" si="1021"/>
        <v>0</v>
      </c>
      <c r="BL495" s="243">
        <f t="shared" ca="1" si="978"/>
        <v>0</v>
      </c>
      <c r="BM495" s="33"/>
      <c r="BO495" s="278"/>
      <c r="BP495" s="278"/>
      <c r="BQ495" s="278"/>
      <c r="BR495" s="278"/>
      <c r="BS495" s="278"/>
      <c r="BT495" s="278"/>
      <c r="BU495" s="278"/>
      <c r="BV495" s="278"/>
      <c r="BW495" s="679">
        <v>353</v>
      </c>
      <c r="BX495" s="489">
        <f t="shared" si="979"/>
        <v>0</v>
      </c>
      <c r="BY495" s="489">
        <f t="shared" si="957"/>
        <v>0</v>
      </c>
      <c r="BZ495" s="489">
        <f t="shared" ca="1" si="958"/>
        <v>0</v>
      </c>
      <c r="CA495" s="489">
        <f t="shared" si="980"/>
        <v>0</v>
      </c>
      <c r="CB495" s="489">
        <f t="shared" ca="1" si="981"/>
        <v>0</v>
      </c>
      <c r="CC495" s="489">
        <f t="shared" si="982"/>
        <v>0</v>
      </c>
      <c r="CD495" s="489">
        <f t="shared" si="983"/>
        <v>0</v>
      </c>
      <c r="CE495" s="647">
        <f t="shared" si="984"/>
        <v>0</v>
      </c>
      <c r="CF495" s="700">
        <f t="shared" ca="1" si="1022"/>
        <v>0</v>
      </c>
      <c r="CG495" s="701">
        <f t="shared" ca="1" si="985"/>
        <v>0</v>
      </c>
      <c r="CH495" s="710">
        <f t="shared" si="1060"/>
        <v>0</v>
      </c>
      <c r="CI495" s="679">
        <v>354</v>
      </c>
      <c r="CJ495" s="29">
        <f t="shared" si="959"/>
        <v>0</v>
      </c>
      <c r="CK495" s="29">
        <f t="shared" ca="1" si="1069"/>
        <v>0</v>
      </c>
      <c r="CL495" s="29">
        <f t="shared" ca="1" si="960"/>
        <v>0</v>
      </c>
      <c r="CM495" s="29"/>
      <c r="CN495" s="29">
        <v>353</v>
      </c>
      <c r="CO495" s="29">
        <f t="shared" ca="1" si="1051"/>
        <v>0</v>
      </c>
      <c r="CP495" s="29">
        <f t="shared" ca="1" si="1073"/>
        <v>0</v>
      </c>
      <c r="CQ495" s="29">
        <f t="shared" ca="1" si="986"/>
        <v>0</v>
      </c>
      <c r="CR495" s="292"/>
      <c r="DB495" s="242">
        <v>353</v>
      </c>
      <c r="DC495" s="488">
        <f t="shared" si="987"/>
        <v>0</v>
      </c>
      <c r="DD495" s="489">
        <f t="shared" si="961"/>
        <v>0</v>
      </c>
      <c r="DE495" s="488">
        <f t="shared" ca="1" si="988"/>
        <v>0</v>
      </c>
      <c r="DF495" s="489">
        <f t="shared" si="989"/>
        <v>0</v>
      </c>
      <c r="DG495" s="488">
        <f t="shared" ca="1" si="990"/>
        <v>0</v>
      </c>
      <c r="DH495" s="488">
        <f t="shared" si="991"/>
        <v>0</v>
      </c>
      <c r="DI495" s="488">
        <f t="shared" si="992"/>
        <v>0</v>
      </c>
      <c r="DJ495" s="523">
        <f t="shared" si="993"/>
        <v>0</v>
      </c>
      <c r="DK495" s="420">
        <f t="shared" ca="1" si="962"/>
        <v>0</v>
      </c>
      <c r="DL495" s="416">
        <f t="shared" ca="1" si="994"/>
        <v>0</v>
      </c>
      <c r="DM495" s="372">
        <f t="shared" si="1061"/>
        <v>0</v>
      </c>
      <c r="DN495" s="242">
        <v>354</v>
      </c>
      <c r="DO495" s="29">
        <f t="shared" si="963"/>
        <v>0</v>
      </c>
      <c r="DP495" s="29">
        <f t="shared" ca="1" si="931"/>
        <v>0</v>
      </c>
      <c r="DQ495" s="29">
        <f t="shared" ca="1" si="964"/>
        <v>0</v>
      </c>
      <c r="DR495" s="29"/>
      <c r="DS495" s="24">
        <v>353</v>
      </c>
      <c r="DT495" s="243">
        <f t="shared" ca="1" si="1052"/>
        <v>0</v>
      </c>
      <c r="DU495" s="243">
        <f t="shared" ca="1" si="1074"/>
        <v>0</v>
      </c>
      <c r="DV495" s="243">
        <f t="shared" ca="1" si="995"/>
        <v>0</v>
      </c>
      <c r="DW495" s="33"/>
      <c r="EG495" s="242">
        <v>353</v>
      </c>
      <c r="EH495" s="331">
        <f t="shared" ca="1" si="996"/>
        <v>0</v>
      </c>
      <c r="EI495" s="599">
        <f t="shared" ca="1" si="1062"/>
        <v>0</v>
      </c>
      <c r="EJ495" s="331">
        <f t="shared" ca="1" si="997"/>
        <v>0</v>
      </c>
      <c r="EK495" s="594">
        <f t="shared" ca="1" si="998"/>
        <v>0</v>
      </c>
      <c r="EL495" s="488">
        <f t="shared" ca="1" si="999"/>
        <v>0</v>
      </c>
      <c r="EM495" s="331">
        <f t="shared" si="1000"/>
        <v>0</v>
      </c>
      <c r="EN495" s="331">
        <f t="shared" si="1001"/>
        <v>0</v>
      </c>
      <c r="EO495" s="595">
        <f t="shared" ca="1" si="1002"/>
        <v>0</v>
      </c>
      <c r="EP495" s="420">
        <f t="shared" ca="1" si="1040"/>
        <v>0</v>
      </c>
      <c r="EQ495" s="416">
        <f t="shared" ca="1" si="1003"/>
        <v>0</v>
      </c>
      <c r="ER495" s="372">
        <f t="shared" ca="1" si="1063"/>
        <v>0</v>
      </c>
      <c r="ES495" s="242">
        <v>354</v>
      </c>
      <c r="ET495" s="29">
        <f t="shared" si="1004"/>
        <v>0</v>
      </c>
      <c r="EU495" s="29">
        <f t="shared" ca="1" si="1070"/>
        <v>0</v>
      </c>
      <c r="EV495" s="29">
        <f t="shared" ca="1" si="965"/>
        <v>0</v>
      </c>
      <c r="EW495" s="29"/>
      <c r="EX495" s="24">
        <v>353</v>
      </c>
      <c r="EY495" s="243">
        <f t="shared" ca="1" si="1053"/>
        <v>0</v>
      </c>
      <c r="EZ495" s="243">
        <f t="shared" ca="1" si="1075"/>
        <v>0</v>
      </c>
      <c r="FA495" s="243">
        <f t="shared" ca="1" si="1005"/>
        <v>0</v>
      </c>
      <c r="FB495" s="33"/>
      <c r="FL495" s="242">
        <v>353</v>
      </c>
      <c r="FM495" s="331">
        <f t="shared" ca="1" si="1006"/>
        <v>0</v>
      </c>
      <c r="FN495" s="600">
        <f t="shared" ca="1" si="1064"/>
        <v>0</v>
      </c>
      <c r="FO495" s="331">
        <f t="shared" ca="1" si="1007"/>
        <v>0</v>
      </c>
      <c r="FP495" s="597">
        <f t="shared" ca="1" si="1008"/>
        <v>0</v>
      </c>
      <c r="FQ495" s="488">
        <f t="shared" ca="1" si="1009"/>
        <v>0</v>
      </c>
      <c r="FR495" s="331">
        <f t="shared" si="1010"/>
        <v>0</v>
      </c>
      <c r="FS495" s="331">
        <f t="shared" si="1011"/>
        <v>0</v>
      </c>
      <c r="FT495" s="596">
        <f t="shared" ca="1" si="1012"/>
        <v>0</v>
      </c>
      <c r="FU495" s="420">
        <f t="shared" ca="1" si="966"/>
        <v>0</v>
      </c>
      <c r="FV495" s="416">
        <f t="shared" ca="1" si="1013"/>
        <v>0</v>
      </c>
      <c r="FW495" s="372">
        <f t="shared" ca="1" si="1065"/>
        <v>0</v>
      </c>
      <c r="FX495" s="242">
        <v>354</v>
      </c>
      <c r="FY495" s="29">
        <f t="shared" si="1014"/>
        <v>0</v>
      </c>
      <c r="FZ495" s="29">
        <f t="shared" ca="1" si="1071"/>
        <v>0</v>
      </c>
      <c r="GA495" s="29">
        <f t="shared" ca="1" si="967"/>
        <v>0</v>
      </c>
      <c r="GB495" s="29"/>
      <c r="GC495" s="24">
        <v>353</v>
      </c>
      <c r="GD495" s="243">
        <f t="shared" ca="1" si="1054"/>
        <v>0</v>
      </c>
      <c r="GE495" s="243">
        <f t="shared" ca="1" si="1076"/>
        <v>0</v>
      </c>
      <c r="GF495" s="243">
        <f t="shared" ca="1" si="1015"/>
        <v>0</v>
      </c>
      <c r="GG495" s="33"/>
      <c r="GQ495" s="242">
        <v>353</v>
      </c>
      <c r="GR495" s="331">
        <f t="shared" ca="1" si="1034"/>
        <v>0</v>
      </c>
      <c r="GS495" s="600">
        <f t="shared" ca="1" si="1066"/>
        <v>0</v>
      </c>
      <c r="GT495" s="331">
        <f t="shared" ca="1" si="1033"/>
        <v>0</v>
      </c>
      <c r="GU495" s="591">
        <f t="shared" ca="1" si="1016"/>
        <v>0</v>
      </c>
      <c r="GV495" s="488">
        <f t="shared" ca="1" si="1055"/>
        <v>0</v>
      </c>
      <c r="GW495" s="331">
        <f t="shared" si="1056"/>
        <v>0</v>
      </c>
      <c r="GX495" s="331">
        <f t="shared" si="1057"/>
        <v>0</v>
      </c>
      <c r="GY495" s="593">
        <f t="shared" ca="1" si="1058"/>
        <v>0</v>
      </c>
      <c r="GZ495" s="420">
        <f t="shared" ca="1" si="970"/>
        <v>0</v>
      </c>
      <c r="HA495" s="416">
        <f t="shared" ca="1" si="1017"/>
        <v>0</v>
      </c>
      <c r="HB495" s="372">
        <f t="shared" ca="1" si="1067"/>
        <v>0</v>
      </c>
      <c r="HC495" s="242">
        <v>354</v>
      </c>
      <c r="HD495" s="29">
        <f t="shared" si="1018"/>
        <v>0</v>
      </c>
      <c r="HE495" s="29">
        <f t="shared" ca="1" si="1072"/>
        <v>0</v>
      </c>
      <c r="HF495" s="29">
        <f t="shared" ca="1" si="971"/>
        <v>0</v>
      </c>
      <c r="HG495" s="29"/>
      <c r="HH495" s="24">
        <v>353</v>
      </c>
      <c r="HI495" s="243">
        <f t="shared" ca="1" si="1068"/>
        <v>0</v>
      </c>
      <c r="HJ495" s="243">
        <f t="shared" ca="1" si="1077"/>
        <v>0</v>
      </c>
      <c r="HK495" s="243">
        <f t="shared" ca="1" si="1019"/>
        <v>0</v>
      </c>
      <c r="HL495" s="33"/>
    </row>
    <row r="496" spans="3:220" ht="15" customHeight="1" x14ac:dyDescent="0.25">
      <c r="C496" s="242">
        <v>354</v>
      </c>
      <c r="D496" s="243">
        <f t="shared" si="928"/>
        <v>0</v>
      </c>
      <c r="E496" s="865">
        <f t="shared" si="1020"/>
        <v>0</v>
      </c>
      <c r="F496" s="866"/>
      <c r="G496" s="243">
        <f t="shared" si="929"/>
        <v>0</v>
      </c>
      <c r="H496" s="859">
        <f t="shared" si="952"/>
        <v>0</v>
      </c>
      <c r="I496" s="860"/>
      <c r="J496" s="243">
        <f t="shared" si="930"/>
        <v>0</v>
      </c>
      <c r="K496" s="859">
        <f t="shared" si="972"/>
        <v>0</v>
      </c>
      <c r="L496" s="860"/>
      <c r="M496" s="860"/>
      <c r="N496" s="861"/>
      <c r="O496" s="248">
        <f t="shared" si="973"/>
        <v>0</v>
      </c>
      <c r="P496" s="248">
        <f t="shared" si="950"/>
        <v>0</v>
      </c>
      <c r="Q496" s="248">
        <f t="shared" si="953"/>
        <v>0</v>
      </c>
      <c r="R496" s="1015" t="str">
        <f t="shared" si="951"/>
        <v/>
      </c>
      <c r="S496" s="1015"/>
      <c r="U496">
        <v>354</v>
      </c>
      <c r="W496" s="278"/>
      <c r="X496" s="278"/>
      <c r="Y496" s="854"/>
      <c r="Z496" s="855"/>
      <c r="AA496" s="279"/>
      <c r="AR496" s="242">
        <v>354</v>
      </c>
      <c r="AS496" s="331">
        <f t="shared" si="1035"/>
        <v>0</v>
      </c>
      <c r="AT496" s="566">
        <f t="shared" si="974"/>
        <v>0</v>
      </c>
      <c r="AU496" s="331">
        <f t="shared" ca="1" si="954"/>
        <v>0</v>
      </c>
      <c r="AV496" s="329">
        <f t="shared" si="1036"/>
        <v>0</v>
      </c>
      <c r="AW496" s="331">
        <f t="shared" ca="1" si="1037"/>
        <v>0</v>
      </c>
      <c r="AX496" s="331">
        <f t="shared" si="975"/>
        <v>0</v>
      </c>
      <c r="AY496" s="331">
        <f t="shared" si="1027"/>
        <v>0</v>
      </c>
      <c r="AZ496" s="350">
        <f t="shared" si="1038"/>
        <v>0</v>
      </c>
      <c r="BA496" s="420">
        <f t="shared" ca="1" si="1039"/>
        <v>0</v>
      </c>
      <c r="BB496" s="416">
        <f t="shared" ca="1" si="976"/>
        <v>0</v>
      </c>
      <c r="BC496" s="372">
        <f t="shared" si="1059"/>
        <v>0</v>
      </c>
      <c r="BD496" s="242">
        <v>355</v>
      </c>
      <c r="BE496" s="29">
        <f t="shared" si="955"/>
        <v>0</v>
      </c>
      <c r="BF496" s="29">
        <f t="shared" ca="1" si="977"/>
        <v>0</v>
      </c>
      <c r="BG496" s="29">
        <f t="shared" ca="1" si="956"/>
        <v>0</v>
      </c>
      <c r="BH496" s="29"/>
      <c r="BI496" s="24">
        <v>354</v>
      </c>
      <c r="BJ496" s="243">
        <f t="shared" ca="1" si="1050"/>
        <v>0</v>
      </c>
      <c r="BK496" s="243">
        <f t="shared" ca="1" si="1021"/>
        <v>0</v>
      </c>
      <c r="BL496" s="243">
        <f t="shared" ca="1" si="978"/>
        <v>0</v>
      </c>
      <c r="BM496" s="33"/>
      <c r="BO496" s="278"/>
      <c r="BP496" s="278"/>
      <c r="BQ496" s="278"/>
      <c r="BR496" s="278"/>
      <c r="BS496" s="278"/>
      <c r="BT496" s="278"/>
      <c r="BU496" s="278"/>
      <c r="BV496" s="278"/>
      <c r="BW496" s="679">
        <v>354</v>
      </c>
      <c r="BX496" s="489">
        <f t="shared" si="979"/>
        <v>0</v>
      </c>
      <c r="BY496" s="489">
        <f t="shared" si="957"/>
        <v>0</v>
      </c>
      <c r="BZ496" s="489">
        <f t="shared" ca="1" si="958"/>
        <v>0</v>
      </c>
      <c r="CA496" s="489">
        <f t="shared" si="980"/>
        <v>0</v>
      </c>
      <c r="CB496" s="489">
        <f t="shared" ca="1" si="981"/>
        <v>0</v>
      </c>
      <c r="CC496" s="489">
        <f t="shared" si="982"/>
        <v>0</v>
      </c>
      <c r="CD496" s="489">
        <f t="shared" si="983"/>
        <v>0</v>
      </c>
      <c r="CE496" s="647">
        <f t="shared" si="984"/>
        <v>0</v>
      </c>
      <c r="CF496" s="700">
        <f t="shared" ca="1" si="1022"/>
        <v>0</v>
      </c>
      <c r="CG496" s="701">
        <f t="shared" ca="1" si="985"/>
        <v>0</v>
      </c>
      <c r="CH496" s="710">
        <f t="shared" si="1060"/>
        <v>0</v>
      </c>
      <c r="CI496" s="679">
        <v>355</v>
      </c>
      <c r="CJ496" s="29">
        <f t="shared" si="959"/>
        <v>0</v>
      </c>
      <c r="CK496" s="29">
        <f t="shared" ca="1" si="1069"/>
        <v>0</v>
      </c>
      <c r="CL496" s="29">
        <f t="shared" ca="1" si="960"/>
        <v>0</v>
      </c>
      <c r="CM496" s="29"/>
      <c r="CN496" s="29">
        <v>354</v>
      </c>
      <c r="CO496" s="29">
        <f t="shared" ca="1" si="1051"/>
        <v>0</v>
      </c>
      <c r="CP496" s="29">
        <f t="shared" ca="1" si="1073"/>
        <v>0</v>
      </c>
      <c r="CQ496" s="29">
        <f t="shared" ca="1" si="986"/>
        <v>0</v>
      </c>
      <c r="CR496" s="292"/>
      <c r="DB496" s="242">
        <v>354</v>
      </c>
      <c r="DC496" s="488">
        <f t="shared" si="987"/>
        <v>0</v>
      </c>
      <c r="DD496" s="489">
        <f t="shared" si="961"/>
        <v>0</v>
      </c>
      <c r="DE496" s="488">
        <f t="shared" ca="1" si="988"/>
        <v>0</v>
      </c>
      <c r="DF496" s="489">
        <f t="shared" si="989"/>
        <v>0</v>
      </c>
      <c r="DG496" s="488">
        <f t="shared" ca="1" si="990"/>
        <v>0</v>
      </c>
      <c r="DH496" s="488">
        <f t="shared" si="991"/>
        <v>0</v>
      </c>
      <c r="DI496" s="488">
        <f t="shared" si="992"/>
        <v>0</v>
      </c>
      <c r="DJ496" s="523">
        <f t="shared" si="993"/>
        <v>0</v>
      </c>
      <c r="DK496" s="420">
        <f t="shared" ca="1" si="962"/>
        <v>0</v>
      </c>
      <c r="DL496" s="416">
        <f t="shared" ca="1" si="994"/>
        <v>0</v>
      </c>
      <c r="DM496" s="372">
        <f t="shared" si="1061"/>
        <v>0</v>
      </c>
      <c r="DN496" s="242">
        <v>355</v>
      </c>
      <c r="DO496" s="29">
        <f t="shared" si="963"/>
        <v>0</v>
      </c>
      <c r="DP496" s="29">
        <f t="shared" ca="1" si="931"/>
        <v>0</v>
      </c>
      <c r="DQ496" s="29">
        <f t="shared" ca="1" si="964"/>
        <v>0</v>
      </c>
      <c r="DR496" s="29"/>
      <c r="DS496" s="24">
        <v>354</v>
      </c>
      <c r="DT496" s="243">
        <f t="shared" ca="1" si="1052"/>
        <v>0</v>
      </c>
      <c r="DU496" s="243">
        <f t="shared" ca="1" si="1074"/>
        <v>0</v>
      </c>
      <c r="DV496" s="243">
        <f t="shared" ca="1" si="995"/>
        <v>0</v>
      </c>
      <c r="DW496" s="33"/>
      <c r="EG496" s="242">
        <v>354</v>
      </c>
      <c r="EH496" s="331">
        <f t="shared" ca="1" si="996"/>
        <v>0</v>
      </c>
      <c r="EI496" s="599">
        <f t="shared" ca="1" si="1062"/>
        <v>0</v>
      </c>
      <c r="EJ496" s="331">
        <f t="shared" ca="1" si="997"/>
        <v>0</v>
      </c>
      <c r="EK496" s="594">
        <f t="shared" ca="1" si="998"/>
        <v>0</v>
      </c>
      <c r="EL496" s="488">
        <f t="shared" ca="1" si="999"/>
        <v>0</v>
      </c>
      <c r="EM496" s="331">
        <f t="shared" si="1000"/>
        <v>0</v>
      </c>
      <c r="EN496" s="331">
        <f t="shared" si="1001"/>
        <v>0</v>
      </c>
      <c r="EO496" s="595">
        <f t="shared" ca="1" si="1002"/>
        <v>0</v>
      </c>
      <c r="EP496" s="420">
        <f t="shared" ca="1" si="1040"/>
        <v>0</v>
      </c>
      <c r="EQ496" s="416">
        <f t="shared" ca="1" si="1003"/>
        <v>0</v>
      </c>
      <c r="ER496" s="372">
        <f t="shared" ca="1" si="1063"/>
        <v>0</v>
      </c>
      <c r="ES496" s="242">
        <v>355</v>
      </c>
      <c r="ET496" s="29">
        <f t="shared" si="1004"/>
        <v>0</v>
      </c>
      <c r="EU496" s="29">
        <f t="shared" ca="1" si="1070"/>
        <v>0</v>
      </c>
      <c r="EV496" s="29">
        <f t="shared" ca="1" si="965"/>
        <v>0</v>
      </c>
      <c r="EW496" s="29"/>
      <c r="EX496" s="24">
        <v>354</v>
      </c>
      <c r="EY496" s="243">
        <f t="shared" ca="1" si="1053"/>
        <v>0</v>
      </c>
      <c r="EZ496" s="243">
        <f t="shared" ca="1" si="1075"/>
        <v>0</v>
      </c>
      <c r="FA496" s="243">
        <f t="shared" ca="1" si="1005"/>
        <v>0</v>
      </c>
      <c r="FB496" s="33"/>
      <c r="FL496" s="242">
        <v>354</v>
      </c>
      <c r="FM496" s="331">
        <f t="shared" ca="1" si="1006"/>
        <v>0</v>
      </c>
      <c r="FN496" s="600">
        <f t="shared" ca="1" si="1064"/>
        <v>0</v>
      </c>
      <c r="FO496" s="331">
        <f t="shared" ca="1" si="1007"/>
        <v>0</v>
      </c>
      <c r="FP496" s="597">
        <f t="shared" ca="1" si="1008"/>
        <v>0</v>
      </c>
      <c r="FQ496" s="488">
        <f t="shared" ca="1" si="1009"/>
        <v>0</v>
      </c>
      <c r="FR496" s="331">
        <f t="shared" si="1010"/>
        <v>0</v>
      </c>
      <c r="FS496" s="331">
        <f t="shared" si="1011"/>
        <v>0</v>
      </c>
      <c r="FT496" s="596">
        <f t="shared" ca="1" si="1012"/>
        <v>0</v>
      </c>
      <c r="FU496" s="420">
        <f t="shared" ca="1" si="966"/>
        <v>0</v>
      </c>
      <c r="FV496" s="416">
        <f t="shared" ca="1" si="1013"/>
        <v>0</v>
      </c>
      <c r="FW496" s="372">
        <f t="shared" ca="1" si="1065"/>
        <v>0</v>
      </c>
      <c r="FX496" s="242">
        <v>355</v>
      </c>
      <c r="FY496" s="29">
        <f t="shared" si="1014"/>
        <v>0</v>
      </c>
      <c r="FZ496" s="29">
        <f t="shared" ca="1" si="1071"/>
        <v>0</v>
      </c>
      <c r="GA496" s="29">
        <f t="shared" ca="1" si="967"/>
        <v>0</v>
      </c>
      <c r="GB496" s="29"/>
      <c r="GC496" s="24">
        <v>354</v>
      </c>
      <c r="GD496" s="243">
        <f t="shared" ca="1" si="1054"/>
        <v>0</v>
      </c>
      <c r="GE496" s="243">
        <f t="shared" ca="1" si="1076"/>
        <v>0</v>
      </c>
      <c r="GF496" s="243">
        <f t="shared" ca="1" si="1015"/>
        <v>0</v>
      </c>
      <c r="GG496" s="33"/>
      <c r="GQ496" s="242">
        <v>354</v>
      </c>
      <c r="GR496" s="331">
        <f t="shared" ca="1" si="1034"/>
        <v>0</v>
      </c>
      <c r="GS496" s="600">
        <f t="shared" ca="1" si="1066"/>
        <v>0</v>
      </c>
      <c r="GT496" s="331">
        <f t="shared" ca="1" si="1033"/>
        <v>0</v>
      </c>
      <c r="GU496" s="591">
        <f t="shared" ca="1" si="1016"/>
        <v>0</v>
      </c>
      <c r="GV496" s="488">
        <f t="shared" ca="1" si="1055"/>
        <v>0</v>
      </c>
      <c r="GW496" s="331">
        <f t="shared" si="1056"/>
        <v>0</v>
      </c>
      <c r="GX496" s="331">
        <f t="shared" si="1057"/>
        <v>0</v>
      </c>
      <c r="GY496" s="593">
        <f t="shared" ca="1" si="1058"/>
        <v>0</v>
      </c>
      <c r="GZ496" s="420">
        <f t="shared" ca="1" si="970"/>
        <v>0</v>
      </c>
      <c r="HA496" s="416">
        <f t="shared" ca="1" si="1017"/>
        <v>0</v>
      </c>
      <c r="HB496" s="372">
        <f t="shared" ca="1" si="1067"/>
        <v>0</v>
      </c>
      <c r="HC496" s="242">
        <v>355</v>
      </c>
      <c r="HD496" s="29">
        <f t="shared" si="1018"/>
        <v>0</v>
      </c>
      <c r="HE496" s="29">
        <f t="shared" ca="1" si="1072"/>
        <v>0</v>
      </c>
      <c r="HF496" s="29">
        <f t="shared" ca="1" si="971"/>
        <v>0</v>
      </c>
      <c r="HG496" s="29"/>
      <c r="HH496" s="24">
        <v>354</v>
      </c>
      <c r="HI496" s="243">
        <f t="shared" ca="1" si="1068"/>
        <v>0</v>
      </c>
      <c r="HJ496" s="243">
        <f t="shared" ca="1" si="1077"/>
        <v>0</v>
      </c>
      <c r="HK496" s="243">
        <f t="shared" ca="1" si="1019"/>
        <v>0</v>
      </c>
      <c r="HL496" s="33"/>
    </row>
    <row r="497" spans="3:220" ht="15" customHeight="1" x14ac:dyDescent="0.25">
      <c r="C497" s="242">
        <v>355</v>
      </c>
      <c r="D497" s="243">
        <f t="shared" si="928"/>
        <v>0</v>
      </c>
      <c r="E497" s="865">
        <f t="shared" si="1020"/>
        <v>0</v>
      </c>
      <c r="F497" s="866"/>
      <c r="G497" s="243">
        <f t="shared" si="929"/>
        <v>0</v>
      </c>
      <c r="H497" s="859">
        <f t="shared" si="952"/>
        <v>0</v>
      </c>
      <c r="I497" s="860"/>
      <c r="J497" s="243">
        <f t="shared" si="930"/>
        <v>0</v>
      </c>
      <c r="K497" s="859">
        <f t="shared" si="972"/>
        <v>0</v>
      </c>
      <c r="L497" s="860"/>
      <c r="M497" s="860"/>
      <c r="N497" s="861"/>
      <c r="O497" s="248">
        <f t="shared" si="973"/>
        <v>0</v>
      </c>
      <c r="P497" s="248">
        <f t="shared" si="950"/>
        <v>0</v>
      </c>
      <c r="Q497" s="248">
        <f t="shared" si="953"/>
        <v>0</v>
      </c>
      <c r="R497" s="1015" t="str">
        <f t="shared" si="951"/>
        <v/>
      </c>
      <c r="S497" s="1015"/>
      <c r="U497">
        <v>355</v>
      </c>
      <c r="W497" s="278"/>
      <c r="X497" s="278"/>
      <c r="Y497" s="854"/>
      <c r="Z497" s="855"/>
      <c r="AA497" s="279"/>
      <c r="AR497" s="242">
        <v>355</v>
      </c>
      <c r="AS497" s="331">
        <f t="shared" si="1035"/>
        <v>0</v>
      </c>
      <c r="AT497" s="566">
        <f t="shared" si="974"/>
        <v>0</v>
      </c>
      <c r="AU497" s="331">
        <f t="shared" ca="1" si="954"/>
        <v>0</v>
      </c>
      <c r="AV497" s="329">
        <f t="shared" si="1036"/>
        <v>0</v>
      </c>
      <c r="AW497" s="331">
        <f t="shared" ca="1" si="1037"/>
        <v>0</v>
      </c>
      <c r="AX497" s="331">
        <f t="shared" si="975"/>
        <v>0</v>
      </c>
      <c r="AY497" s="331">
        <f t="shared" si="1027"/>
        <v>0</v>
      </c>
      <c r="AZ497" s="350">
        <f t="shared" si="1038"/>
        <v>0</v>
      </c>
      <c r="BA497" s="420">
        <f t="shared" ca="1" si="1039"/>
        <v>0</v>
      </c>
      <c r="BB497" s="416">
        <f t="shared" ca="1" si="976"/>
        <v>0</v>
      </c>
      <c r="BC497" s="372">
        <f t="shared" si="1059"/>
        <v>0</v>
      </c>
      <c r="BD497" s="242">
        <v>356</v>
      </c>
      <c r="BE497" s="29">
        <f t="shared" si="955"/>
        <v>0</v>
      </c>
      <c r="BF497" s="29">
        <f t="shared" ca="1" si="977"/>
        <v>0</v>
      </c>
      <c r="BG497" s="29">
        <f t="shared" ca="1" si="956"/>
        <v>0</v>
      </c>
      <c r="BH497" s="29"/>
      <c r="BI497" s="24">
        <v>355</v>
      </c>
      <c r="BJ497" s="243">
        <f t="shared" ca="1" si="1050"/>
        <v>0</v>
      </c>
      <c r="BK497" s="243">
        <f t="shared" ca="1" si="1021"/>
        <v>0</v>
      </c>
      <c r="BL497" s="243">
        <f t="shared" ca="1" si="978"/>
        <v>0</v>
      </c>
      <c r="BM497" s="33"/>
      <c r="BO497" s="278"/>
      <c r="BP497" s="278"/>
      <c r="BQ497" s="278"/>
      <c r="BR497" s="278"/>
      <c r="BS497" s="278"/>
      <c r="BT497" s="278"/>
      <c r="BU497" s="278"/>
      <c r="BV497" s="278"/>
      <c r="BW497" s="679">
        <v>355</v>
      </c>
      <c r="BX497" s="489">
        <f t="shared" si="979"/>
        <v>0</v>
      </c>
      <c r="BY497" s="489">
        <f t="shared" si="957"/>
        <v>0</v>
      </c>
      <c r="BZ497" s="489">
        <f t="shared" ca="1" si="958"/>
        <v>0</v>
      </c>
      <c r="CA497" s="489">
        <f t="shared" si="980"/>
        <v>0</v>
      </c>
      <c r="CB497" s="489">
        <f t="shared" ca="1" si="981"/>
        <v>0</v>
      </c>
      <c r="CC497" s="489">
        <f t="shared" si="982"/>
        <v>0</v>
      </c>
      <c r="CD497" s="489">
        <f t="shared" si="983"/>
        <v>0</v>
      </c>
      <c r="CE497" s="647">
        <f t="shared" si="984"/>
        <v>0</v>
      </c>
      <c r="CF497" s="700">
        <f t="shared" ca="1" si="1022"/>
        <v>0</v>
      </c>
      <c r="CG497" s="701">
        <f t="shared" ca="1" si="985"/>
        <v>0</v>
      </c>
      <c r="CH497" s="710">
        <f t="shared" si="1060"/>
        <v>0</v>
      </c>
      <c r="CI497" s="679">
        <v>356</v>
      </c>
      <c r="CJ497" s="29">
        <f t="shared" si="959"/>
        <v>0</v>
      </c>
      <c r="CK497" s="29">
        <f t="shared" ca="1" si="1069"/>
        <v>0</v>
      </c>
      <c r="CL497" s="29">
        <f t="shared" ca="1" si="960"/>
        <v>0</v>
      </c>
      <c r="CM497" s="29"/>
      <c r="CN497" s="29">
        <v>355</v>
      </c>
      <c r="CO497" s="29">
        <f t="shared" ca="1" si="1051"/>
        <v>0</v>
      </c>
      <c r="CP497" s="649">
        <f t="shared" ca="1" si="1073"/>
        <v>0</v>
      </c>
      <c r="CQ497" s="29">
        <f t="shared" ca="1" si="986"/>
        <v>0</v>
      </c>
      <c r="CR497" s="292"/>
      <c r="DB497" s="242">
        <v>355</v>
      </c>
      <c r="DC497" s="488">
        <f t="shared" si="987"/>
        <v>0</v>
      </c>
      <c r="DD497" s="489">
        <f t="shared" si="961"/>
        <v>0</v>
      </c>
      <c r="DE497" s="488">
        <f t="shared" ca="1" si="988"/>
        <v>0</v>
      </c>
      <c r="DF497" s="489">
        <f t="shared" si="989"/>
        <v>0</v>
      </c>
      <c r="DG497" s="488">
        <f t="shared" ca="1" si="990"/>
        <v>0</v>
      </c>
      <c r="DH497" s="488">
        <f t="shared" si="991"/>
        <v>0</v>
      </c>
      <c r="DI497" s="488">
        <f t="shared" si="992"/>
        <v>0</v>
      </c>
      <c r="DJ497" s="523">
        <f t="shared" si="993"/>
        <v>0</v>
      </c>
      <c r="DK497" s="420">
        <f t="shared" ca="1" si="962"/>
        <v>0</v>
      </c>
      <c r="DL497" s="416">
        <f t="shared" ca="1" si="994"/>
        <v>0</v>
      </c>
      <c r="DM497" s="372">
        <f t="shared" si="1061"/>
        <v>0</v>
      </c>
      <c r="DN497" s="242">
        <v>356</v>
      </c>
      <c r="DO497" s="29">
        <f t="shared" si="963"/>
        <v>0</v>
      </c>
      <c r="DP497" s="29">
        <f t="shared" ca="1" si="931"/>
        <v>0</v>
      </c>
      <c r="DQ497" s="29">
        <f t="shared" ca="1" si="964"/>
        <v>0</v>
      </c>
      <c r="DR497" s="29"/>
      <c r="DS497" s="24">
        <v>355</v>
      </c>
      <c r="DT497" s="243">
        <f t="shared" ca="1" si="1052"/>
        <v>0</v>
      </c>
      <c r="DU497" s="243">
        <f t="shared" ca="1" si="1074"/>
        <v>0</v>
      </c>
      <c r="DV497" s="243">
        <f t="shared" ca="1" si="995"/>
        <v>0</v>
      </c>
      <c r="DW497" s="33"/>
      <c r="EG497" s="242">
        <v>355</v>
      </c>
      <c r="EH497" s="331">
        <f t="shared" ca="1" si="996"/>
        <v>0</v>
      </c>
      <c r="EI497" s="599">
        <f t="shared" ca="1" si="1062"/>
        <v>0</v>
      </c>
      <c r="EJ497" s="331">
        <f t="shared" ca="1" si="997"/>
        <v>0</v>
      </c>
      <c r="EK497" s="594">
        <f t="shared" ca="1" si="998"/>
        <v>0</v>
      </c>
      <c r="EL497" s="488">
        <f t="shared" ca="1" si="999"/>
        <v>0</v>
      </c>
      <c r="EM497" s="331">
        <f t="shared" si="1000"/>
        <v>0</v>
      </c>
      <c r="EN497" s="331">
        <f t="shared" si="1001"/>
        <v>0</v>
      </c>
      <c r="EO497" s="595">
        <f t="shared" ca="1" si="1002"/>
        <v>0</v>
      </c>
      <c r="EP497" s="420">
        <f t="shared" ca="1" si="1040"/>
        <v>0</v>
      </c>
      <c r="EQ497" s="416">
        <f t="shared" ca="1" si="1003"/>
        <v>0</v>
      </c>
      <c r="ER497" s="372">
        <f t="shared" ca="1" si="1063"/>
        <v>0</v>
      </c>
      <c r="ES497" s="242">
        <v>356</v>
      </c>
      <c r="ET497" s="29">
        <f t="shared" si="1004"/>
        <v>0</v>
      </c>
      <c r="EU497" s="584">
        <f t="shared" ca="1" si="1070"/>
        <v>0</v>
      </c>
      <c r="EV497" s="29">
        <f t="shared" ca="1" si="965"/>
        <v>0</v>
      </c>
      <c r="EW497" s="29"/>
      <c r="EX497" s="24">
        <v>355</v>
      </c>
      <c r="EY497" s="243">
        <f t="shared" ca="1" si="1053"/>
        <v>0</v>
      </c>
      <c r="EZ497" s="243">
        <f t="shared" ca="1" si="1075"/>
        <v>0</v>
      </c>
      <c r="FA497" s="243">
        <f t="shared" ca="1" si="1005"/>
        <v>0</v>
      </c>
      <c r="FB497" s="33"/>
      <c r="FL497" s="242">
        <v>355</v>
      </c>
      <c r="FM497" s="331">
        <f t="shared" ca="1" si="1006"/>
        <v>0</v>
      </c>
      <c r="FN497" s="600">
        <f t="shared" ca="1" si="1064"/>
        <v>0</v>
      </c>
      <c r="FO497" s="331">
        <f t="shared" ca="1" si="1007"/>
        <v>0</v>
      </c>
      <c r="FP497" s="597">
        <f t="shared" ca="1" si="1008"/>
        <v>0</v>
      </c>
      <c r="FQ497" s="488">
        <f t="shared" ca="1" si="1009"/>
        <v>0</v>
      </c>
      <c r="FR497" s="331">
        <f t="shared" si="1010"/>
        <v>0</v>
      </c>
      <c r="FS497" s="331">
        <f t="shared" si="1011"/>
        <v>0</v>
      </c>
      <c r="FT497" s="596">
        <f t="shared" ca="1" si="1012"/>
        <v>0</v>
      </c>
      <c r="FU497" s="420">
        <f t="shared" ca="1" si="966"/>
        <v>0</v>
      </c>
      <c r="FV497" s="416">
        <f t="shared" ca="1" si="1013"/>
        <v>0</v>
      </c>
      <c r="FW497" s="372">
        <f t="shared" ca="1" si="1065"/>
        <v>0</v>
      </c>
      <c r="FX497" s="242">
        <v>356</v>
      </c>
      <c r="FY497" s="29">
        <f t="shared" si="1014"/>
        <v>0</v>
      </c>
      <c r="FZ497" s="586">
        <f t="shared" ca="1" si="1071"/>
        <v>0</v>
      </c>
      <c r="GA497" s="29">
        <f t="shared" ca="1" si="967"/>
        <v>0</v>
      </c>
      <c r="GB497" s="29"/>
      <c r="GC497" s="24">
        <v>355</v>
      </c>
      <c r="GD497" s="243">
        <f t="shared" ca="1" si="1054"/>
        <v>0</v>
      </c>
      <c r="GE497" s="243">
        <f t="shared" ca="1" si="1076"/>
        <v>0</v>
      </c>
      <c r="GF497" s="243">
        <f t="shared" ca="1" si="1015"/>
        <v>0</v>
      </c>
      <c r="GG497" s="33"/>
      <c r="GQ497" s="242">
        <v>355</v>
      </c>
      <c r="GR497" s="331">
        <f t="shared" ca="1" si="1034"/>
        <v>0</v>
      </c>
      <c r="GS497" s="600">
        <f t="shared" ca="1" si="1066"/>
        <v>0</v>
      </c>
      <c r="GT497" s="331">
        <f t="shared" ca="1" si="1033"/>
        <v>0</v>
      </c>
      <c r="GU497" s="591">
        <f t="shared" ca="1" si="1016"/>
        <v>0</v>
      </c>
      <c r="GV497" s="488">
        <f t="shared" ca="1" si="1055"/>
        <v>0</v>
      </c>
      <c r="GW497" s="331">
        <f t="shared" si="1056"/>
        <v>0</v>
      </c>
      <c r="GX497" s="331">
        <f t="shared" si="1057"/>
        <v>0</v>
      </c>
      <c r="GY497" s="593">
        <f t="shared" ca="1" si="1058"/>
        <v>0</v>
      </c>
      <c r="GZ497" s="420">
        <f t="shared" ca="1" si="970"/>
        <v>0</v>
      </c>
      <c r="HA497" s="416">
        <f t="shared" ca="1" si="1017"/>
        <v>0</v>
      </c>
      <c r="HB497" s="372">
        <f t="shared" ca="1" si="1067"/>
        <v>0</v>
      </c>
      <c r="HC497" s="242">
        <v>356</v>
      </c>
      <c r="HD497" s="29">
        <f t="shared" si="1018"/>
        <v>0</v>
      </c>
      <c r="HE497" s="29">
        <f t="shared" ca="1" si="1072"/>
        <v>0</v>
      </c>
      <c r="HF497" s="29">
        <f t="shared" ca="1" si="971"/>
        <v>0</v>
      </c>
      <c r="HG497" s="29"/>
      <c r="HH497" s="24">
        <v>355</v>
      </c>
      <c r="HI497" s="243">
        <f t="shared" ca="1" si="1068"/>
        <v>0</v>
      </c>
      <c r="HJ497" s="243">
        <f t="shared" ca="1" si="1077"/>
        <v>0</v>
      </c>
      <c r="HK497" s="243">
        <f t="shared" ca="1" si="1019"/>
        <v>0</v>
      </c>
      <c r="HL497" s="33"/>
    </row>
    <row r="498" spans="3:220" ht="15" customHeight="1" x14ac:dyDescent="0.25">
      <c r="C498" s="242">
        <v>356</v>
      </c>
      <c r="D498" s="243">
        <f t="shared" si="928"/>
        <v>0</v>
      </c>
      <c r="E498" s="865">
        <f t="shared" si="1020"/>
        <v>0</v>
      </c>
      <c r="F498" s="866"/>
      <c r="G498" s="243">
        <f t="shared" si="929"/>
        <v>0</v>
      </c>
      <c r="H498" s="859">
        <f t="shared" si="952"/>
        <v>0</v>
      </c>
      <c r="I498" s="860"/>
      <c r="J498" s="243">
        <f t="shared" si="930"/>
        <v>0</v>
      </c>
      <c r="K498" s="859">
        <f t="shared" si="972"/>
        <v>0</v>
      </c>
      <c r="L498" s="860"/>
      <c r="M498" s="860"/>
      <c r="N498" s="861"/>
      <c r="O498" s="248">
        <f t="shared" si="973"/>
        <v>0</v>
      </c>
      <c r="P498" s="248">
        <f t="shared" si="950"/>
        <v>0</v>
      </c>
      <c r="Q498" s="248">
        <f t="shared" si="953"/>
        <v>0</v>
      </c>
      <c r="R498" s="1015" t="str">
        <f t="shared" si="951"/>
        <v/>
      </c>
      <c r="S498" s="1015"/>
      <c r="U498">
        <v>356</v>
      </c>
      <c r="W498" s="278"/>
      <c r="X498" s="278"/>
      <c r="Y498" s="854"/>
      <c r="Z498" s="855"/>
      <c r="AA498" s="279"/>
      <c r="AR498" s="242">
        <v>356</v>
      </c>
      <c r="AS498" s="331">
        <f t="shared" si="1035"/>
        <v>0</v>
      </c>
      <c r="AT498" s="566">
        <f t="shared" si="974"/>
        <v>0</v>
      </c>
      <c r="AU498" s="331">
        <f t="shared" ca="1" si="954"/>
        <v>0</v>
      </c>
      <c r="AV498" s="329">
        <f t="shared" si="1036"/>
        <v>0</v>
      </c>
      <c r="AW498" s="331">
        <f t="shared" ca="1" si="1037"/>
        <v>0</v>
      </c>
      <c r="AX498" s="331">
        <f t="shared" si="975"/>
        <v>0</v>
      </c>
      <c r="AY498" s="331">
        <f t="shared" si="1027"/>
        <v>0</v>
      </c>
      <c r="AZ498" s="350">
        <f t="shared" si="1038"/>
        <v>0</v>
      </c>
      <c r="BA498" s="420">
        <f t="shared" ca="1" si="1039"/>
        <v>0</v>
      </c>
      <c r="BB498" s="416">
        <f t="shared" ca="1" si="976"/>
        <v>0</v>
      </c>
      <c r="BC498" s="372">
        <f t="shared" si="1059"/>
        <v>0</v>
      </c>
      <c r="BD498" s="242">
        <v>357</v>
      </c>
      <c r="BE498" s="29">
        <f t="shared" si="955"/>
        <v>0</v>
      </c>
      <c r="BF498" s="29">
        <f t="shared" ca="1" si="977"/>
        <v>0</v>
      </c>
      <c r="BG498" s="29">
        <f t="shared" ca="1" si="956"/>
        <v>0</v>
      </c>
      <c r="BH498" s="29"/>
      <c r="BI498" s="24">
        <v>356</v>
      </c>
      <c r="BJ498" s="243">
        <f t="shared" ca="1" si="1050"/>
        <v>0</v>
      </c>
      <c r="BK498" s="243">
        <f t="shared" ca="1" si="1021"/>
        <v>0</v>
      </c>
      <c r="BL498" s="243">
        <f t="shared" ca="1" si="978"/>
        <v>0</v>
      </c>
      <c r="BM498" s="33"/>
      <c r="BO498" s="278"/>
      <c r="BP498" s="278"/>
      <c r="BQ498" s="278"/>
      <c r="BR498" s="278"/>
      <c r="BS498" s="278"/>
      <c r="BT498" s="278"/>
      <c r="BU498" s="278"/>
      <c r="BV498" s="278"/>
      <c r="BW498" s="679">
        <v>356</v>
      </c>
      <c r="BX498" s="489">
        <f t="shared" si="979"/>
        <v>0</v>
      </c>
      <c r="BY498" s="489">
        <f t="shared" si="957"/>
        <v>0</v>
      </c>
      <c r="BZ498" s="489">
        <f t="shared" ca="1" si="958"/>
        <v>0</v>
      </c>
      <c r="CA498" s="489">
        <f t="shared" si="980"/>
        <v>0</v>
      </c>
      <c r="CB498" s="489">
        <f t="shared" ca="1" si="981"/>
        <v>0</v>
      </c>
      <c r="CC498" s="489">
        <f t="shared" si="982"/>
        <v>0</v>
      </c>
      <c r="CD498" s="489">
        <f t="shared" si="983"/>
        <v>0</v>
      </c>
      <c r="CE498" s="647">
        <f t="shared" si="984"/>
        <v>0</v>
      </c>
      <c r="CF498" s="700">
        <f t="shared" ca="1" si="1022"/>
        <v>0</v>
      </c>
      <c r="CG498" s="701">
        <f t="shared" ca="1" si="985"/>
        <v>0</v>
      </c>
      <c r="CH498" s="710">
        <f t="shared" si="1060"/>
        <v>0</v>
      </c>
      <c r="CI498" s="679">
        <v>357</v>
      </c>
      <c r="CJ498" s="29">
        <f t="shared" si="959"/>
        <v>0</v>
      </c>
      <c r="CK498" s="29">
        <f t="shared" ca="1" si="1069"/>
        <v>0</v>
      </c>
      <c r="CL498" s="29">
        <f t="shared" ca="1" si="960"/>
        <v>0</v>
      </c>
      <c r="CM498" s="29"/>
      <c r="CN498" s="29">
        <v>356</v>
      </c>
      <c r="CO498" s="29">
        <f t="shared" ca="1" si="1051"/>
        <v>0</v>
      </c>
      <c r="CP498" s="29">
        <f t="shared" ca="1" si="1073"/>
        <v>0</v>
      </c>
      <c r="CQ498" s="29">
        <f t="shared" ca="1" si="986"/>
        <v>0</v>
      </c>
      <c r="CR498" s="292"/>
      <c r="DB498" s="242">
        <v>356</v>
      </c>
      <c r="DC498" s="488">
        <f t="shared" si="987"/>
        <v>0</v>
      </c>
      <c r="DD498" s="489">
        <f t="shared" si="961"/>
        <v>0</v>
      </c>
      <c r="DE498" s="488">
        <f t="shared" ca="1" si="988"/>
        <v>0</v>
      </c>
      <c r="DF498" s="489">
        <f t="shared" si="989"/>
        <v>0</v>
      </c>
      <c r="DG498" s="488">
        <f t="shared" ca="1" si="990"/>
        <v>0</v>
      </c>
      <c r="DH498" s="488">
        <f t="shared" si="991"/>
        <v>0</v>
      </c>
      <c r="DI498" s="488">
        <f t="shared" si="992"/>
        <v>0</v>
      </c>
      <c r="DJ498" s="523">
        <f t="shared" si="993"/>
        <v>0</v>
      </c>
      <c r="DK498" s="420">
        <f t="shared" ca="1" si="962"/>
        <v>0</v>
      </c>
      <c r="DL498" s="416">
        <f t="shared" ca="1" si="994"/>
        <v>0</v>
      </c>
      <c r="DM498" s="372">
        <f t="shared" si="1061"/>
        <v>0</v>
      </c>
      <c r="DN498" s="242">
        <v>357</v>
      </c>
      <c r="DO498" s="29">
        <f t="shared" si="963"/>
        <v>0</v>
      </c>
      <c r="DP498" s="29">
        <f t="shared" ca="1" si="931"/>
        <v>0</v>
      </c>
      <c r="DQ498" s="29">
        <f t="shared" ca="1" si="964"/>
        <v>0</v>
      </c>
      <c r="DR498" s="29"/>
      <c r="DS498" s="24">
        <v>356</v>
      </c>
      <c r="DT498" s="243">
        <f t="shared" ca="1" si="1052"/>
        <v>0</v>
      </c>
      <c r="DU498" s="243">
        <f t="shared" ca="1" si="1074"/>
        <v>0</v>
      </c>
      <c r="DV498" s="243">
        <f t="shared" ca="1" si="995"/>
        <v>0</v>
      </c>
      <c r="DW498" s="33"/>
      <c r="EG498" s="242">
        <v>356</v>
      </c>
      <c r="EH498" s="331">
        <f t="shared" ca="1" si="996"/>
        <v>0</v>
      </c>
      <c r="EI498" s="599">
        <f t="shared" ca="1" si="1062"/>
        <v>0</v>
      </c>
      <c r="EJ498" s="331">
        <f t="shared" ca="1" si="997"/>
        <v>0</v>
      </c>
      <c r="EK498" s="594">
        <f t="shared" ca="1" si="998"/>
        <v>0</v>
      </c>
      <c r="EL498" s="488">
        <f t="shared" ca="1" si="999"/>
        <v>0</v>
      </c>
      <c r="EM498" s="331">
        <f t="shared" si="1000"/>
        <v>0</v>
      </c>
      <c r="EN498" s="331">
        <f t="shared" si="1001"/>
        <v>0</v>
      </c>
      <c r="EO498" s="595">
        <f t="shared" ca="1" si="1002"/>
        <v>0</v>
      </c>
      <c r="EP498" s="420">
        <f t="shared" ca="1" si="1040"/>
        <v>0</v>
      </c>
      <c r="EQ498" s="416">
        <f t="shared" ca="1" si="1003"/>
        <v>0</v>
      </c>
      <c r="ER498" s="372">
        <f t="shared" ca="1" si="1063"/>
        <v>0</v>
      </c>
      <c r="ES498" s="242">
        <v>357</v>
      </c>
      <c r="ET498" s="29">
        <f t="shared" si="1004"/>
        <v>0</v>
      </c>
      <c r="EU498" s="29">
        <f t="shared" ca="1" si="1070"/>
        <v>0</v>
      </c>
      <c r="EV498" s="29">
        <f t="shared" ca="1" si="965"/>
        <v>0</v>
      </c>
      <c r="EW498" s="29"/>
      <c r="EX498" s="24">
        <v>356</v>
      </c>
      <c r="EY498" s="243">
        <f t="shared" ca="1" si="1053"/>
        <v>0</v>
      </c>
      <c r="EZ498" s="243">
        <f t="shared" ca="1" si="1075"/>
        <v>0</v>
      </c>
      <c r="FA498" s="243">
        <f t="shared" ca="1" si="1005"/>
        <v>0</v>
      </c>
      <c r="FB498" s="33"/>
      <c r="FL498" s="242">
        <v>356</v>
      </c>
      <c r="FM498" s="331">
        <f t="shared" ca="1" si="1006"/>
        <v>0</v>
      </c>
      <c r="FN498" s="600">
        <f t="shared" ca="1" si="1064"/>
        <v>0</v>
      </c>
      <c r="FO498" s="331">
        <f t="shared" ca="1" si="1007"/>
        <v>0</v>
      </c>
      <c r="FP498" s="597">
        <f t="shared" ca="1" si="1008"/>
        <v>0</v>
      </c>
      <c r="FQ498" s="488">
        <f t="shared" ca="1" si="1009"/>
        <v>0</v>
      </c>
      <c r="FR498" s="331">
        <f t="shared" si="1010"/>
        <v>0</v>
      </c>
      <c r="FS498" s="331">
        <f t="shared" si="1011"/>
        <v>0</v>
      </c>
      <c r="FT498" s="596">
        <f t="shared" ca="1" si="1012"/>
        <v>0</v>
      </c>
      <c r="FU498" s="420">
        <f t="shared" ca="1" si="966"/>
        <v>0</v>
      </c>
      <c r="FV498" s="416">
        <f t="shared" ca="1" si="1013"/>
        <v>0</v>
      </c>
      <c r="FW498" s="372">
        <f t="shared" ca="1" si="1065"/>
        <v>0</v>
      </c>
      <c r="FX498" s="242">
        <v>357</v>
      </c>
      <c r="FY498" s="29">
        <f t="shared" si="1014"/>
        <v>0</v>
      </c>
      <c r="FZ498" s="29">
        <f t="shared" ca="1" si="1071"/>
        <v>0</v>
      </c>
      <c r="GA498" s="29">
        <f t="shared" ca="1" si="967"/>
        <v>0</v>
      </c>
      <c r="GB498" s="29"/>
      <c r="GC498" s="24">
        <v>356</v>
      </c>
      <c r="GD498" s="243">
        <f t="shared" ca="1" si="1054"/>
        <v>0</v>
      </c>
      <c r="GE498" s="243">
        <f t="shared" ca="1" si="1076"/>
        <v>0</v>
      </c>
      <c r="GF498" s="243">
        <f t="shared" ca="1" si="1015"/>
        <v>0</v>
      </c>
      <c r="GG498" s="33"/>
      <c r="GQ498" s="242">
        <v>356</v>
      </c>
      <c r="GR498" s="331">
        <f t="shared" ca="1" si="1034"/>
        <v>0</v>
      </c>
      <c r="GS498" s="600">
        <f t="shared" ca="1" si="1066"/>
        <v>0</v>
      </c>
      <c r="GT498" s="331">
        <f t="shared" ca="1" si="1033"/>
        <v>0</v>
      </c>
      <c r="GU498" s="591">
        <f t="shared" ca="1" si="1016"/>
        <v>0</v>
      </c>
      <c r="GV498" s="488">
        <f t="shared" ca="1" si="1055"/>
        <v>0</v>
      </c>
      <c r="GW498" s="331">
        <f t="shared" si="1056"/>
        <v>0</v>
      </c>
      <c r="GX498" s="331">
        <f t="shared" si="1057"/>
        <v>0</v>
      </c>
      <c r="GY498" s="593">
        <f t="shared" ca="1" si="1058"/>
        <v>0</v>
      </c>
      <c r="GZ498" s="420">
        <f t="shared" ca="1" si="970"/>
        <v>0</v>
      </c>
      <c r="HA498" s="416">
        <f t="shared" ca="1" si="1017"/>
        <v>0</v>
      </c>
      <c r="HB498" s="372">
        <f t="shared" ca="1" si="1067"/>
        <v>0</v>
      </c>
      <c r="HC498" s="242">
        <v>357</v>
      </c>
      <c r="HD498" s="29">
        <f t="shared" si="1018"/>
        <v>0</v>
      </c>
      <c r="HE498" s="29">
        <f t="shared" ca="1" si="1072"/>
        <v>0</v>
      </c>
      <c r="HF498" s="29">
        <f t="shared" ca="1" si="971"/>
        <v>0</v>
      </c>
      <c r="HG498" s="29"/>
      <c r="HH498" s="24">
        <v>356</v>
      </c>
      <c r="HI498" s="243">
        <f t="shared" ca="1" si="1068"/>
        <v>0</v>
      </c>
      <c r="HJ498" s="243">
        <f t="shared" ca="1" si="1077"/>
        <v>0</v>
      </c>
      <c r="HK498" s="243">
        <f t="shared" ca="1" si="1019"/>
        <v>0</v>
      </c>
      <c r="HL498" s="33"/>
    </row>
    <row r="499" spans="3:220" ht="15" customHeight="1" x14ac:dyDescent="0.25">
      <c r="C499" s="242">
        <v>357</v>
      </c>
      <c r="D499" s="243">
        <f t="shared" si="928"/>
        <v>0</v>
      </c>
      <c r="E499" s="865">
        <f t="shared" si="1020"/>
        <v>0</v>
      </c>
      <c r="F499" s="866"/>
      <c r="G499" s="243">
        <f t="shared" si="929"/>
        <v>0</v>
      </c>
      <c r="H499" s="859">
        <f t="shared" si="952"/>
        <v>0</v>
      </c>
      <c r="I499" s="860"/>
      <c r="J499" s="243">
        <f t="shared" si="930"/>
        <v>0</v>
      </c>
      <c r="K499" s="859">
        <f t="shared" si="972"/>
        <v>0</v>
      </c>
      <c r="L499" s="860"/>
      <c r="M499" s="860"/>
      <c r="N499" s="861"/>
      <c r="O499" s="248">
        <f t="shared" si="973"/>
        <v>0</v>
      </c>
      <c r="P499" s="248">
        <f t="shared" si="950"/>
        <v>0</v>
      </c>
      <c r="Q499" s="248">
        <f t="shared" si="953"/>
        <v>0</v>
      </c>
      <c r="R499" s="1015" t="str">
        <f t="shared" si="951"/>
        <v/>
      </c>
      <c r="S499" s="1015"/>
      <c r="U499">
        <v>357</v>
      </c>
      <c r="W499" s="278"/>
      <c r="X499" s="278"/>
      <c r="Y499" s="854"/>
      <c r="Z499" s="855"/>
      <c r="AA499" s="279"/>
      <c r="AR499" s="242">
        <v>357</v>
      </c>
      <c r="AS499" s="331">
        <f t="shared" si="1035"/>
        <v>0</v>
      </c>
      <c r="AT499" s="566">
        <f t="shared" si="974"/>
        <v>0</v>
      </c>
      <c r="AU499" s="331">
        <f t="shared" ca="1" si="954"/>
        <v>0</v>
      </c>
      <c r="AV499" s="329">
        <f t="shared" si="1036"/>
        <v>0</v>
      </c>
      <c r="AW499" s="331">
        <f t="shared" ca="1" si="1037"/>
        <v>0</v>
      </c>
      <c r="AX499" s="331">
        <f t="shared" si="975"/>
        <v>0</v>
      </c>
      <c r="AY499" s="331">
        <f t="shared" si="1027"/>
        <v>0</v>
      </c>
      <c r="AZ499" s="350">
        <f t="shared" si="1038"/>
        <v>0</v>
      </c>
      <c r="BA499" s="420">
        <f t="shared" ca="1" si="1039"/>
        <v>0</v>
      </c>
      <c r="BB499" s="416">
        <f t="shared" ca="1" si="976"/>
        <v>0</v>
      </c>
      <c r="BC499" s="372">
        <f t="shared" si="1059"/>
        <v>0</v>
      </c>
      <c r="BD499" s="242">
        <v>358</v>
      </c>
      <c r="BE499" s="29">
        <f t="shared" si="955"/>
        <v>0</v>
      </c>
      <c r="BF499" s="29">
        <f t="shared" ca="1" si="977"/>
        <v>0</v>
      </c>
      <c r="BG499" s="29">
        <f t="shared" ca="1" si="956"/>
        <v>0</v>
      </c>
      <c r="BH499" s="29"/>
      <c r="BI499" s="24">
        <v>357</v>
      </c>
      <c r="BJ499" s="243">
        <f t="shared" ca="1" si="1050"/>
        <v>0</v>
      </c>
      <c r="BK499" s="243">
        <f t="shared" ca="1" si="1021"/>
        <v>0</v>
      </c>
      <c r="BL499" s="243">
        <f t="shared" ca="1" si="978"/>
        <v>0</v>
      </c>
      <c r="BM499" s="33"/>
      <c r="BO499" s="278"/>
      <c r="BP499" s="278"/>
      <c r="BQ499" s="278"/>
      <c r="BR499" s="278"/>
      <c r="BS499" s="278"/>
      <c r="BT499" s="278"/>
      <c r="BU499" s="278"/>
      <c r="BV499" s="278"/>
      <c r="BW499" s="679">
        <v>357</v>
      </c>
      <c r="BX499" s="489">
        <f t="shared" si="979"/>
        <v>0</v>
      </c>
      <c r="BY499" s="489">
        <f t="shared" si="957"/>
        <v>0</v>
      </c>
      <c r="BZ499" s="489">
        <f t="shared" ca="1" si="958"/>
        <v>0</v>
      </c>
      <c r="CA499" s="489">
        <f t="shared" si="980"/>
        <v>0</v>
      </c>
      <c r="CB499" s="489">
        <f t="shared" ca="1" si="981"/>
        <v>0</v>
      </c>
      <c r="CC499" s="489">
        <f t="shared" si="982"/>
        <v>0</v>
      </c>
      <c r="CD499" s="489">
        <f t="shared" si="983"/>
        <v>0</v>
      </c>
      <c r="CE499" s="647">
        <f t="shared" si="984"/>
        <v>0</v>
      </c>
      <c r="CF499" s="700">
        <f t="shared" ca="1" si="1022"/>
        <v>0</v>
      </c>
      <c r="CG499" s="701">
        <f t="shared" ca="1" si="985"/>
        <v>0</v>
      </c>
      <c r="CH499" s="710">
        <f t="shared" si="1060"/>
        <v>0</v>
      </c>
      <c r="CI499" s="679">
        <v>358</v>
      </c>
      <c r="CJ499" s="29">
        <f t="shared" si="959"/>
        <v>0</v>
      </c>
      <c r="CK499" s="29">
        <f t="shared" ca="1" si="1069"/>
        <v>0</v>
      </c>
      <c r="CL499" s="29">
        <f t="shared" ca="1" si="960"/>
        <v>0</v>
      </c>
      <c r="CM499" s="29"/>
      <c r="CN499" s="29">
        <v>357</v>
      </c>
      <c r="CO499" s="29">
        <f t="shared" ca="1" si="1051"/>
        <v>0</v>
      </c>
      <c r="CP499" s="29">
        <f t="shared" ca="1" si="1073"/>
        <v>0</v>
      </c>
      <c r="CQ499" s="29">
        <f t="shared" ca="1" si="986"/>
        <v>0</v>
      </c>
      <c r="CR499" s="292"/>
      <c r="DB499" s="242">
        <v>357</v>
      </c>
      <c r="DC499" s="488">
        <f t="shared" si="987"/>
        <v>0</v>
      </c>
      <c r="DD499" s="489">
        <f t="shared" si="961"/>
        <v>0</v>
      </c>
      <c r="DE499" s="488">
        <f t="shared" ca="1" si="988"/>
        <v>0</v>
      </c>
      <c r="DF499" s="489">
        <f t="shared" si="989"/>
        <v>0</v>
      </c>
      <c r="DG499" s="488">
        <f t="shared" ca="1" si="990"/>
        <v>0</v>
      </c>
      <c r="DH499" s="488">
        <f t="shared" si="991"/>
        <v>0</v>
      </c>
      <c r="DI499" s="488">
        <f t="shared" si="992"/>
        <v>0</v>
      </c>
      <c r="DJ499" s="523">
        <f t="shared" si="993"/>
        <v>0</v>
      </c>
      <c r="DK499" s="420">
        <f t="shared" ca="1" si="962"/>
        <v>0</v>
      </c>
      <c r="DL499" s="416">
        <f t="shared" ca="1" si="994"/>
        <v>0</v>
      </c>
      <c r="DM499" s="372">
        <f t="shared" si="1061"/>
        <v>0</v>
      </c>
      <c r="DN499" s="242">
        <v>358</v>
      </c>
      <c r="DO499" s="29">
        <f t="shared" si="963"/>
        <v>0</v>
      </c>
      <c r="DP499" s="29">
        <f t="shared" ca="1" si="931"/>
        <v>0</v>
      </c>
      <c r="DQ499" s="29">
        <f t="shared" ca="1" si="964"/>
        <v>0</v>
      </c>
      <c r="DR499" s="29"/>
      <c r="DS499" s="24">
        <v>357</v>
      </c>
      <c r="DT499" s="243">
        <f t="shared" ca="1" si="1052"/>
        <v>0</v>
      </c>
      <c r="DU499" s="243">
        <f t="shared" ca="1" si="1074"/>
        <v>0</v>
      </c>
      <c r="DV499" s="243">
        <f t="shared" ca="1" si="995"/>
        <v>0</v>
      </c>
      <c r="DW499" s="33"/>
      <c r="EG499" s="242">
        <v>357</v>
      </c>
      <c r="EH499" s="331">
        <f t="shared" ca="1" si="996"/>
        <v>0</v>
      </c>
      <c r="EI499" s="599">
        <f t="shared" ca="1" si="1062"/>
        <v>0</v>
      </c>
      <c r="EJ499" s="331">
        <f t="shared" ca="1" si="997"/>
        <v>0</v>
      </c>
      <c r="EK499" s="594">
        <f t="shared" ca="1" si="998"/>
        <v>0</v>
      </c>
      <c r="EL499" s="488">
        <f t="shared" ca="1" si="999"/>
        <v>0</v>
      </c>
      <c r="EM499" s="331">
        <f t="shared" si="1000"/>
        <v>0</v>
      </c>
      <c r="EN499" s="331">
        <f t="shared" si="1001"/>
        <v>0</v>
      </c>
      <c r="EO499" s="595">
        <f t="shared" ca="1" si="1002"/>
        <v>0</v>
      </c>
      <c r="EP499" s="420">
        <f t="shared" ca="1" si="1040"/>
        <v>0</v>
      </c>
      <c r="EQ499" s="416">
        <f t="shared" ca="1" si="1003"/>
        <v>0</v>
      </c>
      <c r="ER499" s="372">
        <f t="shared" ca="1" si="1063"/>
        <v>0</v>
      </c>
      <c r="ES499" s="242">
        <v>358</v>
      </c>
      <c r="ET499" s="29">
        <f t="shared" si="1004"/>
        <v>0</v>
      </c>
      <c r="EU499" s="29">
        <f t="shared" ca="1" si="1070"/>
        <v>0</v>
      </c>
      <c r="EV499" s="29">
        <f t="shared" ca="1" si="965"/>
        <v>0</v>
      </c>
      <c r="EW499" s="29"/>
      <c r="EX499" s="24">
        <v>357</v>
      </c>
      <c r="EY499" s="243">
        <f t="shared" ca="1" si="1053"/>
        <v>0</v>
      </c>
      <c r="EZ499" s="243">
        <f t="shared" ca="1" si="1075"/>
        <v>0</v>
      </c>
      <c r="FA499" s="243">
        <f t="shared" ca="1" si="1005"/>
        <v>0</v>
      </c>
      <c r="FB499" s="33"/>
      <c r="FL499" s="242">
        <v>357</v>
      </c>
      <c r="FM499" s="331">
        <f t="shared" ca="1" si="1006"/>
        <v>0</v>
      </c>
      <c r="FN499" s="600">
        <f t="shared" ca="1" si="1064"/>
        <v>0</v>
      </c>
      <c r="FO499" s="331">
        <f t="shared" ca="1" si="1007"/>
        <v>0</v>
      </c>
      <c r="FP499" s="597">
        <f t="shared" ca="1" si="1008"/>
        <v>0</v>
      </c>
      <c r="FQ499" s="488">
        <f t="shared" ca="1" si="1009"/>
        <v>0</v>
      </c>
      <c r="FR499" s="331">
        <f t="shared" si="1010"/>
        <v>0</v>
      </c>
      <c r="FS499" s="331">
        <f t="shared" si="1011"/>
        <v>0</v>
      </c>
      <c r="FT499" s="596">
        <f t="shared" ca="1" si="1012"/>
        <v>0</v>
      </c>
      <c r="FU499" s="420">
        <f t="shared" ca="1" si="966"/>
        <v>0</v>
      </c>
      <c r="FV499" s="416">
        <f t="shared" ca="1" si="1013"/>
        <v>0</v>
      </c>
      <c r="FW499" s="372">
        <f t="shared" ca="1" si="1065"/>
        <v>0</v>
      </c>
      <c r="FX499" s="242">
        <v>358</v>
      </c>
      <c r="FY499" s="29">
        <f t="shared" si="1014"/>
        <v>0</v>
      </c>
      <c r="FZ499" s="29">
        <f t="shared" ca="1" si="1071"/>
        <v>0</v>
      </c>
      <c r="GA499" s="29">
        <f t="shared" ca="1" si="967"/>
        <v>0</v>
      </c>
      <c r="GB499" s="29"/>
      <c r="GC499" s="24">
        <v>357</v>
      </c>
      <c r="GD499" s="243">
        <f t="shared" ca="1" si="1054"/>
        <v>0</v>
      </c>
      <c r="GE499" s="243">
        <f t="shared" ca="1" si="1076"/>
        <v>0</v>
      </c>
      <c r="GF499" s="243">
        <f t="shared" ca="1" si="1015"/>
        <v>0</v>
      </c>
      <c r="GG499" s="33"/>
      <c r="GQ499" s="242">
        <v>357</v>
      </c>
      <c r="GR499" s="331">
        <f t="shared" ca="1" si="1034"/>
        <v>0</v>
      </c>
      <c r="GS499" s="600">
        <f t="shared" ca="1" si="1066"/>
        <v>0</v>
      </c>
      <c r="GT499" s="331">
        <f t="shared" ca="1" si="1033"/>
        <v>0</v>
      </c>
      <c r="GU499" s="591">
        <f t="shared" ca="1" si="1016"/>
        <v>0</v>
      </c>
      <c r="GV499" s="488">
        <f t="shared" ca="1" si="1055"/>
        <v>0</v>
      </c>
      <c r="GW499" s="331">
        <f t="shared" si="1056"/>
        <v>0</v>
      </c>
      <c r="GX499" s="331">
        <f t="shared" si="1057"/>
        <v>0</v>
      </c>
      <c r="GY499" s="593">
        <f t="shared" ca="1" si="1058"/>
        <v>0</v>
      </c>
      <c r="GZ499" s="420">
        <f t="shared" ca="1" si="970"/>
        <v>0</v>
      </c>
      <c r="HA499" s="416">
        <f t="shared" ca="1" si="1017"/>
        <v>0</v>
      </c>
      <c r="HB499" s="372">
        <f t="shared" ca="1" si="1067"/>
        <v>0</v>
      </c>
      <c r="HC499" s="242">
        <v>358</v>
      </c>
      <c r="HD499" s="29">
        <f t="shared" si="1018"/>
        <v>0</v>
      </c>
      <c r="HE499" s="29">
        <f t="shared" ca="1" si="1072"/>
        <v>0</v>
      </c>
      <c r="HF499" s="29">
        <f t="shared" ca="1" si="971"/>
        <v>0</v>
      </c>
      <c r="HG499" s="29"/>
      <c r="HH499" s="24">
        <v>357</v>
      </c>
      <c r="HI499" s="243">
        <f t="shared" ca="1" si="1068"/>
        <v>0</v>
      </c>
      <c r="HJ499" s="243">
        <f t="shared" ca="1" si="1077"/>
        <v>0</v>
      </c>
      <c r="HK499" s="243">
        <f t="shared" ca="1" si="1019"/>
        <v>0</v>
      </c>
      <c r="HL499" s="33"/>
    </row>
    <row r="500" spans="3:220" ht="15" customHeight="1" x14ac:dyDescent="0.25">
      <c r="C500" s="242">
        <v>358</v>
      </c>
      <c r="D500" s="243">
        <f t="shared" si="928"/>
        <v>0</v>
      </c>
      <c r="E500" s="865">
        <f t="shared" si="1020"/>
        <v>0</v>
      </c>
      <c r="F500" s="866"/>
      <c r="G500" s="243">
        <f t="shared" si="929"/>
        <v>0</v>
      </c>
      <c r="H500" s="859">
        <f t="shared" si="952"/>
        <v>0</v>
      </c>
      <c r="I500" s="860"/>
      <c r="J500" s="243">
        <f t="shared" si="930"/>
        <v>0</v>
      </c>
      <c r="K500" s="859">
        <f t="shared" si="972"/>
        <v>0</v>
      </c>
      <c r="L500" s="860"/>
      <c r="M500" s="860"/>
      <c r="N500" s="861"/>
      <c r="O500" s="248">
        <f t="shared" si="973"/>
        <v>0</v>
      </c>
      <c r="P500" s="248">
        <f t="shared" si="950"/>
        <v>0</v>
      </c>
      <c r="Q500" s="248">
        <f t="shared" si="953"/>
        <v>0</v>
      </c>
      <c r="R500" s="1015" t="str">
        <f t="shared" si="951"/>
        <v/>
      </c>
      <c r="S500" s="1015"/>
      <c r="U500">
        <v>358</v>
      </c>
      <c r="W500" s="278"/>
      <c r="X500" s="278"/>
      <c r="Y500" s="854"/>
      <c r="Z500" s="855"/>
      <c r="AA500" s="279"/>
      <c r="AR500" s="242">
        <v>358</v>
      </c>
      <c r="AS500" s="331">
        <f t="shared" si="1035"/>
        <v>0</v>
      </c>
      <c r="AT500" s="566">
        <f t="shared" si="974"/>
        <v>0</v>
      </c>
      <c r="AU500" s="331">
        <f t="shared" ca="1" si="954"/>
        <v>0</v>
      </c>
      <c r="AV500" s="329">
        <f t="shared" si="1036"/>
        <v>0</v>
      </c>
      <c r="AW500" s="331">
        <f t="shared" ca="1" si="1037"/>
        <v>0</v>
      </c>
      <c r="AX500" s="331">
        <f t="shared" si="975"/>
        <v>0</v>
      </c>
      <c r="AY500" s="331">
        <f t="shared" si="1027"/>
        <v>0</v>
      </c>
      <c r="AZ500" s="350">
        <f t="shared" si="1038"/>
        <v>0</v>
      </c>
      <c r="BA500" s="420">
        <f t="shared" ca="1" si="1039"/>
        <v>0</v>
      </c>
      <c r="BB500" s="416">
        <f t="shared" ca="1" si="976"/>
        <v>0</v>
      </c>
      <c r="BC500" s="372">
        <f t="shared" si="1059"/>
        <v>0</v>
      </c>
      <c r="BD500" s="242">
        <v>359</v>
      </c>
      <c r="BE500" s="29">
        <f t="shared" si="955"/>
        <v>0</v>
      </c>
      <c r="BF500" s="29">
        <f t="shared" ca="1" si="977"/>
        <v>0</v>
      </c>
      <c r="BG500" s="29">
        <f t="shared" ca="1" si="956"/>
        <v>0</v>
      </c>
      <c r="BH500" s="29"/>
      <c r="BI500" s="24">
        <v>358</v>
      </c>
      <c r="BJ500" s="243">
        <f t="shared" ca="1" si="1050"/>
        <v>0</v>
      </c>
      <c r="BK500" s="243">
        <f t="shared" ca="1" si="1021"/>
        <v>0</v>
      </c>
      <c r="BL500" s="243">
        <f t="shared" ca="1" si="978"/>
        <v>0</v>
      </c>
      <c r="BM500" s="33"/>
      <c r="BO500" s="278"/>
      <c r="BP500" s="278"/>
      <c r="BQ500" s="278"/>
      <c r="BR500" s="278"/>
      <c r="BS500" s="278"/>
      <c r="BT500" s="278"/>
      <c r="BU500" s="278"/>
      <c r="BV500" s="278"/>
      <c r="BW500" s="679">
        <v>358</v>
      </c>
      <c r="BX500" s="489">
        <f t="shared" si="979"/>
        <v>0</v>
      </c>
      <c r="BY500" s="489">
        <f t="shared" si="957"/>
        <v>0</v>
      </c>
      <c r="BZ500" s="489">
        <f t="shared" ca="1" si="958"/>
        <v>0</v>
      </c>
      <c r="CA500" s="489">
        <f t="shared" si="980"/>
        <v>0</v>
      </c>
      <c r="CB500" s="489">
        <f t="shared" ca="1" si="981"/>
        <v>0</v>
      </c>
      <c r="CC500" s="489">
        <f t="shared" si="982"/>
        <v>0</v>
      </c>
      <c r="CD500" s="489">
        <f t="shared" si="983"/>
        <v>0</v>
      </c>
      <c r="CE500" s="647">
        <f t="shared" si="984"/>
        <v>0</v>
      </c>
      <c r="CF500" s="700">
        <f t="shared" ca="1" si="1022"/>
        <v>0</v>
      </c>
      <c r="CG500" s="701">
        <f t="shared" ca="1" si="985"/>
        <v>0</v>
      </c>
      <c r="CH500" s="710">
        <f t="shared" si="1060"/>
        <v>0</v>
      </c>
      <c r="CI500" s="679">
        <v>359</v>
      </c>
      <c r="CJ500" s="29">
        <f t="shared" si="959"/>
        <v>0</v>
      </c>
      <c r="CK500" s="29">
        <f t="shared" ca="1" si="1069"/>
        <v>0</v>
      </c>
      <c r="CL500" s="29">
        <f t="shared" ca="1" si="960"/>
        <v>0</v>
      </c>
      <c r="CM500" s="29"/>
      <c r="CN500" s="29">
        <v>358</v>
      </c>
      <c r="CO500" s="29">
        <f t="shared" ca="1" si="1051"/>
        <v>0</v>
      </c>
      <c r="CP500" s="29">
        <f t="shared" ca="1" si="1073"/>
        <v>0</v>
      </c>
      <c r="CQ500" s="29">
        <f t="shared" ca="1" si="986"/>
        <v>0</v>
      </c>
      <c r="CR500" s="292"/>
      <c r="DB500" s="242">
        <v>358</v>
      </c>
      <c r="DC500" s="488">
        <f t="shared" si="987"/>
        <v>0</v>
      </c>
      <c r="DD500" s="489">
        <f t="shared" si="961"/>
        <v>0</v>
      </c>
      <c r="DE500" s="488">
        <f t="shared" ca="1" si="988"/>
        <v>0</v>
      </c>
      <c r="DF500" s="489">
        <f t="shared" si="989"/>
        <v>0</v>
      </c>
      <c r="DG500" s="488">
        <f t="shared" ca="1" si="990"/>
        <v>0</v>
      </c>
      <c r="DH500" s="488">
        <f t="shared" si="991"/>
        <v>0</v>
      </c>
      <c r="DI500" s="488">
        <f t="shared" si="992"/>
        <v>0</v>
      </c>
      <c r="DJ500" s="523">
        <f t="shared" si="993"/>
        <v>0</v>
      </c>
      <c r="DK500" s="420">
        <f t="shared" ca="1" si="962"/>
        <v>0</v>
      </c>
      <c r="DL500" s="416">
        <f t="shared" ca="1" si="994"/>
        <v>0</v>
      </c>
      <c r="DM500" s="372">
        <f t="shared" si="1061"/>
        <v>0</v>
      </c>
      <c r="DN500" s="242">
        <v>359</v>
      </c>
      <c r="DO500" s="29">
        <f t="shared" si="963"/>
        <v>0</v>
      </c>
      <c r="DP500" s="29">
        <f t="shared" ca="1" si="931"/>
        <v>0</v>
      </c>
      <c r="DQ500" s="29">
        <f t="shared" ca="1" si="964"/>
        <v>0</v>
      </c>
      <c r="DR500" s="29"/>
      <c r="DS500" s="24">
        <v>358</v>
      </c>
      <c r="DT500" s="243">
        <f t="shared" ca="1" si="1052"/>
        <v>0</v>
      </c>
      <c r="DU500" s="243">
        <f t="shared" ca="1" si="1074"/>
        <v>0</v>
      </c>
      <c r="DV500" s="243">
        <f t="shared" ca="1" si="995"/>
        <v>0</v>
      </c>
      <c r="DW500" s="33"/>
      <c r="EG500" s="242">
        <v>358</v>
      </c>
      <c r="EH500" s="331">
        <f t="shared" ca="1" si="996"/>
        <v>0</v>
      </c>
      <c r="EI500" s="599">
        <f t="shared" ca="1" si="1062"/>
        <v>0</v>
      </c>
      <c r="EJ500" s="331">
        <f t="shared" ca="1" si="997"/>
        <v>0</v>
      </c>
      <c r="EK500" s="594">
        <f t="shared" ca="1" si="998"/>
        <v>0</v>
      </c>
      <c r="EL500" s="488">
        <f t="shared" ca="1" si="999"/>
        <v>0</v>
      </c>
      <c r="EM500" s="331">
        <f t="shared" si="1000"/>
        <v>0</v>
      </c>
      <c r="EN500" s="331">
        <f t="shared" si="1001"/>
        <v>0</v>
      </c>
      <c r="EO500" s="595">
        <f t="shared" ca="1" si="1002"/>
        <v>0</v>
      </c>
      <c r="EP500" s="420">
        <f t="shared" ca="1" si="1040"/>
        <v>0</v>
      </c>
      <c r="EQ500" s="416">
        <f t="shared" ca="1" si="1003"/>
        <v>0</v>
      </c>
      <c r="ER500" s="372">
        <f t="shared" ca="1" si="1063"/>
        <v>0</v>
      </c>
      <c r="ES500" s="242">
        <v>359</v>
      </c>
      <c r="ET500" s="29">
        <f t="shared" si="1004"/>
        <v>0</v>
      </c>
      <c r="EU500" s="29">
        <f t="shared" ca="1" si="1070"/>
        <v>0</v>
      </c>
      <c r="EV500" s="29">
        <f t="shared" ca="1" si="965"/>
        <v>0</v>
      </c>
      <c r="EW500" s="29"/>
      <c r="EX500" s="24">
        <v>358</v>
      </c>
      <c r="EY500" s="243">
        <f t="shared" ca="1" si="1053"/>
        <v>0</v>
      </c>
      <c r="EZ500" s="243">
        <f t="shared" ca="1" si="1075"/>
        <v>0</v>
      </c>
      <c r="FA500" s="243">
        <f t="shared" ca="1" si="1005"/>
        <v>0</v>
      </c>
      <c r="FB500" s="33"/>
      <c r="FL500" s="242">
        <v>358</v>
      </c>
      <c r="FM500" s="331">
        <f t="shared" ca="1" si="1006"/>
        <v>0</v>
      </c>
      <c r="FN500" s="600">
        <f t="shared" ca="1" si="1064"/>
        <v>0</v>
      </c>
      <c r="FO500" s="331">
        <f t="shared" ca="1" si="1007"/>
        <v>0</v>
      </c>
      <c r="FP500" s="597">
        <f t="shared" ca="1" si="1008"/>
        <v>0</v>
      </c>
      <c r="FQ500" s="488">
        <f t="shared" ca="1" si="1009"/>
        <v>0</v>
      </c>
      <c r="FR500" s="331">
        <f t="shared" si="1010"/>
        <v>0</v>
      </c>
      <c r="FS500" s="331">
        <f t="shared" si="1011"/>
        <v>0</v>
      </c>
      <c r="FT500" s="596">
        <f t="shared" ca="1" si="1012"/>
        <v>0</v>
      </c>
      <c r="FU500" s="420">
        <f t="shared" ca="1" si="966"/>
        <v>0</v>
      </c>
      <c r="FV500" s="416">
        <f t="shared" ca="1" si="1013"/>
        <v>0</v>
      </c>
      <c r="FW500" s="372">
        <f t="shared" ca="1" si="1065"/>
        <v>0</v>
      </c>
      <c r="FX500" s="242">
        <v>359</v>
      </c>
      <c r="FY500" s="29">
        <f t="shared" si="1014"/>
        <v>0</v>
      </c>
      <c r="FZ500" s="29">
        <f t="shared" ca="1" si="1071"/>
        <v>0</v>
      </c>
      <c r="GA500" s="29">
        <f t="shared" ca="1" si="967"/>
        <v>0</v>
      </c>
      <c r="GB500" s="29"/>
      <c r="GC500" s="24">
        <v>358</v>
      </c>
      <c r="GD500" s="243">
        <f t="shared" ca="1" si="1054"/>
        <v>0</v>
      </c>
      <c r="GE500" s="243">
        <f t="shared" ca="1" si="1076"/>
        <v>0</v>
      </c>
      <c r="GF500" s="243">
        <f t="shared" ca="1" si="1015"/>
        <v>0</v>
      </c>
      <c r="GG500" s="33"/>
      <c r="GQ500" s="242">
        <v>358</v>
      </c>
      <c r="GR500" s="331">
        <f t="shared" ca="1" si="1034"/>
        <v>0</v>
      </c>
      <c r="GS500" s="600">
        <f t="shared" ca="1" si="1066"/>
        <v>0</v>
      </c>
      <c r="GT500" s="331">
        <f t="shared" ca="1" si="1033"/>
        <v>0</v>
      </c>
      <c r="GU500" s="591">
        <f t="shared" ca="1" si="1016"/>
        <v>0</v>
      </c>
      <c r="GV500" s="488">
        <f t="shared" ca="1" si="1055"/>
        <v>0</v>
      </c>
      <c r="GW500" s="331">
        <f t="shared" si="1056"/>
        <v>0</v>
      </c>
      <c r="GX500" s="331">
        <f t="shared" si="1057"/>
        <v>0</v>
      </c>
      <c r="GY500" s="593">
        <f t="shared" ca="1" si="1058"/>
        <v>0</v>
      </c>
      <c r="GZ500" s="420">
        <f t="shared" ca="1" si="970"/>
        <v>0</v>
      </c>
      <c r="HA500" s="416">
        <f t="shared" ca="1" si="1017"/>
        <v>0</v>
      </c>
      <c r="HB500" s="372">
        <f t="shared" ca="1" si="1067"/>
        <v>0</v>
      </c>
      <c r="HC500" s="242">
        <v>359</v>
      </c>
      <c r="HD500" s="29">
        <f t="shared" si="1018"/>
        <v>0</v>
      </c>
      <c r="HE500" s="29">
        <f t="shared" ca="1" si="1072"/>
        <v>0</v>
      </c>
      <c r="HF500" s="29">
        <f t="shared" ca="1" si="971"/>
        <v>0</v>
      </c>
      <c r="HG500" s="29"/>
      <c r="HH500" s="24">
        <v>358</v>
      </c>
      <c r="HI500" s="243">
        <f t="shared" ca="1" si="1068"/>
        <v>0</v>
      </c>
      <c r="HJ500" s="243">
        <f t="shared" ca="1" si="1077"/>
        <v>0</v>
      </c>
      <c r="HK500" s="243">
        <f t="shared" ca="1" si="1019"/>
        <v>0</v>
      </c>
      <c r="HL500" s="33"/>
    </row>
    <row r="501" spans="3:220" ht="15" customHeight="1" x14ac:dyDescent="0.25">
      <c r="C501" s="242">
        <v>359</v>
      </c>
      <c r="D501" s="243">
        <f t="shared" si="928"/>
        <v>0</v>
      </c>
      <c r="E501" s="865">
        <f t="shared" si="1020"/>
        <v>0</v>
      </c>
      <c r="F501" s="866"/>
      <c r="G501" s="243">
        <f t="shared" si="929"/>
        <v>0</v>
      </c>
      <c r="H501" s="859">
        <f t="shared" si="952"/>
        <v>0</v>
      </c>
      <c r="I501" s="860"/>
      <c r="J501" s="243">
        <f t="shared" si="930"/>
        <v>0</v>
      </c>
      <c r="K501" s="859">
        <f t="shared" si="972"/>
        <v>0</v>
      </c>
      <c r="L501" s="860"/>
      <c r="M501" s="860"/>
      <c r="N501" s="861"/>
      <c r="O501" s="248">
        <f t="shared" si="973"/>
        <v>0</v>
      </c>
      <c r="P501" s="248">
        <f t="shared" si="950"/>
        <v>0</v>
      </c>
      <c r="Q501" s="248">
        <f t="shared" si="953"/>
        <v>0</v>
      </c>
      <c r="R501" s="1015" t="str">
        <f t="shared" si="951"/>
        <v/>
      </c>
      <c r="S501" s="1015"/>
      <c r="U501">
        <v>359</v>
      </c>
      <c r="W501" s="278"/>
      <c r="X501" s="278"/>
      <c r="Y501" s="854"/>
      <c r="Z501" s="855"/>
      <c r="AA501" s="279"/>
      <c r="AR501" s="242">
        <v>359</v>
      </c>
      <c r="AS501" s="331">
        <f t="shared" si="1035"/>
        <v>0</v>
      </c>
      <c r="AT501" s="566">
        <f t="shared" si="974"/>
        <v>0</v>
      </c>
      <c r="AU501" s="331">
        <f t="shared" ca="1" si="954"/>
        <v>0</v>
      </c>
      <c r="AV501" s="329">
        <f t="shared" si="1036"/>
        <v>0</v>
      </c>
      <c r="AW501" s="331">
        <f t="shared" ca="1" si="1037"/>
        <v>0</v>
      </c>
      <c r="AX501" s="331">
        <f t="shared" si="975"/>
        <v>0</v>
      </c>
      <c r="AY501" s="331">
        <f t="shared" si="1027"/>
        <v>0</v>
      </c>
      <c r="AZ501" s="350">
        <f t="shared" si="1038"/>
        <v>0</v>
      </c>
      <c r="BA501" s="420">
        <f t="shared" ca="1" si="1039"/>
        <v>0</v>
      </c>
      <c r="BB501" s="416">
        <f t="shared" ca="1" si="976"/>
        <v>0</v>
      </c>
      <c r="BC501" s="372">
        <f t="shared" si="1059"/>
        <v>0</v>
      </c>
      <c r="BD501" s="443">
        <v>360</v>
      </c>
      <c r="BE501" s="444">
        <f t="shared" si="955"/>
        <v>0</v>
      </c>
      <c r="BF501" s="444">
        <f t="shared" ca="1" si="977"/>
        <v>0</v>
      </c>
      <c r="BG501" s="444">
        <f t="shared" ca="1" si="956"/>
        <v>0</v>
      </c>
      <c r="BH501" s="444">
        <f ca="1">IF(BD501&gt;$BE$140,0,SUM(BG490:BG501))</f>
        <v>0</v>
      </c>
      <c r="BI501" s="24">
        <v>359</v>
      </c>
      <c r="BJ501" s="243">
        <f t="shared" ca="1" si="1050"/>
        <v>0</v>
      </c>
      <c r="BK501" s="243">
        <f t="shared" ca="1" si="1021"/>
        <v>0</v>
      </c>
      <c r="BL501" s="243">
        <f t="shared" ca="1" si="978"/>
        <v>0</v>
      </c>
      <c r="BM501" s="33"/>
      <c r="BO501" s="278"/>
      <c r="BP501" s="278"/>
      <c r="BQ501" s="278"/>
      <c r="BR501" s="278"/>
      <c r="BS501" s="278"/>
      <c r="BT501" s="278"/>
      <c r="BU501" s="278"/>
      <c r="BV501" s="278"/>
      <c r="BW501" s="679">
        <v>359</v>
      </c>
      <c r="BX501" s="489">
        <f t="shared" si="979"/>
        <v>0</v>
      </c>
      <c r="BY501" s="489">
        <f t="shared" si="957"/>
        <v>0</v>
      </c>
      <c r="BZ501" s="489">
        <f t="shared" ca="1" si="958"/>
        <v>0</v>
      </c>
      <c r="CA501" s="489">
        <f t="shared" si="980"/>
        <v>0</v>
      </c>
      <c r="CB501" s="489">
        <f t="shared" ca="1" si="981"/>
        <v>0</v>
      </c>
      <c r="CC501" s="489">
        <f t="shared" si="982"/>
        <v>0</v>
      </c>
      <c r="CD501" s="489">
        <f t="shared" si="983"/>
        <v>0</v>
      </c>
      <c r="CE501" s="647">
        <f t="shared" si="984"/>
        <v>0</v>
      </c>
      <c r="CF501" s="700">
        <f t="shared" ca="1" si="1022"/>
        <v>0</v>
      </c>
      <c r="CG501" s="701">
        <f t="shared" ca="1" si="985"/>
        <v>0</v>
      </c>
      <c r="CH501" s="710">
        <f t="shared" si="1060"/>
        <v>0</v>
      </c>
      <c r="CI501" s="703">
        <v>360</v>
      </c>
      <c r="CJ501" s="444">
        <f t="shared" si="959"/>
        <v>0</v>
      </c>
      <c r="CK501" s="444">
        <f t="shared" ca="1" si="1069"/>
        <v>0</v>
      </c>
      <c r="CL501" s="444">
        <f t="shared" ca="1" si="960"/>
        <v>0</v>
      </c>
      <c r="CM501" s="444">
        <f ca="1">IF(CI501&gt;$CJ$140,0,SUM(CL490:CL501))</f>
        <v>0</v>
      </c>
      <c r="CN501" s="29">
        <v>359</v>
      </c>
      <c r="CO501" s="29">
        <f t="shared" ca="1" si="1051"/>
        <v>0</v>
      </c>
      <c r="CP501" s="29">
        <f t="shared" ca="1" si="1073"/>
        <v>0</v>
      </c>
      <c r="CQ501" s="29">
        <f t="shared" ca="1" si="986"/>
        <v>0</v>
      </c>
      <c r="CR501" s="292"/>
      <c r="DB501" s="242">
        <v>359</v>
      </c>
      <c r="DC501" s="488">
        <f t="shared" si="987"/>
        <v>0</v>
      </c>
      <c r="DD501" s="489">
        <f t="shared" si="961"/>
        <v>0</v>
      </c>
      <c r="DE501" s="488">
        <f t="shared" ca="1" si="988"/>
        <v>0</v>
      </c>
      <c r="DF501" s="489">
        <f t="shared" si="989"/>
        <v>0</v>
      </c>
      <c r="DG501" s="488">
        <f t="shared" ca="1" si="990"/>
        <v>0</v>
      </c>
      <c r="DH501" s="488">
        <f t="shared" si="991"/>
        <v>0</v>
      </c>
      <c r="DI501" s="488">
        <f t="shared" si="992"/>
        <v>0</v>
      </c>
      <c r="DJ501" s="523">
        <f t="shared" si="993"/>
        <v>0</v>
      </c>
      <c r="DK501" s="420">
        <f t="shared" ca="1" si="962"/>
        <v>0</v>
      </c>
      <c r="DL501" s="416">
        <f t="shared" ca="1" si="994"/>
        <v>0</v>
      </c>
      <c r="DM501" s="372">
        <f t="shared" si="1061"/>
        <v>0</v>
      </c>
      <c r="DN501" s="443">
        <v>360</v>
      </c>
      <c r="DO501" s="444">
        <f t="shared" si="963"/>
        <v>0</v>
      </c>
      <c r="DP501" s="444">
        <f t="shared" ca="1" si="931"/>
        <v>0</v>
      </c>
      <c r="DQ501" s="444">
        <f t="shared" ca="1" si="964"/>
        <v>0</v>
      </c>
      <c r="DR501" s="444">
        <f ca="1">IF(DN501&gt;$DO$140,0,SUM(DQ490:DQ501))</f>
        <v>0</v>
      </c>
      <c r="DS501" s="24">
        <v>359</v>
      </c>
      <c r="DT501" s="243">
        <f t="shared" ca="1" si="1052"/>
        <v>0</v>
      </c>
      <c r="DU501" s="243">
        <f t="shared" ca="1" si="1074"/>
        <v>0</v>
      </c>
      <c r="DV501" s="243">
        <f t="shared" ca="1" si="995"/>
        <v>0</v>
      </c>
      <c r="DW501" s="33"/>
      <c r="EG501" s="242">
        <v>359</v>
      </c>
      <c r="EH501" s="331">
        <f t="shared" ca="1" si="996"/>
        <v>0</v>
      </c>
      <c r="EI501" s="599">
        <f t="shared" ca="1" si="1062"/>
        <v>0</v>
      </c>
      <c r="EJ501" s="331">
        <f t="shared" ca="1" si="997"/>
        <v>0</v>
      </c>
      <c r="EK501" s="594">
        <f t="shared" ca="1" si="998"/>
        <v>0</v>
      </c>
      <c r="EL501" s="488">
        <f t="shared" ca="1" si="999"/>
        <v>0</v>
      </c>
      <c r="EM501" s="331">
        <f t="shared" si="1000"/>
        <v>0</v>
      </c>
      <c r="EN501" s="331">
        <f t="shared" si="1001"/>
        <v>0</v>
      </c>
      <c r="EO501" s="595">
        <f t="shared" ca="1" si="1002"/>
        <v>0</v>
      </c>
      <c r="EP501" s="420">
        <f t="shared" ca="1" si="1040"/>
        <v>0</v>
      </c>
      <c r="EQ501" s="416">
        <f t="shared" ca="1" si="1003"/>
        <v>0</v>
      </c>
      <c r="ER501" s="372">
        <f t="shared" ca="1" si="1063"/>
        <v>0</v>
      </c>
      <c r="ES501" s="443">
        <v>360</v>
      </c>
      <c r="ET501" s="444">
        <f t="shared" si="1004"/>
        <v>0</v>
      </c>
      <c r="EU501" s="444">
        <f t="shared" ca="1" si="1070"/>
        <v>0</v>
      </c>
      <c r="EV501" s="444">
        <f t="shared" ca="1" si="965"/>
        <v>0</v>
      </c>
      <c r="EW501" s="444">
        <f ca="1">IF(ES501&gt;$ET$140,0,SUM(EV490:EV501))</f>
        <v>0</v>
      </c>
      <c r="EX501" s="24">
        <v>359</v>
      </c>
      <c r="EY501" s="243">
        <f t="shared" ca="1" si="1053"/>
        <v>0</v>
      </c>
      <c r="EZ501" s="243">
        <f t="shared" ca="1" si="1075"/>
        <v>0</v>
      </c>
      <c r="FA501" s="243">
        <f t="shared" ca="1" si="1005"/>
        <v>0</v>
      </c>
      <c r="FB501" s="33"/>
      <c r="FL501" s="242">
        <v>359</v>
      </c>
      <c r="FM501" s="331">
        <f t="shared" ca="1" si="1006"/>
        <v>0</v>
      </c>
      <c r="FN501" s="600">
        <f t="shared" ca="1" si="1064"/>
        <v>0</v>
      </c>
      <c r="FO501" s="331">
        <f t="shared" ca="1" si="1007"/>
        <v>0</v>
      </c>
      <c r="FP501" s="597">
        <f t="shared" ca="1" si="1008"/>
        <v>0</v>
      </c>
      <c r="FQ501" s="488">
        <f t="shared" ca="1" si="1009"/>
        <v>0</v>
      </c>
      <c r="FR501" s="331">
        <f t="shared" si="1010"/>
        <v>0</v>
      </c>
      <c r="FS501" s="331">
        <f t="shared" si="1011"/>
        <v>0</v>
      </c>
      <c r="FT501" s="596">
        <f t="shared" ca="1" si="1012"/>
        <v>0</v>
      </c>
      <c r="FU501" s="420">
        <f t="shared" ca="1" si="966"/>
        <v>0</v>
      </c>
      <c r="FV501" s="416">
        <f t="shared" ca="1" si="1013"/>
        <v>0</v>
      </c>
      <c r="FW501" s="372">
        <f t="shared" ca="1" si="1065"/>
        <v>0</v>
      </c>
      <c r="FX501" s="443">
        <v>360</v>
      </c>
      <c r="FY501" s="444">
        <f t="shared" si="1014"/>
        <v>0</v>
      </c>
      <c r="FZ501" s="444">
        <f t="shared" ca="1" si="1071"/>
        <v>0</v>
      </c>
      <c r="GA501" s="444">
        <f t="shared" ca="1" si="967"/>
        <v>0</v>
      </c>
      <c r="GB501" s="444">
        <f ca="1">IF(FX501&gt;$FY$140,0,SUM(GA490:GA501))</f>
        <v>0</v>
      </c>
      <c r="GC501" s="24">
        <v>359</v>
      </c>
      <c r="GD501" s="243">
        <f t="shared" ca="1" si="1054"/>
        <v>0</v>
      </c>
      <c r="GE501" s="243">
        <f t="shared" ca="1" si="1076"/>
        <v>0</v>
      </c>
      <c r="GF501" s="243">
        <f t="shared" ca="1" si="1015"/>
        <v>0</v>
      </c>
      <c r="GG501" s="33"/>
      <c r="GQ501" s="242">
        <v>359</v>
      </c>
      <c r="GR501" s="331">
        <f t="shared" ca="1" si="1034"/>
        <v>0</v>
      </c>
      <c r="GS501" s="600">
        <f t="shared" ca="1" si="1066"/>
        <v>0</v>
      </c>
      <c r="GT501" s="331">
        <f t="shared" ca="1" si="1033"/>
        <v>0</v>
      </c>
      <c r="GU501" s="591">
        <f t="shared" ca="1" si="1016"/>
        <v>0</v>
      </c>
      <c r="GV501" s="488">
        <f t="shared" ca="1" si="1055"/>
        <v>0</v>
      </c>
      <c r="GW501" s="331">
        <f t="shared" si="1056"/>
        <v>0</v>
      </c>
      <c r="GX501" s="331">
        <f t="shared" si="1057"/>
        <v>0</v>
      </c>
      <c r="GY501" s="593">
        <f t="shared" ca="1" si="1058"/>
        <v>0</v>
      </c>
      <c r="GZ501" s="420">
        <f t="shared" ca="1" si="970"/>
        <v>0</v>
      </c>
      <c r="HA501" s="416">
        <f t="shared" ca="1" si="1017"/>
        <v>0</v>
      </c>
      <c r="HB501" s="372">
        <f t="shared" ca="1" si="1067"/>
        <v>0</v>
      </c>
      <c r="HC501" s="443">
        <v>360</v>
      </c>
      <c r="HD501" s="444">
        <f t="shared" si="1018"/>
        <v>0</v>
      </c>
      <c r="HE501" s="444">
        <f t="shared" ca="1" si="1072"/>
        <v>0</v>
      </c>
      <c r="HF501" s="444">
        <f t="shared" ca="1" si="971"/>
        <v>0</v>
      </c>
      <c r="HG501" s="444">
        <f ca="1">IF(HC501&gt;$HD$140,0,SUM(HF490:HF501))</f>
        <v>0</v>
      </c>
      <c r="HH501" s="24">
        <v>359</v>
      </c>
      <c r="HI501" s="243">
        <f t="shared" ca="1" si="1068"/>
        <v>0</v>
      </c>
      <c r="HJ501" s="243">
        <f t="shared" ca="1" si="1077"/>
        <v>0</v>
      </c>
      <c r="HK501" s="243">
        <f t="shared" ca="1" si="1019"/>
        <v>0</v>
      </c>
      <c r="HL501" s="33"/>
    </row>
    <row r="502" spans="3:220" ht="15" customHeight="1" thickBot="1" x14ac:dyDescent="0.3">
      <c r="C502" s="245">
        <v>360</v>
      </c>
      <c r="D502" s="246">
        <f t="shared" si="928"/>
        <v>0</v>
      </c>
      <c r="E502" s="865">
        <f t="shared" si="1020"/>
        <v>0</v>
      </c>
      <c r="F502" s="866"/>
      <c r="G502" s="246">
        <f t="shared" si="929"/>
        <v>0</v>
      </c>
      <c r="H502" s="856">
        <f t="shared" si="952"/>
        <v>0</v>
      </c>
      <c r="I502" s="857"/>
      <c r="J502" s="246">
        <f t="shared" si="930"/>
        <v>0</v>
      </c>
      <c r="K502" s="856">
        <f t="shared" si="972"/>
        <v>0</v>
      </c>
      <c r="L502" s="857"/>
      <c r="M502" s="857"/>
      <c r="N502" s="858"/>
      <c r="O502" s="248">
        <f t="shared" si="973"/>
        <v>0</v>
      </c>
      <c r="P502" s="248">
        <f t="shared" si="950"/>
        <v>0</v>
      </c>
      <c r="Q502" s="248">
        <f t="shared" si="953"/>
        <v>0</v>
      </c>
      <c r="R502" s="1015" t="str">
        <f t="shared" si="951"/>
        <v/>
      </c>
      <c r="S502" s="1015"/>
      <c r="U502">
        <v>360</v>
      </c>
      <c r="W502" s="278"/>
      <c r="X502" s="278"/>
      <c r="Y502" s="854"/>
      <c r="Z502" s="855"/>
      <c r="AA502" s="279"/>
      <c r="AR502" s="245">
        <v>360</v>
      </c>
      <c r="AS502" s="331">
        <f t="shared" si="1035"/>
        <v>0</v>
      </c>
      <c r="AT502" s="566">
        <f t="shared" si="974"/>
        <v>0</v>
      </c>
      <c r="AU502" s="331">
        <f t="shared" ca="1" si="954"/>
        <v>0</v>
      </c>
      <c r="AV502" s="329">
        <f t="shared" si="1036"/>
        <v>0</v>
      </c>
      <c r="AW502" s="331">
        <f t="shared" ca="1" si="1037"/>
        <v>0</v>
      </c>
      <c r="AX502" s="331">
        <f t="shared" si="975"/>
        <v>0</v>
      </c>
      <c r="AY502" s="331">
        <f t="shared" si="1027"/>
        <v>0</v>
      </c>
      <c r="AZ502" s="350">
        <f t="shared" si="1038"/>
        <v>0</v>
      </c>
      <c r="BA502" s="422">
        <f t="shared" ca="1" si="1039"/>
        <v>0</v>
      </c>
      <c r="BB502" s="416">
        <f t="shared" ca="1" si="976"/>
        <v>0</v>
      </c>
      <c r="BC502" s="407">
        <f t="shared" si="1059"/>
        <v>0</v>
      </c>
      <c r="BD502" s="242"/>
      <c r="BE502" s="24"/>
      <c r="BF502" s="445">
        <f ca="1">(IF(BD502&gt;$BE$140,0,BF501+BE502))+BH501</f>
        <v>0</v>
      </c>
      <c r="BG502" s="450">
        <f ca="1">SUM(BG142:BG501)</f>
        <v>30118.899520208011</v>
      </c>
      <c r="BH502" s="29"/>
      <c r="BI502" s="433">
        <v>360</v>
      </c>
      <c r="BJ502" s="428">
        <f t="shared" ca="1" si="1050"/>
        <v>0</v>
      </c>
      <c r="BK502" s="428">
        <f t="shared" ca="1" si="1021"/>
        <v>0</v>
      </c>
      <c r="BL502" s="428">
        <f t="shared" ca="1" si="978"/>
        <v>0</v>
      </c>
      <c r="BM502" s="446">
        <f ca="1">IF(BI502&gt;$BA$140,0,SUM(BL491:BL502))</f>
        <v>0</v>
      </c>
      <c r="BO502" s="278"/>
      <c r="BP502" s="278"/>
      <c r="BQ502" s="278"/>
      <c r="BR502" s="278"/>
      <c r="BS502" s="278"/>
      <c r="BT502" s="278"/>
      <c r="BU502" s="278"/>
      <c r="BV502" s="278"/>
      <c r="BW502" s="727">
        <v>360</v>
      </c>
      <c r="BX502" s="489">
        <f t="shared" si="979"/>
        <v>0</v>
      </c>
      <c r="BY502" s="489">
        <f t="shared" si="957"/>
        <v>0</v>
      </c>
      <c r="BZ502" s="489">
        <f t="shared" ca="1" si="958"/>
        <v>0</v>
      </c>
      <c r="CA502" s="489">
        <f t="shared" si="980"/>
        <v>0</v>
      </c>
      <c r="CB502" s="489">
        <f t="shared" ca="1" si="981"/>
        <v>0</v>
      </c>
      <c r="CC502" s="489">
        <f t="shared" si="982"/>
        <v>0</v>
      </c>
      <c r="CD502" s="489">
        <f t="shared" si="983"/>
        <v>0</v>
      </c>
      <c r="CE502" s="647">
        <f t="shared" si="984"/>
        <v>0</v>
      </c>
      <c r="CF502" s="700">
        <f t="shared" ca="1" si="1022"/>
        <v>0</v>
      </c>
      <c r="CG502" s="701">
        <f t="shared" ca="1" si="985"/>
        <v>0</v>
      </c>
      <c r="CH502" s="728">
        <f t="shared" si="1060"/>
        <v>0</v>
      </c>
      <c r="CI502" s="679"/>
      <c r="CJ502" s="29"/>
      <c r="CK502" s="445">
        <f ca="1">(IF(CI502&gt;$CJ$140,0,CK501+CJ502))+CM501</f>
        <v>0</v>
      </c>
      <c r="CL502" s="450">
        <f ca="1">SUM(CL142:CL501)</f>
        <v>30118.899520208011</v>
      </c>
      <c r="CM502" s="29"/>
      <c r="CN502" s="432">
        <v>360</v>
      </c>
      <c r="CO502" s="432">
        <f t="shared" ca="1" si="1051"/>
        <v>0</v>
      </c>
      <c r="CP502" s="432">
        <f t="shared" ca="1" si="1073"/>
        <v>0</v>
      </c>
      <c r="CQ502" s="432">
        <f t="shared" ca="1" si="986"/>
        <v>0</v>
      </c>
      <c r="CR502" s="296">
        <f ca="1">IF(CN502&gt;$CF$140,0,SUM(CQ491:CQ502))</f>
        <v>0</v>
      </c>
      <c r="DB502" s="245">
        <v>360</v>
      </c>
      <c r="DC502" s="488">
        <f t="shared" si="987"/>
        <v>0</v>
      </c>
      <c r="DD502" s="489">
        <f t="shared" si="961"/>
        <v>0</v>
      </c>
      <c r="DE502" s="488">
        <f t="shared" ca="1" si="988"/>
        <v>0</v>
      </c>
      <c r="DF502" s="489">
        <f t="shared" si="989"/>
        <v>0</v>
      </c>
      <c r="DG502" s="488">
        <f t="shared" ca="1" si="990"/>
        <v>0</v>
      </c>
      <c r="DH502" s="488">
        <f t="shared" si="991"/>
        <v>0</v>
      </c>
      <c r="DI502" s="488">
        <f t="shared" si="992"/>
        <v>0</v>
      </c>
      <c r="DJ502" s="523">
        <f t="shared" si="993"/>
        <v>0</v>
      </c>
      <c r="DK502" s="420">
        <f t="shared" ca="1" si="962"/>
        <v>0</v>
      </c>
      <c r="DL502" s="416">
        <f t="shared" ca="1" si="994"/>
        <v>0</v>
      </c>
      <c r="DM502" s="407">
        <f t="shared" si="1061"/>
        <v>0</v>
      </c>
      <c r="DN502" s="242"/>
      <c r="DO502" s="24"/>
      <c r="DP502" s="445">
        <f ca="1">(IF(DN502&gt;$DO$140,0,DP501+DO502))+DR501</f>
        <v>0</v>
      </c>
      <c r="DQ502" s="450">
        <f ca="1">SUM(DQ142:DQ501)</f>
        <v>27940.22730536056</v>
      </c>
      <c r="DR502" s="450"/>
      <c r="DS502" s="433">
        <v>360</v>
      </c>
      <c r="DT502" s="428">
        <f t="shared" ca="1" si="1052"/>
        <v>0</v>
      </c>
      <c r="DU502" s="428">
        <f t="shared" ca="1" si="1074"/>
        <v>0</v>
      </c>
      <c r="DV502" s="428">
        <f t="shared" ca="1" si="995"/>
        <v>0</v>
      </c>
      <c r="DW502" s="446">
        <f ca="1">IF(DS502&gt;$DK$140,0,SUM(DV491:DV502))</f>
        <v>0</v>
      </c>
      <c r="EG502" s="245">
        <v>360</v>
      </c>
      <c r="EH502" s="331">
        <f t="shared" ca="1" si="996"/>
        <v>0</v>
      </c>
      <c r="EI502" s="599">
        <f t="shared" ca="1" si="1062"/>
        <v>0</v>
      </c>
      <c r="EJ502" s="331">
        <f t="shared" ca="1" si="997"/>
        <v>0</v>
      </c>
      <c r="EK502" s="594">
        <f t="shared" ca="1" si="998"/>
        <v>0</v>
      </c>
      <c r="EL502" s="488">
        <f t="shared" ca="1" si="999"/>
        <v>0</v>
      </c>
      <c r="EM502" s="331">
        <f t="shared" si="1000"/>
        <v>0</v>
      </c>
      <c r="EN502" s="331">
        <f t="shared" si="1001"/>
        <v>0</v>
      </c>
      <c r="EO502" s="595">
        <f t="shared" ca="1" si="1002"/>
        <v>0</v>
      </c>
      <c r="EP502" s="422">
        <f t="shared" ca="1" si="1040"/>
        <v>0</v>
      </c>
      <c r="EQ502" s="416">
        <f t="shared" ca="1" si="1003"/>
        <v>0</v>
      </c>
      <c r="ER502" s="407">
        <f t="shared" ca="1" si="1063"/>
        <v>0</v>
      </c>
      <c r="ES502" s="242"/>
      <c r="ET502" s="24"/>
      <c r="EU502" s="445">
        <f ca="1">(IF(ES502&gt;$ET$140,0,EU501+ET502))+EW501</f>
        <v>0</v>
      </c>
      <c r="EV502" s="450">
        <f ca="1">SUM(EV142:EV501)</f>
        <v>30118.899520208011</v>
      </c>
      <c r="EW502" s="29"/>
      <c r="EX502" s="433">
        <v>360</v>
      </c>
      <c r="EY502" s="428">
        <f t="shared" ca="1" si="1053"/>
        <v>0</v>
      </c>
      <c r="EZ502" s="428">
        <f t="shared" ca="1" si="1075"/>
        <v>0</v>
      </c>
      <c r="FA502" s="428">
        <f t="shared" ca="1" si="1005"/>
        <v>0</v>
      </c>
      <c r="FB502" s="446">
        <f ca="1">IF(EX502&gt;$EP$140,0,SUM(FA491:FA502))</f>
        <v>0</v>
      </c>
      <c r="FL502" s="245">
        <v>360</v>
      </c>
      <c r="FM502" s="331">
        <f t="shared" ca="1" si="1006"/>
        <v>0</v>
      </c>
      <c r="FN502" s="600">
        <f t="shared" ca="1" si="1064"/>
        <v>0</v>
      </c>
      <c r="FO502" s="331">
        <f t="shared" ca="1" si="1007"/>
        <v>0</v>
      </c>
      <c r="FP502" s="597">
        <f t="shared" ca="1" si="1008"/>
        <v>0</v>
      </c>
      <c r="FQ502" s="488">
        <f t="shared" ca="1" si="1009"/>
        <v>0</v>
      </c>
      <c r="FR502" s="331">
        <f t="shared" si="1010"/>
        <v>0</v>
      </c>
      <c r="FS502" s="331">
        <f t="shared" si="1011"/>
        <v>0</v>
      </c>
      <c r="FT502" s="596">
        <f t="shared" ca="1" si="1012"/>
        <v>0</v>
      </c>
      <c r="FU502" s="420">
        <f t="shared" ca="1" si="966"/>
        <v>0</v>
      </c>
      <c r="FV502" s="416">
        <f t="shared" ca="1" si="1013"/>
        <v>0</v>
      </c>
      <c r="FW502" s="407">
        <f t="shared" ca="1" si="1065"/>
        <v>0</v>
      </c>
      <c r="FX502" s="242"/>
      <c r="FY502" s="24"/>
      <c r="FZ502" s="445">
        <f ca="1">(IF(FX502&gt;$FY$140,0,FZ501+FY502))+GB501</f>
        <v>0</v>
      </c>
      <c r="GA502" s="450">
        <f ca="1">SUM(GA142:GA501)</f>
        <v>30118.899520208011</v>
      </c>
      <c r="GB502" s="450"/>
      <c r="GC502" s="433">
        <v>360</v>
      </c>
      <c r="GD502" s="428">
        <f t="shared" ca="1" si="1054"/>
        <v>0</v>
      </c>
      <c r="GE502" s="428">
        <f t="shared" ca="1" si="1076"/>
        <v>0</v>
      </c>
      <c r="GF502" s="428">
        <f t="shared" ca="1" si="1015"/>
        <v>0</v>
      </c>
      <c r="GG502" s="446">
        <f ca="1">IF(GC502&gt;$FU$140,0,SUM(GF491:GF502))</f>
        <v>0</v>
      </c>
      <c r="GQ502" s="245">
        <v>360</v>
      </c>
      <c r="GR502" s="331">
        <f t="shared" ca="1" si="1034"/>
        <v>0</v>
      </c>
      <c r="GS502" s="600">
        <f t="shared" ca="1" si="1066"/>
        <v>0</v>
      </c>
      <c r="GT502" s="331">
        <f t="shared" ca="1" si="1033"/>
        <v>0</v>
      </c>
      <c r="GU502" s="591">
        <f t="shared" ca="1" si="1016"/>
        <v>0</v>
      </c>
      <c r="GV502" s="488">
        <f t="shared" ca="1" si="1055"/>
        <v>0</v>
      </c>
      <c r="GW502" s="331">
        <f t="shared" si="1056"/>
        <v>0</v>
      </c>
      <c r="GX502" s="331">
        <f t="shared" si="1057"/>
        <v>0</v>
      </c>
      <c r="GY502" s="593">
        <f t="shared" ca="1" si="1058"/>
        <v>0</v>
      </c>
      <c r="GZ502" s="420">
        <f t="shared" ca="1" si="970"/>
        <v>0</v>
      </c>
      <c r="HA502" s="416">
        <f t="shared" ca="1" si="1017"/>
        <v>0</v>
      </c>
      <c r="HB502" s="407">
        <f t="shared" ca="1" si="1067"/>
        <v>0</v>
      </c>
      <c r="HC502" s="242"/>
      <c r="HD502" s="24"/>
      <c r="HE502" s="445">
        <f ca="1">(IF(HC502&gt;$HD$140,0,HE501+HD502))+HG501</f>
        <v>0</v>
      </c>
      <c r="HF502" s="450">
        <f ca="1">SUM(HF142:HF501)</f>
        <v>27940.22730536056</v>
      </c>
      <c r="HG502" s="450"/>
      <c r="HH502" s="433">
        <v>360</v>
      </c>
      <c r="HI502" s="428">
        <f t="shared" ca="1" si="1068"/>
        <v>0</v>
      </c>
      <c r="HJ502" s="428">
        <f t="shared" ca="1" si="1077"/>
        <v>0</v>
      </c>
      <c r="HK502" s="428">
        <f t="shared" ca="1" si="1019"/>
        <v>0</v>
      </c>
      <c r="HL502" s="446">
        <f ca="1">IF(HH502&gt;$GZ$140,0,SUM(HK491:HK502))</f>
        <v>0</v>
      </c>
    </row>
    <row r="503" spans="3:220" ht="15" customHeight="1" thickTop="1" x14ac:dyDescent="0.25">
      <c r="C503" s="241"/>
      <c r="D503" s="247">
        <f>SUM(D143:D502)</f>
        <v>346702.10417866561</v>
      </c>
      <c r="E503" s="946">
        <f>SUM(E143:F502)</f>
        <v>30000</v>
      </c>
      <c r="F503" s="895"/>
      <c r="G503" s="247">
        <f>SUM(G143:G502)</f>
        <v>316702.1041786662</v>
      </c>
      <c r="H503" s="946">
        <f>SUM(H143:I502)</f>
        <v>116702.1041786665</v>
      </c>
      <c r="I503" s="895"/>
      <c r="J503" s="247">
        <f>SUM(J143:J502)</f>
        <v>200000.0000000002</v>
      </c>
      <c r="K503" s="895"/>
      <c r="L503" s="895"/>
      <c r="M503" s="895"/>
      <c r="N503" s="896"/>
      <c r="P503" s="248">
        <f>MAX(P142:P502)</f>
        <v>153921.45579793074</v>
      </c>
      <c r="Q503" s="248">
        <f>MAX(Q142:Q502)</f>
        <v>150638.59184214674</v>
      </c>
      <c r="R503" s="1048">
        <f>MIN(R142:R502)</f>
        <v>101</v>
      </c>
      <c r="S503" s="1048"/>
      <c r="AR503" s="241"/>
      <c r="AS503" s="247">
        <f t="shared" ref="AS503:AY503" ca="1" si="1078">SUM(AS143:AS502)</f>
        <v>342211.53655216371</v>
      </c>
      <c r="AT503" s="305">
        <f t="shared" ca="1" si="1078"/>
        <v>27508.932500000166</v>
      </c>
      <c r="AU503" s="247">
        <f t="shared" ca="1" si="1078"/>
        <v>297913.60405216389</v>
      </c>
      <c r="AV503" s="305">
        <f t="shared" ca="1" si="1078"/>
        <v>90672.60405216449</v>
      </c>
      <c r="AW503" s="247">
        <f t="shared" ca="1" si="1078"/>
        <v>207240.99999999988</v>
      </c>
      <c r="AX503" s="247">
        <f t="shared" si="1078"/>
        <v>16500</v>
      </c>
      <c r="AY503" s="247">
        <f t="shared" si="1078"/>
        <v>289</v>
      </c>
      <c r="AZ503" s="353"/>
      <c r="BA503" s="423">
        <f ca="1">MAX(BA143:BA502)</f>
        <v>265</v>
      </c>
      <c r="BB503" s="403"/>
      <c r="BC503" s="757">
        <f ca="1">IRR(BC142:BC502,((($X$140*$D$8)+($AM$140*$AJ$140)+($AT$140*$BA$140))/($D$8+$AJ$140+$BA$140))/12)</f>
        <v>3.9498165923284034E-3</v>
      </c>
      <c r="BD503" s="242"/>
      <c r="BE503" s="24"/>
      <c r="BF503" s="24"/>
      <c r="BG503" s="24"/>
      <c r="BH503" s="24"/>
      <c r="BI503" s="24"/>
      <c r="BJ503" s="24"/>
      <c r="BK503" s="454">
        <f ca="1">IF(BI503&gt;$BA$140,0,BK502+BJ503)+BM502</f>
        <v>0</v>
      </c>
      <c r="BL503" s="451">
        <f ca="1">SUM(BL143:BL502)</f>
        <v>52836.774153706341</v>
      </c>
      <c r="BM503" s="451"/>
      <c r="BO503" s="278"/>
      <c r="BP503" s="278"/>
      <c r="BQ503" s="278"/>
      <c r="BR503" s="278"/>
      <c r="BS503" s="278"/>
      <c r="BT503" s="278"/>
      <c r="BU503" s="278"/>
      <c r="BV503" s="278"/>
      <c r="BW503" s="699"/>
      <c r="BX503" s="295">
        <f t="shared" ref="BX503:CD503" ca="1" si="1079">SUM(BX143:BX502)</f>
        <v>356670.06460928766</v>
      </c>
      <c r="BY503" s="651">
        <f t="shared" ca="1" si="1079"/>
        <v>21920.167500000083</v>
      </c>
      <c r="BZ503" s="295">
        <f t="shared" ca="1" si="1079"/>
        <v>279480.89710928599</v>
      </c>
      <c r="CA503" s="651">
        <f t="shared" ca="1" si="1079"/>
        <v>71277.897109286554</v>
      </c>
      <c r="CB503" s="295">
        <f t="shared" ca="1" si="1079"/>
        <v>208202.9999999998</v>
      </c>
      <c r="CC503" s="295">
        <f t="shared" si="1079"/>
        <v>54318</v>
      </c>
      <c r="CD503" s="295">
        <f t="shared" si="1079"/>
        <v>951</v>
      </c>
      <c r="CE503" s="729"/>
      <c r="CF503" s="730">
        <f ca="1">MAX(CF143:CF502)</f>
        <v>209</v>
      </c>
      <c r="CG503" s="731"/>
      <c r="CH503" s="768">
        <f ca="1">IRR(CH142:CH502,((($X$140*$D$8)+($AM$140*$AJ$140)+($AT$140*$BA$140))/($D$8+$AJ$140+$BA$140))/12)</f>
        <v>4.0826537817135744E-3</v>
      </c>
      <c r="CI503" s="679"/>
      <c r="CJ503" s="29"/>
      <c r="CK503" s="29"/>
      <c r="CL503" s="29"/>
      <c r="CM503" s="29"/>
      <c r="CN503" s="29"/>
      <c r="CO503" s="29"/>
      <c r="CP503" s="704">
        <f ca="1">IF(CN503&gt;$CF$140,0,CP502+CO503)+CR502</f>
        <v>0</v>
      </c>
      <c r="CQ503" s="450">
        <f ca="1">SUM(CQ143:CQ502)</f>
        <v>37989.438691223906</v>
      </c>
      <c r="CR503" s="450"/>
      <c r="DB503" s="241"/>
      <c r="DC503" s="247">
        <f t="shared" ref="DC503:DI503" ca="1" si="1080">SUM(DC143:DC502)</f>
        <v>364520.17380995466</v>
      </c>
      <c r="DD503" s="507">
        <f t="shared" ca="1" si="1080"/>
        <v>23050.404999999941</v>
      </c>
      <c r="DE503" s="247">
        <f t="shared" ca="1" si="1080"/>
        <v>288944.7688099526</v>
      </c>
      <c r="DF503" s="507">
        <f t="shared" ca="1" si="1080"/>
        <v>74967.768809954083</v>
      </c>
      <c r="DG503" s="247">
        <f t="shared" ca="1" si="1080"/>
        <v>213977.00000000006</v>
      </c>
      <c r="DH503" s="247">
        <f t="shared" si="1080"/>
        <v>51622</v>
      </c>
      <c r="DI503" s="247">
        <f t="shared" si="1080"/>
        <v>903</v>
      </c>
      <c r="DJ503" s="353"/>
      <c r="DK503" s="423">
        <f ca="1">MAX(DK143:DK502)</f>
        <v>214</v>
      </c>
      <c r="DL503" s="403"/>
      <c r="DM503" s="375">
        <f ca="1">IRR(DM142:DM502,((($X$140*$D$8)+($AM$140*$AJ$140)+($AT$140*$BA$140))/($D$8+$AJ$140+$BA$140))/12)</f>
        <v>3.8496543377906089E-3</v>
      </c>
      <c r="DN503" s="242"/>
      <c r="DO503" s="24"/>
      <c r="DP503" s="24"/>
      <c r="DQ503" s="24"/>
      <c r="DR503" s="24"/>
      <c r="DS503" s="24"/>
      <c r="DT503" s="24"/>
      <c r="DU503" s="447">
        <f ca="1">IF(DS503&gt;$DK$140,0,DU502+DT503)+DW502</f>
        <v>0</v>
      </c>
      <c r="DV503" s="451">
        <f ca="1">SUM(DV143:DV502)</f>
        <v>40013.547626702304</v>
      </c>
      <c r="DW503" s="451"/>
      <c r="EG503" s="241"/>
      <c r="EH503" s="247">
        <f t="shared" ref="EH503:EN503" ca="1" si="1081">SUM(EH143:EH502)</f>
        <v>358041.35704839171</v>
      </c>
      <c r="EI503" s="538">
        <f t="shared" ca="1" si="1081"/>
        <v>30824.788500000195</v>
      </c>
      <c r="EJ503" s="247">
        <f t="shared" ca="1" si="1081"/>
        <v>310427.56854839192</v>
      </c>
      <c r="EK503" s="538">
        <f t="shared" ca="1" si="1081"/>
        <v>103186.56854839165</v>
      </c>
      <c r="EL503" s="247">
        <f t="shared" ca="1" si="1081"/>
        <v>207241.00000000006</v>
      </c>
      <c r="EM503" s="247">
        <f t="shared" si="1081"/>
        <v>16500</v>
      </c>
      <c r="EN503" s="247">
        <f t="shared" si="1081"/>
        <v>289</v>
      </c>
      <c r="EO503" s="353"/>
      <c r="EP503" s="423">
        <f ca="1">IF($EP$504=0,361,MAX(EP143:EP502))</f>
        <v>297</v>
      </c>
      <c r="EQ503" s="403"/>
      <c r="ER503" s="375">
        <f ca="1">IRR(ER142:ER502,((($X$140*$D$8)+($AM$140*$AJ$140)+($AT$140*$BA$140))/($D$8+$AJ$140+$BA$140))/12)</f>
        <v>3.9092444049901864E-3</v>
      </c>
      <c r="ES503" s="242"/>
      <c r="ET503" s="24"/>
      <c r="EU503" s="24"/>
      <c r="EV503" s="24"/>
      <c r="EW503" s="24"/>
      <c r="EX503" s="24"/>
      <c r="EY503" s="24"/>
      <c r="EZ503" s="447">
        <f ca="1">IF(EX503&gt;$EP$140,0,EZ502+EY503)+FB502</f>
        <v>0</v>
      </c>
      <c r="FA503" s="451">
        <f ca="1">SUM(FA143:FA502)</f>
        <v>62500.47738030077</v>
      </c>
      <c r="FB503" s="451"/>
      <c r="FL503" s="241"/>
      <c r="FM503" s="247">
        <f t="shared" ref="FM503:FS503" ca="1" si="1082">SUM(FM143:FM502)</f>
        <v>401300.80526012444</v>
      </c>
      <c r="FN503" s="538">
        <f t="shared" ca="1" si="1082"/>
        <v>31497.505500000145</v>
      </c>
      <c r="FO503" s="247">
        <f t="shared" ca="1" si="1082"/>
        <v>314534.29976012598</v>
      </c>
      <c r="FP503" s="538">
        <f t="shared" ca="1" si="1082"/>
        <v>106331.29976012427</v>
      </c>
      <c r="FQ503" s="247">
        <f t="shared" ca="1" si="1082"/>
        <v>208203.00000000009</v>
      </c>
      <c r="FR503" s="247">
        <f t="shared" si="1082"/>
        <v>54318</v>
      </c>
      <c r="FS503" s="247">
        <f t="shared" si="1082"/>
        <v>951</v>
      </c>
      <c r="FT503" s="353"/>
      <c r="FU503" s="423">
        <f ca="1">IF($FU$504=0,361,MAX(FU143:FU502))</f>
        <v>301</v>
      </c>
      <c r="FV503" s="403"/>
      <c r="FW503" s="375">
        <f ca="1">IRR(FW142:FW502,((($X$140*$D$8)+($AM$140*$AJ$140)+($AT$140*$BA$140))/($D$8+$AJ$140+$BA$140))/12)</f>
        <v>3.9401790507773704E-3</v>
      </c>
      <c r="FX503" s="242"/>
      <c r="FY503" s="24"/>
      <c r="FZ503" s="24"/>
      <c r="GA503" s="24"/>
      <c r="GB503" s="24"/>
      <c r="GC503" s="24"/>
      <c r="GD503" s="24"/>
      <c r="GE503" s="447">
        <f ca="1">IF(GC503&gt;$CF$140,0,GE502+GD503)+GG502</f>
        <v>0</v>
      </c>
      <c r="GF503" s="451">
        <f ca="1">SUM(GF143:GF502)</f>
        <v>64218.565141033658</v>
      </c>
      <c r="GG503" s="451"/>
      <c r="GQ503" s="241"/>
      <c r="GR503" s="247">
        <f t="shared" ref="GR503:GX503" ca="1" si="1083">SUM(GR143:GR502)</f>
        <v>415639.43751566694</v>
      </c>
      <c r="GS503" s="538">
        <f t="shared" ca="1" si="1083"/>
        <v>33963.231999999887</v>
      </c>
      <c r="GT503" s="247">
        <f t="shared" ca="1" si="1083"/>
        <v>329151.2055156671</v>
      </c>
      <c r="GU503" s="538">
        <f t="shared" ca="1" si="1083"/>
        <v>115174.20551566676</v>
      </c>
      <c r="GV503" s="247">
        <f t="shared" ca="1" si="1083"/>
        <v>213977.0000000002</v>
      </c>
      <c r="GW503" s="247">
        <f t="shared" si="1083"/>
        <v>51622</v>
      </c>
      <c r="GX503" s="247">
        <f t="shared" si="1083"/>
        <v>903</v>
      </c>
      <c r="GY503" s="353"/>
      <c r="GZ503" s="423">
        <f ca="1">IF($GZ$504=0,361,MAX(GZ143:GZ502))</f>
        <v>316</v>
      </c>
      <c r="HA503" s="403"/>
      <c r="HB503" s="375">
        <f ca="1">IRR(HB142:HB502,((($X$140*$D$8)+($AM$140*$AJ$140)+($AT$140*$BA$140))/($D$8+$AJ$140+$BA$140))/12)</f>
        <v>3.7575011717601026E-3</v>
      </c>
      <c r="HC503" s="242"/>
      <c r="HD503" s="24"/>
      <c r="HE503" s="24"/>
      <c r="HF503" s="24"/>
      <c r="HG503" s="24"/>
      <c r="HH503" s="24"/>
      <c r="HI503" s="24"/>
      <c r="HJ503" s="447">
        <f ca="1">IF(HH503&gt;$GZ$140,0,HJ502+HI503)+HL502</f>
        <v>0</v>
      </c>
      <c r="HK503" s="451">
        <f ca="1">SUM(HK143:HK502)</f>
        <v>70565.9672503193</v>
      </c>
      <c r="HL503" s="451"/>
    </row>
    <row r="504" spans="3:220" ht="15" customHeight="1" thickBot="1" x14ac:dyDescent="0.3">
      <c r="C504" s="237"/>
      <c r="D504" s="244">
        <f>G503+E503</f>
        <v>346702.1041786662</v>
      </c>
      <c r="E504" s="897"/>
      <c r="F504" s="897"/>
      <c r="G504" s="244">
        <f>J503+H503</f>
        <v>316702.10417866672</v>
      </c>
      <c r="H504" s="897"/>
      <c r="I504" s="897"/>
      <c r="J504" s="238"/>
      <c r="K504" s="897"/>
      <c r="L504" s="897"/>
      <c r="M504" s="897"/>
      <c r="N504" s="898"/>
      <c r="R504" s="1048">
        <f>MAX(R142:R502)</f>
        <v>105</v>
      </c>
      <c r="S504" s="1048"/>
      <c r="AR504" s="237"/>
      <c r="AS504" s="244">
        <f ca="1">AU503+AT503+AX503+AY503</f>
        <v>342211.53655216406</v>
      </c>
      <c r="AT504" s="306"/>
      <c r="AU504" s="244">
        <f ca="1">AW503+AV503</f>
        <v>297913.60405216436</v>
      </c>
      <c r="AV504" s="306"/>
      <c r="AW504" s="238"/>
      <c r="AX504" s="238"/>
      <c r="AY504" s="238"/>
      <c r="AZ504" s="354"/>
      <c r="BA504" s="390"/>
      <c r="BB504" s="379"/>
      <c r="BC504" s="753">
        <f ca="1">BC503*12</f>
        <v>4.7397799107940841E-2</v>
      </c>
      <c r="BD504" s="237"/>
      <c r="BE504" s="238"/>
      <c r="BF504" s="238"/>
      <c r="BG504" s="238"/>
      <c r="BH504" s="238"/>
      <c r="BI504" s="238"/>
      <c r="BJ504" s="238"/>
      <c r="BK504" s="238"/>
      <c r="BL504" s="238"/>
      <c r="BM504" s="453"/>
      <c r="BO504" s="278"/>
      <c r="BP504" s="278"/>
      <c r="BQ504" s="278"/>
      <c r="BR504" s="278"/>
      <c r="BS504" s="278"/>
      <c r="BT504" s="278"/>
      <c r="BU504" s="278"/>
      <c r="BV504" s="278"/>
      <c r="BW504" s="692"/>
      <c r="BX504" s="281">
        <f ca="1">BZ503+BY503+CC503+CD503</f>
        <v>356670.06460928608</v>
      </c>
      <c r="BY504" s="674"/>
      <c r="BZ504" s="281">
        <f ca="1">CB503+CA503</f>
        <v>279480.89710928634</v>
      </c>
      <c r="CA504" s="674"/>
      <c r="CB504" s="281"/>
      <c r="CC504" s="281"/>
      <c r="CD504" s="281"/>
      <c r="CE504" s="675"/>
      <c r="CF504" s="732"/>
      <c r="CG504" s="733"/>
      <c r="CH504" s="769">
        <f ca="1">CH503*12</f>
        <v>4.8991845380562893E-2</v>
      </c>
      <c r="CI504" s="692"/>
      <c r="CJ504" s="281"/>
      <c r="CK504" s="281"/>
      <c r="CL504" s="281"/>
      <c r="CM504" s="281"/>
      <c r="CN504" s="281"/>
      <c r="CO504" s="281"/>
      <c r="CP504" s="281"/>
      <c r="CQ504" s="281"/>
      <c r="CR504" s="695"/>
      <c r="DB504" s="237"/>
      <c r="DC504" s="244">
        <f ca="1">DE503+DD503+DH503+DI503</f>
        <v>364520.17380995257</v>
      </c>
      <c r="DD504" s="504"/>
      <c r="DE504" s="244">
        <f ca="1">DG503+DF503</f>
        <v>288944.76880995417</v>
      </c>
      <c r="DF504" s="504"/>
      <c r="DG504" s="238"/>
      <c r="DH504" s="238"/>
      <c r="DI504" s="238"/>
      <c r="DJ504" s="354"/>
      <c r="DK504" s="390"/>
      <c r="DL504" s="379"/>
      <c r="DM504" s="374">
        <f ca="1">DM503*12</f>
        <v>4.6195852053487307E-2</v>
      </c>
      <c r="DN504" s="237"/>
      <c r="DO504" s="238"/>
      <c r="DP504" s="238"/>
      <c r="DQ504" s="238"/>
      <c r="DR504" s="238"/>
      <c r="DS504" s="238"/>
      <c r="DT504" s="238"/>
      <c r="DU504" s="238"/>
      <c r="DV504" s="238"/>
      <c r="DW504" s="453"/>
      <c r="EG504" s="237"/>
      <c r="EH504" s="244">
        <f ca="1">EJ503+EI503+EM503+EN503</f>
        <v>358041.35704839212</v>
      </c>
      <c r="EI504" s="539"/>
      <c r="EJ504" s="244">
        <f ca="1">EL503+EK503</f>
        <v>310427.56854839169</v>
      </c>
      <c r="EK504" s="539"/>
      <c r="EL504" s="238"/>
      <c r="EM504" s="238"/>
      <c r="EN504" s="238"/>
      <c r="EO504" s="354"/>
      <c r="EP504" s="598">
        <f ca="1">MAX(EP143:EP502)</f>
        <v>297</v>
      </c>
      <c r="EQ504" s="379"/>
      <c r="ER504" s="374">
        <f ca="1">ER503*12</f>
        <v>4.6910932859882237E-2</v>
      </c>
      <c r="ES504" s="237"/>
      <c r="ET504" s="238"/>
      <c r="EU504" s="238"/>
      <c r="EV504" s="238"/>
      <c r="EW504" s="238"/>
      <c r="EX504" s="238"/>
      <c r="EY504" s="238"/>
      <c r="EZ504" s="238"/>
      <c r="FA504" s="238"/>
      <c r="FB504" s="453"/>
      <c r="FL504" s="237"/>
      <c r="FM504" s="244">
        <f ca="1">FO503+FN503+FR503+FS503</f>
        <v>401300.80526012613</v>
      </c>
      <c r="FN504" s="539"/>
      <c r="FO504" s="244">
        <f ca="1">FQ503+FP503</f>
        <v>314534.29976012436</v>
      </c>
      <c r="FP504" s="539"/>
      <c r="FQ504" s="238"/>
      <c r="FR504" s="238"/>
      <c r="FS504" s="238"/>
      <c r="FT504" s="354"/>
      <c r="FU504" s="598">
        <f ca="1">MAX(FU143:FU502)</f>
        <v>301</v>
      </c>
      <c r="FV504" s="379"/>
      <c r="FW504" s="374">
        <f ca="1">FW503*12</f>
        <v>4.7282148609328445E-2</v>
      </c>
      <c r="FX504" s="237"/>
      <c r="FY504" s="238"/>
      <c r="FZ504" s="238"/>
      <c r="GA504" s="238"/>
      <c r="GB504" s="238"/>
      <c r="GC504" s="238"/>
      <c r="GD504" s="238"/>
      <c r="GE504" s="238"/>
      <c r="GF504" s="238"/>
      <c r="GG504" s="453"/>
      <c r="GQ504" s="237"/>
      <c r="GR504" s="244">
        <f ca="1">GT503+GS503+GW503+GX503</f>
        <v>415639.437515667</v>
      </c>
      <c r="GS504" s="539"/>
      <c r="GT504" s="244">
        <f ca="1">GV503+GU503</f>
        <v>329151.20551566698</v>
      </c>
      <c r="GU504" s="539"/>
      <c r="GV504" s="238"/>
      <c r="GW504" s="238"/>
      <c r="GX504" s="238"/>
      <c r="GY504" s="354"/>
      <c r="GZ504" s="598">
        <f ca="1">MAX(GZ143:GZ502)</f>
        <v>316</v>
      </c>
      <c r="HA504" s="379"/>
      <c r="HB504" s="374">
        <f ca="1">HB503*12</f>
        <v>4.5090014061121231E-2</v>
      </c>
      <c r="HC504" s="237"/>
      <c r="HD504" s="238"/>
      <c r="HE504" s="238"/>
      <c r="HF504" s="238"/>
      <c r="HG504" s="238"/>
      <c r="HH504" s="238"/>
      <c r="HI504" s="238"/>
      <c r="HJ504" s="238"/>
      <c r="HK504" s="238"/>
      <c r="HL504" s="453"/>
    </row>
    <row r="505" spans="3:220" ht="15" thickTop="1" thickBot="1" x14ac:dyDescent="0.3">
      <c r="AR505" s="789" t="s">
        <v>186</v>
      </c>
      <c r="AS505" s="790"/>
      <c r="AT505" s="791"/>
      <c r="AV505" s="789" t="s">
        <v>192</v>
      </c>
      <c r="AW505" s="790"/>
      <c r="AX505" s="791"/>
      <c r="AZ505" s="792" t="s">
        <v>193</v>
      </c>
      <c r="BA505" s="793"/>
      <c r="BB505" s="794"/>
      <c r="BC505" s="795"/>
      <c r="BE505" s="792" t="s">
        <v>205</v>
      </c>
      <c r="BF505" s="796"/>
      <c r="BG505" s="796"/>
      <c r="BH505" s="797"/>
      <c r="BJ505" s="792" t="s">
        <v>206</v>
      </c>
      <c r="BK505" s="796"/>
      <c r="BL505" s="796"/>
      <c r="BM505" s="797"/>
      <c r="BO505" s="278"/>
      <c r="BP505" s="278"/>
      <c r="BQ505" s="278"/>
      <c r="BR505" s="278"/>
      <c r="BS505" s="278"/>
      <c r="BT505" s="278"/>
      <c r="BU505" s="278"/>
      <c r="BV505" s="278"/>
      <c r="BW505" s="806" t="s">
        <v>186</v>
      </c>
      <c r="BX505" s="814"/>
      <c r="BY505" s="815"/>
      <c r="BZ505" s="278"/>
      <c r="CA505" s="806" t="s">
        <v>214</v>
      </c>
      <c r="CB505" s="814"/>
      <c r="CC505" s="815"/>
      <c r="CD505" s="278"/>
      <c r="CE505" s="816" t="s">
        <v>215</v>
      </c>
      <c r="CF505" s="817"/>
      <c r="CG505" s="818"/>
      <c r="CH505" s="819"/>
      <c r="CI505" s="278"/>
      <c r="CJ505" s="816" t="s">
        <v>216</v>
      </c>
      <c r="CK505" s="820"/>
      <c r="CL505" s="820"/>
      <c r="CM505" s="821"/>
      <c r="CN505" s="278"/>
      <c r="CO505" s="816" t="s">
        <v>217</v>
      </c>
      <c r="CP505" s="820"/>
      <c r="CQ505" s="820"/>
      <c r="CR505" s="821"/>
      <c r="DB505" s="789" t="s">
        <v>186</v>
      </c>
      <c r="DC505" s="790"/>
      <c r="DD505" s="791"/>
      <c r="DF505" s="789" t="s">
        <v>221</v>
      </c>
      <c r="DG505" s="790"/>
      <c r="DH505" s="791"/>
      <c r="DJ505" s="792" t="s">
        <v>222</v>
      </c>
      <c r="DK505" s="793"/>
      <c r="DL505" s="794"/>
      <c r="DM505" s="795"/>
      <c r="DO505" s="792" t="s">
        <v>223</v>
      </c>
      <c r="DP505" s="796"/>
      <c r="DQ505" s="796"/>
      <c r="DR505" s="797"/>
      <c r="DT505" s="792" t="s">
        <v>224</v>
      </c>
      <c r="DU505" s="796"/>
      <c r="DV505" s="796"/>
      <c r="DW505" s="797"/>
      <c r="EG505" s="789" t="s">
        <v>186</v>
      </c>
      <c r="EH505" s="790"/>
      <c r="EI505" s="791"/>
      <c r="EK505" s="789" t="s">
        <v>192</v>
      </c>
      <c r="EL505" s="790"/>
      <c r="EM505" s="791"/>
      <c r="EO505" s="792" t="s">
        <v>193</v>
      </c>
      <c r="EP505" s="793"/>
      <c r="EQ505" s="794"/>
      <c r="ER505" s="795"/>
      <c r="ET505" s="1089" t="s">
        <v>93</v>
      </c>
      <c r="EU505" s="1090"/>
      <c r="EV505" s="1090"/>
      <c r="EW505" s="1091"/>
      <c r="EY505" s="792" t="s">
        <v>206</v>
      </c>
      <c r="EZ505" s="796"/>
      <c r="FA505" s="796"/>
      <c r="FB505" s="797"/>
      <c r="FL505" s="789" t="s">
        <v>186</v>
      </c>
      <c r="FM505" s="790"/>
      <c r="FN505" s="791"/>
      <c r="FP505" s="789" t="s">
        <v>214</v>
      </c>
      <c r="FQ505" s="790"/>
      <c r="FR505" s="791"/>
      <c r="FT505" s="792" t="s">
        <v>215</v>
      </c>
      <c r="FU505" s="793"/>
      <c r="FV505" s="794"/>
      <c r="FW505" s="795"/>
      <c r="FY505" s="792" t="s">
        <v>216</v>
      </c>
      <c r="FZ505" s="796"/>
      <c r="GA505" s="796"/>
      <c r="GB505" s="797"/>
      <c r="GD505" s="792" t="s">
        <v>217</v>
      </c>
      <c r="GE505" s="796"/>
      <c r="GF505" s="796"/>
      <c r="GG505" s="797"/>
      <c r="GQ505" s="789" t="s">
        <v>186</v>
      </c>
      <c r="GR505" s="790"/>
      <c r="GS505" s="791"/>
      <c r="GU505" s="789" t="s">
        <v>221</v>
      </c>
      <c r="GV505" s="790"/>
      <c r="GW505" s="791"/>
      <c r="GY505" s="792" t="s">
        <v>222</v>
      </c>
      <c r="GZ505" s="793"/>
      <c r="HA505" s="794"/>
      <c r="HB505" s="795"/>
      <c r="HD505" s="792" t="s">
        <v>223</v>
      </c>
      <c r="HE505" s="796"/>
      <c r="HF505" s="796"/>
      <c r="HG505" s="797"/>
      <c r="HI505" s="792" t="s">
        <v>224</v>
      </c>
      <c r="HJ505" s="796"/>
      <c r="HK505" s="796"/>
      <c r="HL505" s="797"/>
    </row>
    <row r="506" spans="3:220" ht="14.4" thickTop="1" x14ac:dyDescent="0.25">
      <c r="AR506" s="340" t="s">
        <v>173</v>
      </c>
      <c r="AS506" s="45"/>
      <c r="AT506" s="467">
        <f ca="1">AV503</f>
        <v>90672.60405216449</v>
      </c>
      <c r="AU506" s="337"/>
      <c r="AV506" s="340" t="s">
        <v>173</v>
      </c>
      <c r="AW506" s="45"/>
      <c r="AX506" s="467">
        <f ca="1">X170+AL202+AT506</f>
        <v>94456.224300101181</v>
      </c>
      <c r="AZ506" s="463" t="s">
        <v>194</v>
      </c>
      <c r="BA506" s="233"/>
      <c r="BB506" s="464">
        <f ca="1">$X$122</f>
        <v>286602</v>
      </c>
      <c r="BC506" s="293"/>
      <c r="BE506" s="265" t="str">
        <f>AV513</f>
        <v>Coût du Crédit</v>
      </c>
      <c r="BF506" s="111"/>
      <c r="BG506" s="111"/>
      <c r="BH506" s="459">
        <f ca="1">AX513</f>
        <v>128315.83380010135</v>
      </c>
      <c r="BJ506" s="265" t="s">
        <v>207</v>
      </c>
      <c r="BK506" s="111"/>
      <c r="BL506" s="111"/>
      <c r="BM506" s="471">
        <f ca="1">BB509</f>
        <v>409315.8338001013</v>
      </c>
      <c r="BO506" s="278"/>
      <c r="BP506" s="278"/>
      <c r="BQ506" s="278"/>
      <c r="BR506" s="278"/>
      <c r="BS506" s="278"/>
      <c r="BT506" s="278"/>
      <c r="BU506" s="278"/>
      <c r="BV506" s="278"/>
      <c r="BW506" s="719" t="s">
        <v>173</v>
      </c>
      <c r="BX506" s="720"/>
      <c r="BY506" s="344">
        <f ca="1">CA503</f>
        <v>71277.897109286554</v>
      </c>
      <c r="BZ506" s="278"/>
      <c r="CA506" s="719" t="s">
        <v>173</v>
      </c>
      <c r="CB506" s="720"/>
      <c r="CC506" s="344">
        <f ca="1">X170+BQ202+BY506</f>
        <v>74484.317357223248</v>
      </c>
      <c r="CD506" s="278"/>
      <c r="CE506" s="734" t="s">
        <v>194</v>
      </c>
      <c r="CF506" s="295"/>
      <c r="CG506" s="464">
        <f ca="1">$AC$122</f>
        <v>287564</v>
      </c>
      <c r="CH506" s="392"/>
      <c r="CI506" s="278"/>
      <c r="CJ506" s="735" t="str">
        <f>CA513</f>
        <v>Coût du Crédit</v>
      </c>
      <c r="CK506" s="396"/>
      <c r="CL506" s="396"/>
      <c r="CM506" s="471">
        <f ca="1">CC513</f>
        <v>103601.72185722334</v>
      </c>
      <c r="CN506" s="278"/>
      <c r="CO506" s="735" t="s">
        <v>207</v>
      </c>
      <c r="CP506" s="396"/>
      <c r="CQ506" s="396"/>
      <c r="CR506" s="471">
        <f ca="1">CG509</f>
        <v>384601.72185722331</v>
      </c>
      <c r="DB506" s="340" t="s">
        <v>173</v>
      </c>
      <c r="DC506" s="45"/>
      <c r="DD506" s="467">
        <f ca="1">DF503</f>
        <v>74967.768809954083</v>
      </c>
      <c r="DE506" s="337"/>
      <c r="DF506" s="340" t="s">
        <v>173</v>
      </c>
      <c r="DG506" s="45"/>
      <c r="DH506" s="467">
        <f ca="1">X170+CV202+DD506</f>
        <v>80483.004057890779</v>
      </c>
      <c r="DJ506" s="463" t="s">
        <v>194</v>
      </c>
      <c r="DK506" s="233"/>
      <c r="DL506" s="464">
        <f ca="1">$AH$122</f>
        <v>287581</v>
      </c>
      <c r="DM506" s="293"/>
      <c r="DO506" s="265" t="str">
        <f>DF513</f>
        <v>Coût du Crédit</v>
      </c>
      <c r="DP506" s="111"/>
      <c r="DQ506" s="111"/>
      <c r="DR506" s="459">
        <f ca="1">DH513</f>
        <v>111209.40905789072</v>
      </c>
      <c r="DT506" s="265" t="s">
        <v>207</v>
      </c>
      <c r="DU506" s="111"/>
      <c r="DV506" s="111"/>
      <c r="DW506" s="471">
        <f ca="1">DL509</f>
        <v>392209.40905789076</v>
      </c>
      <c r="EG506" s="340" t="s">
        <v>173</v>
      </c>
      <c r="EH506" s="45"/>
      <c r="EI506" s="467">
        <f ca="1">EK503</f>
        <v>103186.56854839165</v>
      </c>
      <c r="EJ506" s="337"/>
      <c r="EK506" s="340" t="s">
        <v>173</v>
      </c>
      <c r="EL506" s="45"/>
      <c r="EM506" s="467">
        <f ca="1">X170+EA202+EI506</f>
        <v>106970.18879632834</v>
      </c>
      <c r="EO506" s="463" t="s">
        <v>194</v>
      </c>
      <c r="EP506" s="233"/>
      <c r="EQ506" s="464">
        <f ca="1">$X$122</f>
        <v>286602</v>
      </c>
      <c r="ER506" s="293"/>
      <c r="ET506" s="567" t="str">
        <f>EK513</f>
        <v>Coût du Crédit</v>
      </c>
      <c r="EU506" s="568"/>
      <c r="EV506" s="568"/>
      <c r="EW506" s="569">
        <f ca="1">EM513</f>
        <v>144145.65429632855</v>
      </c>
      <c r="EY506" s="265" t="s">
        <v>207</v>
      </c>
      <c r="EZ506" s="111"/>
      <c r="FA506" s="111"/>
      <c r="FB506" s="471">
        <f ca="1">EQ509</f>
        <v>425145.65429632855</v>
      </c>
      <c r="FL506" s="340" t="s">
        <v>173</v>
      </c>
      <c r="FM506" s="45"/>
      <c r="FN506" s="467">
        <f ca="1">FP503</f>
        <v>106331.29976012427</v>
      </c>
      <c r="FO506" s="337"/>
      <c r="FP506" s="340" t="s">
        <v>173</v>
      </c>
      <c r="FQ506" s="45"/>
      <c r="FR506" s="467">
        <f ca="1">X170+FF202+FN506</f>
        <v>109537.72000806096</v>
      </c>
      <c r="FT506" s="463" t="s">
        <v>194</v>
      </c>
      <c r="FU506" s="233"/>
      <c r="FV506" s="464">
        <f ca="1">$AC$122</f>
        <v>287564</v>
      </c>
      <c r="FW506" s="293"/>
      <c r="FY506" s="265" t="str">
        <f>FP513</f>
        <v>Coût du Crédit</v>
      </c>
      <c r="FZ506" s="111"/>
      <c r="GA506" s="111"/>
      <c r="GB506" s="459">
        <f ca="1">FR513</f>
        <v>148232.46250806111</v>
      </c>
      <c r="GD506" s="265" t="s">
        <v>207</v>
      </c>
      <c r="GE506" s="111"/>
      <c r="GF506" s="111"/>
      <c r="GG506" s="471">
        <f ca="1">FV509</f>
        <v>429232.46250806114</v>
      </c>
      <c r="GQ506" s="340" t="s">
        <v>173</v>
      </c>
      <c r="GR506" s="45"/>
      <c r="GS506" s="467">
        <f ca="1">GU503</f>
        <v>115174.20551566676</v>
      </c>
      <c r="GT506" s="337"/>
      <c r="GU506" s="340" t="s">
        <v>173</v>
      </c>
      <c r="GV506" s="45"/>
      <c r="GW506" s="467">
        <f ca="1">X170+GK202+GS506</f>
        <v>120689.44076360346</v>
      </c>
      <c r="GY506" s="463" t="s">
        <v>194</v>
      </c>
      <c r="GZ506" s="233"/>
      <c r="HA506" s="464">
        <f ca="1">$AH$122</f>
        <v>287581</v>
      </c>
      <c r="HB506" s="293"/>
      <c r="HD506" s="265" t="str">
        <f>GU513</f>
        <v>Coût du Crédit</v>
      </c>
      <c r="HE506" s="111"/>
      <c r="HF506" s="111"/>
      <c r="HG506" s="459">
        <f ca="1">GW513</f>
        <v>162328.67276360333</v>
      </c>
      <c r="HI506" s="265" t="s">
        <v>207</v>
      </c>
      <c r="HJ506" s="111"/>
      <c r="HK506" s="111"/>
      <c r="HL506" s="471">
        <f ca="1">HA509</f>
        <v>443328.67276360333</v>
      </c>
    </row>
    <row r="507" spans="3:220" ht="14.4" thickBot="1" x14ac:dyDescent="0.3">
      <c r="AR507" s="316" t="s">
        <v>174</v>
      </c>
      <c r="AS507" s="114"/>
      <c r="AT507" s="452">
        <f ca="1">AT503</f>
        <v>27508.932500000166</v>
      </c>
      <c r="AV507" s="316" t="s">
        <v>174</v>
      </c>
      <c r="AW507" s="114"/>
      <c r="AX507" s="452">
        <f ca="1">X171+AL203+AT507</f>
        <v>28257.609500000166</v>
      </c>
      <c r="AZ507" s="317" t="s">
        <v>173</v>
      </c>
      <c r="BA507" s="24"/>
      <c r="BB507" s="450">
        <f ca="1">AX506</f>
        <v>94456.224300101181</v>
      </c>
      <c r="BC507" s="33"/>
      <c r="BE507" s="455" t="s">
        <v>201</v>
      </c>
      <c r="BF507" s="24"/>
      <c r="BG507" s="24"/>
      <c r="BH507" s="460">
        <f ca="1">BG508+BG509</f>
        <v>82955.673673914353</v>
      </c>
      <c r="BJ507" s="457" t="s">
        <v>208</v>
      </c>
      <c r="BK507" s="346"/>
      <c r="BL507" s="346"/>
      <c r="BM507" s="347">
        <f ca="1">BH507</f>
        <v>82955.673673914353</v>
      </c>
      <c r="BO507" s="278"/>
      <c r="BP507" s="278"/>
      <c r="BQ507" s="278"/>
      <c r="BR507" s="278"/>
      <c r="BS507" s="278"/>
      <c r="BT507" s="278"/>
      <c r="BU507" s="278"/>
      <c r="BV507" s="278"/>
      <c r="BW507" s="736" t="s">
        <v>174</v>
      </c>
      <c r="BX507" s="737"/>
      <c r="BY507" s="460">
        <f ca="1">BY503</f>
        <v>21920.167500000083</v>
      </c>
      <c r="BZ507" s="278"/>
      <c r="CA507" s="736" t="s">
        <v>174</v>
      </c>
      <c r="CB507" s="737"/>
      <c r="CC507" s="460">
        <f ca="1">X171+BQ203+BY507</f>
        <v>22553.404500000084</v>
      </c>
      <c r="CD507" s="278"/>
      <c r="CE507" s="738" t="s">
        <v>173</v>
      </c>
      <c r="CF507" s="29"/>
      <c r="CG507" s="450">
        <f ca="1">CC506</f>
        <v>74484.317357223248</v>
      </c>
      <c r="CH507" s="292"/>
      <c r="CI507" s="278"/>
      <c r="CJ507" s="739" t="s">
        <v>201</v>
      </c>
      <c r="CK507" s="29"/>
      <c r="CL507" s="29"/>
      <c r="CM507" s="460">
        <f ca="1">CL508+CL509</f>
        <v>68108.338211431925</v>
      </c>
      <c r="CN507" s="278"/>
      <c r="CO507" s="740" t="s">
        <v>208</v>
      </c>
      <c r="CP507" s="722"/>
      <c r="CQ507" s="722"/>
      <c r="CR507" s="347">
        <f ca="1">CM507</f>
        <v>68108.338211431925</v>
      </c>
      <c r="DB507" s="316" t="s">
        <v>174</v>
      </c>
      <c r="DC507" s="114"/>
      <c r="DD507" s="452">
        <f ca="1">DD503</f>
        <v>23050.404999999941</v>
      </c>
      <c r="DF507" s="316" t="s">
        <v>174</v>
      </c>
      <c r="DG507" s="114"/>
      <c r="DH507" s="452">
        <f ca="1">X171+CV203+DD507</f>
        <v>24145.404999999941</v>
      </c>
      <c r="DJ507" s="317" t="s">
        <v>173</v>
      </c>
      <c r="DK507" s="24"/>
      <c r="DL507" s="450">
        <f ca="1">DH506</f>
        <v>80483.004057890779</v>
      </c>
      <c r="DM507" s="33"/>
      <c r="DO507" s="455" t="s">
        <v>201</v>
      </c>
      <c r="DP507" s="24"/>
      <c r="DQ507" s="24"/>
      <c r="DR507" s="460">
        <f ca="1">DQ508+DQ509</f>
        <v>67953.774932062865</v>
      </c>
      <c r="DT507" s="457" t="s">
        <v>208</v>
      </c>
      <c r="DU507" s="346"/>
      <c r="DV507" s="346"/>
      <c r="DW507" s="347">
        <f ca="1">DR507</f>
        <v>67953.774932062865</v>
      </c>
      <c r="EG507" s="316" t="s">
        <v>174</v>
      </c>
      <c r="EH507" s="114"/>
      <c r="EI507" s="452">
        <f ca="1">EI503</f>
        <v>30824.788500000195</v>
      </c>
      <c r="EK507" s="316" t="s">
        <v>174</v>
      </c>
      <c r="EL507" s="114"/>
      <c r="EM507" s="452">
        <f ca="1">X171+EA203+EI507</f>
        <v>31573.465500000195</v>
      </c>
      <c r="EO507" s="317" t="s">
        <v>173</v>
      </c>
      <c r="EP507" s="24"/>
      <c r="EQ507" s="450">
        <f ca="1">EM506</f>
        <v>106970.18879632834</v>
      </c>
      <c r="ER507" s="33"/>
      <c r="ET507" s="570" t="s">
        <v>201</v>
      </c>
      <c r="EU507" s="571"/>
      <c r="EV507" s="571"/>
      <c r="EW507" s="572">
        <f ca="1">EV508+EV509</f>
        <v>92619.376900508782</v>
      </c>
      <c r="EY507" s="457" t="s">
        <v>208</v>
      </c>
      <c r="EZ507" s="346"/>
      <c r="FA507" s="346"/>
      <c r="FB507" s="347">
        <f ca="1">EW507</f>
        <v>92619.376900508782</v>
      </c>
      <c r="FL507" s="316" t="s">
        <v>174</v>
      </c>
      <c r="FM507" s="114"/>
      <c r="FN507" s="452">
        <f ca="1">FN503</f>
        <v>31497.505500000145</v>
      </c>
      <c r="FP507" s="316" t="s">
        <v>174</v>
      </c>
      <c r="FQ507" s="114"/>
      <c r="FR507" s="452">
        <f ca="1">X171+FF203+FN507</f>
        <v>32130.742500000146</v>
      </c>
      <c r="FT507" s="317" t="s">
        <v>173</v>
      </c>
      <c r="FU507" s="24"/>
      <c r="FV507" s="450">
        <f ca="1">FR506</f>
        <v>109537.72000806096</v>
      </c>
      <c r="FW507" s="33"/>
      <c r="FY507" s="455" t="s">
        <v>201</v>
      </c>
      <c r="FZ507" s="24"/>
      <c r="GA507" s="24"/>
      <c r="GB507" s="460">
        <f ca="1">GA508+GA509</f>
        <v>94337.464661241669</v>
      </c>
      <c r="GD507" s="457" t="s">
        <v>208</v>
      </c>
      <c r="GE507" s="346"/>
      <c r="GF507" s="346"/>
      <c r="GG507" s="347">
        <f ca="1">GB507</f>
        <v>94337.464661241669</v>
      </c>
      <c r="GQ507" s="316" t="s">
        <v>174</v>
      </c>
      <c r="GR507" s="114"/>
      <c r="GS507" s="452">
        <f ca="1">GS503</f>
        <v>33963.231999999887</v>
      </c>
      <c r="GU507" s="316" t="s">
        <v>174</v>
      </c>
      <c r="GV507" s="114"/>
      <c r="GW507" s="452">
        <f ca="1">X171+GK203+GS507</f>
        <v>35058.231999999887</v>
      </c>
      <c r="GY507" s="317" t="s">
        <v>173</v>
      </c>
      <c r="GZ507" s="24"/>
      <c r="HA507" s="450">
        <f ca="1">GW506</f>
        <v>120689.44076360346</v>
      </c>
      <c r="HB507" s="33"/>
      <c r="HD507" s="455" t="s">
        <v>201</v>
      </c>
      <c r="HE507" s="24"/>
      <c r="HF507" s="24"/>
      <c r="HG507" s="460">
        <f ca="1">HF508+HF509</f>
        <v>98506.19455567986</v>
      </c>
      <c r="HI507" s="457" t="s">
        <v>208</v>
      </c>
      <c r="HJ507" s="346"/>
      <c r="HK507" s="346"/>
      <c r="HL507" s="347">
        <f ca="1">HG507</f>
        <v>98506.19455567986</v>
      </c>
    </row>
    <row r="508" spans="3:220" ht="15" thickTop="1" thickBot="1" x14ac:dyDescent="0.3">
      <c r="AR508" s="316" t="s">
        <v>179</v>
      </c>
      <c r="AS508" s="114"/>
      <c r="AT508" s="468">
        <f ca="1">$X$82</f>
        <v>600</v>
      </c>
      <c r="AV508" s="316" t="s">
        <v>179</v>
      </c>
      <c r="AW508" s="114"/>
      <c r="AX508" s="468">
        <f ca="1">AT508</f>
        <v>600</v>
      </c>
      <c r="AZ508" s="345" t="s">
        <v>174</v>
      </c>
      <c r="BA508" s="346"/>
      <c r="BB508" s="465">
        <f ca="1">AX507</f>
        <v>28257.609500000166</v>
      </c>
      <c r="BC508" s="376"/>
      <c r="BE508" s="456" t="s">
        <v>203</v>
      </c>
      <c r="BF508" s="24"/>
      <c r="BG508" s="29">
        <f ca="1">BG502</f>
        <v>30118.899520208011</v>
      </c>
      <c r="BH508" s="71"/>
      <c r="BJ508" s="42" t="s">
        <v>204</v>
      </c>
      <c r="BK508" s="348"/>
      <c r="BL508" s="348"/>
      <c r="BM508" s="349">
        <f ca="1">SUM(BM506:BM507)</f>
        <v>492271.50747401564</v>
      </c>
      <c r="BO508" s="278"/>
      <c r="BP508" s="278"/>
      <c r="BQ508" s="278"/>
      <c r="BR508" s="278"/>
      <c r="BS508" s="278"/>
      <c r="BT508" s="278"/>
      <c r="BU508" s="278"/>
      <c r="BV508" s="278"/>
      <c r="BW508" s="736" t="s">
        <v>179</v>
      </c>
      <c r="BX508" s="737"/>
      <c r="BY508" s="460">
        <f ca="1">$AC$82</f>
        <v>600</v>
      </c>
      <c r="BZ508" s="278"/>
      <c r="CA508" s="736" t="s">
        <v>179</v>
      </c>
      <c r="CB508" s="737"/>
      <c r="CC508" s="460">
        <f ca="1">BY508</f>
        <v>600</v>
      </c>
      <c r="CD508" s="278"/>
      <c r="CE508" s="721" t="s">
        <v>174</v>
      </c>
      <c r="CF508" s="722"/>
      <c r="CG508" s="465">
        <f ca="1">CC507</f>
        <v>22553.404500000084</v>
      </c>
      <c r="CH508" s="741"/>
      <c r="CI508" s="278"/>
      <c r="CJ508" s="742" t="s">
        <v>203</v>
      </c>
      <c r="CK508" s="29"/>
      <c r="CL508" s="29">
        <f ca="1">CL502</f>
        <v>30118.899520208011</v>
      </c>
      <c r="CM508" s="460"/>
      <c r="CN508" s="278"/>
      <c r="CO508" s="723" t="s">
        <v>204</v>
      </c>
      <c r="CP508" s="724"/>
      <c r="CQ508" s="724"/>
      <c r="CR508" s="349">
        <f ca="1">SUM(CR506:CR507)</f>
        <v>452710.06006865524</v>
      </c>
      <c r="DB508" s="316" t="s">
        <v>179</v>
      </c>
      <c r="DC508" s="114"/>
      <c r="DD508" s="468">
        <f ca="1">$AH$82</f>
        <v>600</v>
      </c>
      <c r="DF508" s="316" t="s">
        <v>179</v>
      </c>
      <c r="DG508" s="114"/>
      <c r="DH508" s="468">
        <f ca="1">DD508</f>
        <v>600</v>
      </c>
      <c r="DJ508" s="345" t="s">
        <v>174</v>
      </c>
      <c r="DK508" s="346"/>
      <c r="DL508" s="465">
        <f ca="1">DH507</f>
        <v>24145.404999999941</v>
      </c>
      <c r="DM508" s="376"/>
      <c r="DO508" s="456" t="s">
        <v>203</v>
      </c>
      <c r="DP508" s="24"/>
      <c r="DQ508" s="29">
        <f ca="1">DQ502</f>
        <v>27940.22730536056</v>
      </c>
      <c r="DR508" s="71"/>
      <c r="DT508" s="42" t="s">
        <v>204</v>
      </c>
      <c r="DU508" s="348"/>
      <c r="DV508" s="348"/>
      <c r="DW508" s="349">
        <f ca="1">SUM(DW506:DW507)</f>
        <v>460163.1839899536</v>
      </c>
      <c r="EG508" s="316" t="s">
        <v>179</v>
      </c>
      <c r="EH508" s="114"/>
      <c r="EI508" s="468">
        <f ca="1">$X$82</f>
        <v>600</v>
      </c>
      <c r="EK508" s="316" t="s">
        <v>179</v>
      </c>
      <c r="EL508" s="114"/>
      <c r="EM508" s="468">
        <f ca="1">EI508</f>
        <v>600</v>
      </c>
      <c r="EO508" s="345" t="s">
        <v>174</v>
      </c>
      <c r="EP508" s="346"/>
      <c r="EQ508" s="465">
        <f ca="1">EM507</f>
        <v>31573.465500000195</v>
      </c>
      <c r="ER508" s="376"/>
      <c r="ET508" s="573" t="s">
        <v>203</v>
      </c>
      <c r="EU508" s="571"/>
      <c r="EV508" s="574">
        <f ca="1">EV502</f>
        <v>30118.899520208011</v>
      </c>
      <c r="EW508" s="575"/>
      <c r="EY508" s="42" t="s">
        <v>204</v>
      </c>
      <c r="EZ508" s="348"/>
      <c r="FA508" s="348"/>
      <c r="FB508" s="349">
        <f ca="1">SUM(FB506:FB507)</f>
        <v>517765.03119683731</v>
      </c>
      <c r="FL508" s="316" t="s">
        <v>179</v>
      </c>
      <c r="FM508" s="114"/>
      <c r="FN508" s="468">
        <f ca="1">$AC$82</f>
        <v>600</v>
      </c>
      <c r="FP508" s="316" t="s">
        <v>179</v>
      </c>
      <c r="FQ508" s="114"/>
      <c r="FR508" s="468">
        <f ca="1">FN508</f>
        <v>600</v>
      </c>
      <c r="FT508" s="345" t="s">
        <v>174</v>
      </c>
      <c r="FU508" s="346"/>
      <c r="FV508" s="465">
        <f ca="1">FR507</f>
        <v>32130.742500000146</v>
      </c>
      <c r="FW508" s="376"/>
      <c r="FY508" s="456" t="s">
        <v>203</v>
      </c>
      <c r="FZ508" s="24"/>
      <c r="GA508" s="29">
        <f ca="1">GA502</f>
        <v>30118.899520208011</v>
      </c>
      <c r="GB508" s="71"/>
      <c r="GD508" s="42" t="s">
        <v>204</v>
      </c>
      <c r="GE508" s="348"/>
      <c r="GF508" s="348"/>
      <c r="GG508" s="349">
        <f ca="1">SUM(GG506:GG507)</f>
        <v>523569.92716930283</v>
      </c>
      <c r="GQ508" s="316" t="s">
        <v>179</v>
      </c>
      <c r="GR508" s="114"/>
      <c r="GS508" s="468">
        <f ca="1">$AH$82</f>
        <v>600</v>
      </c>
      <c r="GU508" s="316" t="s">
        <v>179</v>
      </c>
      <c r="GV508" s="114"/>
      <c r="GW508" s="468">
        <f ca="1">GS508</f>
        <v>600</v>
      </c>
      <c r="GY508" s="345" t="s">
        <v>174</v>
      </c>
      <c r="GZ508" s="346"/>
      <c r="HA508" s="465">
        <f ca="1">GW507</f>
        <v>35058.231999999887</v>
      </c>
      <c r="HB508" s="376"/>
      <c r="HD508" s="456" t="s">
        <v>203</v>
      </c>
      <c r="HE508" s="24"/>
      <c r="HF508" s="29">
        <f ca="1">HF502</f>
        <v>27940.22730536056</v>
      </c>
      <c r="HG508" s="71"/>
      <c r="HI508" s="42" t="s">
        <v>204</v>
      </c>
      <c r="HJ508" s="348"/>
      <c r="HK508" s="348"/>
      <c r="HL508" s="349">
        <f ca="1">SUM(HL506:HL507)</f>
        <v>541834.86731928319</v>
      </c>
    </row>
    <row r="509" spans="3:220" ht="16.5" customHeight="1" thickTop="1" thickBot="1" x14ac:dyDescent="0.3">
      <c r="I509" s="770" t="s">
        <v>228</v>
      </c>
      <c r="J509" s="771"/>
      <c r="K509" s="771"/>
      <c r="L509" s="772"/>
      <c r="N509" s="884" t="s">
        <v>92</v>
      </c>
      <c r="O509" s="914"/>
      <c r="P509" s="914"/>
      <c r="Q509" s="914"/>
      <c r="R509" s="885"/>
      <c r="S509" s="885"/>
      <c r="T509" s="886"/>
      <c r="V509" s="884" t="s">
        <v>67</v>
      </c>
      <c r="W509" s="885"/>
      <c r="X509" s="885"/>
      <c r="Y509" s="885"/>
      <c r="Z509" s="886"/>
      <c r="AA509" s="17"/>
      <c r="AB509" s="884" t="s">
        <v>69</v>
      </c>
      <c r="AC509" s="885"/>
      <c r="AD509" s="885"/>
      <c r="AE509" s="885"/>
      <c r="AF509" s="886"/>
      <c r="AR509" s="316" t="s">
        <v>177</v>
      </c>
      <c r="AS509" s="114"/>
      <c r="AT509" s="468">
        <f ca="1">$X$83</f>
        <v>400</v>
      </c>
      <c r="AV509" s="316" t="s">
        <v>177</v>
      </c>
      <c r="AW509" s="114"/>
      <c r="AX509" s="468">
        <f ca="1">AT509</f>
        <v>400</v>
      </c>
      <c r="AZ509" s="42" t="s">
        <v>195</v>
      </c>
      <c r="BA509" s="348"/>
      <c r="BB509" s="466">
        <f ca="1">SUM(BB506:BB508)</f>
        <v>409315.8338001013</v>
      </c>
      <c r="BC509" s="377"/>
      <c r="BE509" s="457" t="s">
        <v>202</v>
      </c>
      <c r="BF509" s="346"/>
      <c r="BG509" s="246">
        <f ca="1">BL503</f>
        <v>52836.774153706341</v>
      </c>
      <c r="BH509" s="461"/>
      <c r="BM509" s="278"/>
      <c r="BO509" s="278"/>
      <c r="BP509" s="278"/>
      <c r="BQ509" s="278"/>
      <c r="BR509" s="278"/>
      <c r="BS509" s="278"/>
      <c r="BT509" s="278"/>
      <c r="BU509" s="278"/>
      <c r="BV509" s="278"/>
      <c r="BW509" s="736" t="s">
        <v>177</v>
      </c>
      <c r="BX509" s="737"/>
      <c r="BY509" s="460">
        <f ca="1">$AC$83</f>
        <v>400</v>
      </c>
      <c r="BZ509" s="278"/>
      <c r="CA509" s="736" t="s">
        <v>177</v>
      </c>
      <c r="CB509" s="737"/>
      <c r="CC509" s="460">
        <f ca="1">BY509</f>
        <v>400</v>
      </c>
      <c r="CD509" s="278"/>
      <c r="CE509" s="723" t="s">
        <v>195</v>
      </c>
      <c r="CF509" s="724"/>
      <c r="CG509" s="466">
        <f ca="1">SUM(CG506:CG508)</f>
        <v>384601.72185722331</v>
      </c>
      <c r="CH509" s="743"/>
      <c r="CI509" s="278"/>
      <c r="CJ509" s="740" t="s">
        <v>202</v>
      </c>
      <c r="CK509" s="722"/>
      <c r="CL509" s="722">
        <f ca="1">CQ503</f>
        <v>37989.438691223906</v>
      </c>
      <c r="CM509" s="347"/>
      <c r="CN509" s="278"/>
      <c r="CO509" s="278"/>
      <c r="CP509" s="278"/>
      <c r="CQ509" s="278"/>
      <c r="CR509" s="278"/>
      <c r="DB509" s="316" t="s">
        <v>177</v>
      </c>
      <c r="DC509" s="114"/>
      <c r="DD509" s="468">
        <f ca="1">$AH$83</f>
        <v>400</v>
      </c>
      <c r="DF509" s="316" t="s">
        <v>177</v>
      </c>
      <c r="DG509" s="114"/>
      <c r="DH509" s="468">
        <f ca="1">DD509</f>
        <v>400</v>
      </c>
      <c r="DJ509" s="42" t="s">
        <v>195</v>
      </c>
      <c r="DK509" s="348"/>
      <c r="DL509" s="466">
        <f ca="1">SUM(DL506:DL508)</f>
        <v>392209.40905789076</v>
      </c>
      <c r="DM509" s="377"/>
      <c r="DO509" s="457" t="s">
        <v>202</v>
      </c>
      <c r="DP509" s="346"/>
      <c r="DQ509" s="246">
        <f ca="1">DV503</f>
        <v>40013.547626702304</v>
      </c>
      <c r="DR509" s="461"/>
      <c r="DW509" s="278"/>
      <c r="EG509" s="316" t="s">
        <v>177</v>
      </c>
      <c r="EH509" s="114"/>
      <c r="EI509" s="468">
        <f ca="1">$X$83</f>
        <v>400</v>
      </c>
      <c r="EK509" s="316" t="s">
        <v>177</v>
      </c>
      <c r="EL509" s="114"/>
      <c r="EM509" s="468">
        <f ca="1">EI509</f>
        <v>400</v>
      </c>
      <c r="EO509" s="42" t="s">
        <v>195</v>
      </c>
      <c r="EP509" s="348"/>
      <c r="EQ509" s="466">
        <f ca="1">SUM(EQ506:EQ508)</f>
        <v>425145.65429632855</v>
      </c>
      <c r="ER509" s="377"/>
      <c r="ET509" s="576" t="s">
        <v>202</v>
      </c>
      <c r="EU509" s="577"/>
      <c r="EV509" s="578">
        <f ca="1">FA503</f>
        <v>62500.47738030077</v>
      </c>
      <c r="EW509" s="579"/>
      <c r="FB509" s="278"/>
      <c r="FL509" s="316" t="s">
        <v>177</v>
      </c>
      <c r="FM509" s="114"/>
      <c r="FN509" s="468">
        <f ca="1">AC83</f>
        <v>400</v>
      </c>
      <c r="FP509" s="316" t="s">
        <v>177</v>
      </c>
      <c r="FQ509" s="114"/>
      <c r="FR509" s="468">
        <f ca="1">FN509</f>
        <v>400</v>
      </c>
      <c r="FT509" s="42" t="s">
        <v>195</v>
      </c>
      <c r="FU509" s="348"/>
      <c r="FV509" s="466">
        <f ca="1">SUM(FV506:FV508)</f>
        <v>429232.46250806114</v>
      </c>
      <c r="FW509" s="377"/>
      <c r="FY509" s="457" t="s">
        <v>202</v>
      </c>
      <c r="FZ509" s="346"/>
      <c r="GA509" s="246">
        <f ca="1">GF503</f>
        <v>64218.565141033658</v>
      </c>
      <c r="GB509" s="461"/>
      <c r="GG509" s="278"/>
      <c r="GQ509" s="316" t="s">
        <v>177</v>
      </c>
      <c r="GR509" s="114"/>
      <c r="GS509" s="468">
        <f ca="1">$AH$83</f>
        <v>400</v>
      </c>
      <c r="GU509" s="316" t="s">
        <v>177</v>
      </c>
      <c r="GV509" s="114"/>
      <c r="GW509" s="468">
        <f ca="1">GS509</f>
        <v>400</v>
      </c>
      <c r="GY509" s="42" t="s">
        <v>195</v>
      </c>
      <c r="GZ509" s="348"/>
      <c r="HA509" s="466">
        <f ca="1">SUM(HA506:HA508)</f>
        <v>443328.67276360333</v>
      </c>
      <c r="HB509" s="377"/>
      <c r="HD509" s="457" t="s">
        <v>202</v>
      </c>
      <c r="HE509" s="346"/>
      <c r="HF509" s="246">
        <f ca="1">HK503</f>
        <v>70565.9672503193</v>
      </c>
      <c r="HG509" s="461"/>
      <c r="HL509" s="278"/>
    </row>
    <row r="510" spans="3:220" ht="18.600000000000001" thickTop="1" thickBot="1" x14ac:dyDescent="0.3">
      <c r="C510" s="937" t="s">
        <v>37</v>
      </c>
      <c r="D510" s="938"/>
      <c r="E510" s="938"/>
      <c r="F510" s="938"/>
      <c r="G510" s="939"/>
      <c r="I510" s="241">
        <f ca="1">IF(AND($EP$503=361,$FU$503=361,$GZ$503=361),123,0)</f>
        <v>0</v>
      </c>
      <c r="J510" s="618" t="s">
        <v>230</v>
      </c>
      <c r="K510" s="233"/>
      <c r="L510" s="293"/>
      <c r="N510" s="111" t="s">
        <v>55</v>
      </c>
      <c r="O510" s="900" t="s">
        <v>62</v>
      </c>
      <c r="P510" s="901"/>
      <c r="Q510" s="901"/>
      <c r="R510" s="901"/>
      <c r="S510" s="901"/>
      <c r="T510" s="902"/>
      <c r="V510" s="111" t="s">
        <v>55</v>
      </c>
      <c r="W510" s="900" t="s">
        <v>62</v>
      </c>
      <c r="X510" s="901"/>
      <c r="Y510" s="901"/>
      <c r="Z510" s="902"/>
      <c r="AB510" s="111" t="s">
        <v>55</v>
      </c>
      <c r="AC510" s="829" t="s">
        <v>62</v>
      </c>
      <c r="AD510" s="830"/>
      <c r="AE510" s="830"/>
      <c r="AF510" s="831"/>
      <c r="AR510" s="316" t="s">
        <v>178</v>
      </c>
      <c r="AS510" s="114"/>
      <c r="AT510" s="468">
        <f ca="1">$X$84</f>
        <v>1300</v>
      </c>
      <c r="AV510" s="316" t="s">
        <v>178</v>
      </c>
      <c r="AW510" s="114"/>
      <c r="AX510" s="468">
        <f ca="1">AT510</f>
        <v>1300</v>
      </c>
      <c r="BE510" s="458" t="s">
        <v>200</v>
      </c>
      <c r="BF510" s="348"/>
      <c r="BG510" s="348"/>
      <c r="BH510" s="462">
        <f ca="1">SUM(BH506:BH509)</f>
        <v>211271.5074740157</v>
      </c>
      <c r="BO510" s="278"/>
      <c r="BP510" s="278"/>
      <c r="BQ510" s="278"/>
      <c r="BR510" s="278"/>
      <c r="BS510" s="278"/>
      <c r="BT510" s="278"/>
      <c r="BU510" s="278"/>
      <c r="BV510" s="278"/>
      <c r="BW510" s="736" t="s">
        <v>178</v>
      </c>
      <c r="BX510" s="737"/>
      <c r="BY510" s="460">
        <f ca="1">$AC$84</f>
        <v>1600</v>
      </c>
      <c r="BZ510" s="278"/>
      <c r="CA510" s="736" t="s">
        <v>178</v>
      </c>
      <c r="CB510" s="737"/>
      <c r="CC510" s="460">
        <f ca="1">BY510</f>
        <v>1600</v>
      </c>
      <c r="CD510" s="278"/>
      <c r="CE510" s="278"/>
      <c r="CF510" s="278"/>
      <c r="CG510" s="278"/>
      <c r="CH510" s="278"/>
      <c r="CI510" s="278"/>
      <c r="CJ510" s="744" t="s">
        <v>200</v>
      </c>
      <c r="CK510" s="724"/>
      <c r="CL510" s="724"/>
      <c r="CM510" s="349">
        <f ca="1">SUM(CM506:CM509)</f>
        <v>171710.06006865526</v>
      </c>
      <c r="CN510" s="278"/>
      <c r="CO510" s="278"/>
      <c r="CP510" s="278"/>
      <c r="CQ510" s="278"/>
      <c r="CR510" s="278"/>
      <c r="DB510" s="316" t="s">
        <v>178</v>
      </c>
      <c r="DC510" s="114"/>
      <c r="DD510" s="468">
        <f ca="1">$AH$84</f>
        <v>1600</v>
      </c>
      <c r="DF510" s="316" t="s">
        <v>178</v>
      </c>
      <c r="DG510" s="114"/>
      <c r="DH510" s="468">
        <f ca="1">DD510</f>
        <v>1600</v>
      </c>
      <c r="DO510" s="458" t="s">
        <v>200</v>
      </c>
      <c r="DP510" s="348"/>
      <c r="DQ510" s="348"/>
      <c r="DR510" s="462">
        <f ca="1">SUM(DR506:DR509)</f>
        <v>179163.1839899536</v>
      </c>
      <c r="EG510" s="316" t="s">
        <v>178</v>
      </c>
      <c r="EH510" s="114"/>
      <c r="EI510" s="468">
        <f ca="1">$X$84</f>
        <v>1300</v>
      </c>
      <c r="EK510" s="316" t="s">
        <v>178</v>
      </c>
      <c r="EL510" s="114"/>
      <c r="EM510" s="468">
        <f ca="1">EI510</f>
        <v>1300</v>
      </c>
      <c r="ET510" s="580" t="s">
        <v>200</v>
      </c>
      <c r="EU510" s="581"/>
      <c r="EV510" s="581"/>
      <c r="EW510" s="582">
        <f ca="1">SUM(EW506:EW509)</f>
        <v>236765.03119683731</v>
      </c>
      <c r="FL510" s="316" t="s">
        <v>178</v>
      </c>
      <c r="FM510" s="114"/>
      <c r="FN510" s="468">
        <f ca="1">$AC$84</f>
        <v>1600</v>
      </c>
      <c r="FP510" s="316" t="s">
        <v>178</v>
      </c>
      <c r="FQ510" s="114"/>
      <c r="FR510" s="468">
        <f ca="1">FN510</f>
        <v>1600</v>
      </c>
      <c r="FY510" s="458" t="s">
        <v>200</v>
      </c>
      <c r="FZ510" s="348"/>
      <c r="GA510" s="348"/>
      <c r="GB510" s="462">
        <f ca="1">SUM(GB506:GB509)</f>
        <v>242569.92716930277</v>
      </c>
      <c r="GQ510" s="316" t="s">
        <v>178</v>
      </c>
      <c r="GR510" s="114"/>
      <c r="GS510" s="468">
        <f ca="1">$AH$84</f>
        <v>1600</v>
      </c>
      <c r="GU510" s="316" t="s">
        <v>178</v>
      </c>
      <c r="GV510" s="114"/>
      <c r="GW510" s="468">
        <f ca="1">GS510</f>
        <v>1600</v>
      </c>
      <c r="HD510" s="458" t="s">
        <v>200</v>
      </c>
      <c r="HE510" s="348"/>
      <c r="HF510" s="348"/>
      <c r="HG510" s="462">
        <f ca="1">SUM(HG506:HG509)</f>
        <v>260834.86731928319</v>
      </c>
    </row>
    <row r="511" spans="3:220" ht="15.75" customHeight="1" thickTop="1" x14ac:dyDescent="0.25">
      <c r="C511" s="613" t="s">
        <v>35</v>
      </c>
      <c r="D511" s="613" t="s">
        <v>34</v>
      </c>
      <c r="E511" s="931" t="s">
        <v>36</v>
      </c>
      <c r="F511" s="932"/>
      <c r="G511" s="614" t="s">
        <v>33</v>
      </c>
      <c r="I511" s="242">
        <f ca="1">IF(AND($EP$503=361,$FU$503=361),12,0)</f>
        <v>0</v>
      </c>
      <c r="J511" s="619" t="s">
        <v>231</v>
      </c>
      <c r="K511" s="24"/>
      <c r="L511" s="33"/>
      <c r="N511" s="24"/>
      <c r="O511" s="24"/>
      <c r="P511" s="24"/>
      <c r="Q511" s="24" t="s">
        <v>33</v>
      </c>
      <c r="R511" s="24"/>
      <c r="S511" s="24"/>
      <c r="T511" s="27" t="s">
        <v>60</v>
      </c>
      <c r="V511" s="24"/>
      <c r="W511" s="24"/>
      <c r="X511" s="24"/>
      <c r="Y511" s="24" t="s">
        <v>33</v>
      </c>
      <c r="Z511" s="27" t="s">
        <v>60</v>
      </c>
      <c r="AB511" s="24"/>
      <c r="AC511" s="24"/>
      <c r="AD511" s="24"/>
      <c r="AE511" s="24" t="s">
        <v>33</v>
      </c>
      <c r="AF511" s="27" t="s">
        <v>60</v>
      </c>
      <c r="AR511" s="316" t="s">
        <v>175</v>
      </c>
      <c r="AS511" s="114"/>
      <c r="AT511" s="468">
        <f>$X$118</f>
        <v>3013</v>
      </c>
      <c r="AV511" s="316" t="s">
        <v>175</v>
      </c>
      <c r="AW511" s="114"/>
      <c r="AX511" s="468">
        <f>AT511</f>
        <v>3013</v>
      </c>
      <c r="BO511" s="278"/>
      <c r="BP511" s="278"/>
      <c r="BQ511" s="278"/>
      <c r="BR511" s="278"/>
      <c r="BS511" s="278"/>
      <c r="BT511" s="278"/>
      <c r="BU511" s="278"/>
      <c r="BV511" s="278"/>
      <c r="BW511" s="736" t="s">
        <v>175</v>
      </c>
      <c r="BX511" s="737"/>
      <c r="BY511" s="460">
        <f>$AC$118</f>
        <v>3013</v>
      </c>
      <c r="BZ511" s="278"/>
      <c r="CA511" s="736" t="s">
        <v>175</v>
      </c>
      <c r="CB511" s="737"/>
      <c r="CC511" s="460">
        <f>BY511</f>
        <v>3013</v>
      </c>
      <c r="CD511" s="278"/>
      <c r="CE511" s="278"/>
      <c r="CF511" s="278"/>
      <c r="CG511" s="278"/>
      <c r="CH511" s="278"/>
      <c r="CI511" s="278"/>
      <c r="CJ511" s="278"/>
      <c r="CK511" s="278"/>
      <c r="CL511" s="278"/>
      <c r="CM511" s="278"/>
      <c r="CN511" s="278"/>
      <c r="CO511" s="278"/>
      <c r="CP511" s="278"/>
      <c r="CQ511" s="278"/>
      <c r="CR511" s="278"/>
      <c r="DB511" s="316" t="s">
        <v>175</v>
      </c>
      <c r="DC511" s="114"/>
      <c r="DD511" s="468">
        <f>$AH$118</f>
        <v>3078</v>
      </c>
      <c r="DF511" s="316" t="s">
        <v>175</v>
      </c>
      <c r="DG511" s="114"/>
      <c r="DH511" s="468">
        <f>DD511</f>
        <v>3078</v>
      </c>
      <c r="EG511" s="316" t="s">
        <v>175</v>
      </c>
      <c r="EH511" s="114"/>
      <c r="EI511" s="468">
        <f>$X$118</f>
        <v>3013</v>
      </c>
      <c r="EK511" s="316" t="s">
        <v>175</v>
      </c>
      <c r="EL511" s="114"/>
      <c r="EM511" s="468">
        <f>EI511</f>
        <v>3013</v>
      </c>
      <c r="FL511" s="316" t="s">
        <v>175</v>
      </c>
      <c r="FM511" s="114"/>
      <c r="FN511" s="468">
        <f>$AC$118</f>
        <v>3013</v>
      </c>
      <c r="FP511" s="316" t="s">
        <v>175</v>
      </c>
      <c r="FQ511" s="114"/>
      <c r="FR511" s="468">
        <f>FN511</f>
        <v>3013</v>
      </c>
      <c r="GQ511" s="316" t="s">
        <v>175</v>
      </c>
      <c r="GR511" s="114"/>
      <c r="GS511" s="468">
        <f>$AH$118</f>
        <v>3078</v>
      </c>
      <c r="GU511" s="316" t="s">
        <v>175</v>
      </c>
      <c r="GV511" s="114"/>
      <c r="GW511" s="468">
        <f>GS511</f>
        <v>3078</v>
      </c>
    </row>
    <row r="512" spans="3:220" ht="14.4" thickBot="1" x14ac:dyDescent="0.3">
      <c r="C512" s="200">
        <v>50000</v>
      </c>
      <c r="D512" s="612">
        <v>1.7999999999999999E-2</v>
      </c>
      <c r="E512" s="933">
        <v>1.15E-2</v>
      </c>
      <c r="F512" s="934"/>
      <c r="G512" s="612">
        <v>2.5000000000000001E-2</v>
      </c>
      <c r="I512" s="242">
        <f ca="1">IF(AND($EP$503=361,$GZ$503=361),13,0)</f>
        <v>0</v>
      </c>
      <c r="J512" s="619" t="s">
        <v>232</v>
      </c>
      <c r="K512" s="24"/>
      <c r="L512" s="33"/>
      <c r="N512" s="25">
        <f ca="1">IF(P$513&lt;=$C$512,P$513*$D$512,IF(P$513&lt;=$C$513,(P$513*($D$512-(($D$512-$D$513)/($C$513-$C$512)*(P$513-$C$512)))),IF(P$513&lt;=$C$514,(P$513*($D$513-(($D$513-$D$514)/($C$514-$C$513)*(P$513-$C$513)))),IF(P$513&lt;=$C$515,(P$513*($D$514-(($D$514-$D$515)/($C$515-$C$514)*(P$513-$C$514)))),IF(P$513&lt;=$C$516,(P$513*($D$515-(($D$515-$D$516)/($C$516-$C$515)*(P$513-$C$515)))),N513)))))</f>
        <v>2631.77364919</v>
      </c>
      <c r="O512" s="31" t="s">
        <v>56</v>
      </c>
      <c r="P512" s="28">
        <v>7.1500000000000001E-3</v>
      </c>
      <c r="Q512" s="25">
        <f ca="1">IF(P$513&lt;=$C$512,P$513*$G$512,IF(P$513&lt;=$C$513,(P$513*($G$512-(($G$512-$G$513)/($C$513-$C$512)*(P$513-$C$512)))),IF(P$513&lt;=$C$514,(P$513*($G$513-(($G$513-$G$514)/($C$514-$C$513)*(P$513-$C$513)))),IF(P$513&lt;=$C$515,(P$513*($G$514-(($G$514-$G$515)/($C$515-$C$514)*(P$513-$C$514)))),IF(P$513&lt;=$C$516,(P$513*($G$515-(($G$515-$G$516)/($C$516-$C$515)*(U$154-$C$515)))),Q513)))))</f>
        <v>4027.3111510800009</v>
      </c>
      <c r="R512" s="25"/>
      <c r="S512" s="25"/>
      <c r="T512" s="25">
        <f ca="1">IF(P$513&lt;=$C$512,P$513*$E$512,IF(P$513&lt;=$C$513,(P$513*($E$512-(($E$512-$E$513)/($C$513-$C$512)*(P$513-$C$512)))),IF(P$513&lt;=$C$514,(P$513*($E$513-(($E$513-$E$514)/($C$514-$C$513)*(P$513-$C$513)))),IF(P$513&lt;=$C$515,(P$513*($E$514-(($E$514-$E$515)/($C$515-$C$514)*(P$513-$C$514)))),IF(P$513&lt;=$C$516,(P$513*($E$515-(($E$515-$E$516)/($C$516-$C$515)*(V$513-$C$515)))),T513)))))</f>
        <v>1783.2468224639047</v>
      </c>
      <c r="V512" s="25">
        <f ca="1">IF(X$513&lt;=$C$512,X$513*$D$512,IF(X$513&lt;=$C$513,(X$513*($D$512-(($D$512-$D$513)/($C$513-$C$512)*(X$513-$C$512)))),IF(X$513&lt;=$C$514,(X$513*($D$513-(($D$513-$D$514)/($C$514-$C$513)*(X$513-$C$513)))),IF(X$513&lt;=$C$515,(X$513*($D$514-(($D$514-$D$515)/($C$515-$C$514)*(X$513-$C$514)))),IF(X$513&lt;=$C$516,(X$513*($D$515-(($D$515-$D$516)/($C$516-$C$515)*(X$513-$C$515)))),V513)))))</f>
        <v>2986.1212455899999</v>
      </c>
      <c r="W512" s="31" t="s">
        <v>56</v>
      </c>
      <c r="X512" s="28">
        <v>7.1500000000000001E-3</v>
      </c>
      <c r="Y512" s="25">
        <f ca="1">IF(X$513&lt;=$C$512,X$513*$G$512,IF(X$513&lt;=$C$513,(X$513*($G$512-(($G$512-$G$513)/($C$513-$C$512)*(X$513-$C$512)))),IF(X$513&lt;=$C$514,(X$513*($G$513-(($G$513-$G$514)/($C$514-$C$513)*(X$513-$C$513)))),IF(X$513&lt;=$C$515,(X$513*($G$514-(($G$514-$G$515)/($C$515-$C$514)*(X$513-$C$514)))),IF(X$513&lt;=$C$516,(X$513*($G$515-(($G$515-$G$516)/($C$516-$C$515)*(AA$154-$C$515)))),Y513)))))</f>
        <v>4036.2052455899998</v>
      </c>
      <c r="Z512" s="25">
        <f ca="1">IF(X$513&lt;=$C$512,X$513*$E$512,IF(X$513&lt;=$C$513,(X$513*($E$512-(($E$512-$E$513)/($C$513-$C$512)*(X$513-$C$512)))),IF(X$513&lt;=$C$514,(X$513*($E$513-(($E$513-$E$514)/($C$514-$C$513)*(X$513-$C$513)))),IF(X$513&lt;=$C$515,(X$513*($E$514-(($E$514-$E$515)/($C$515-$C$514)*(X$513-$C$514)))),IF(X$513&lt;=$C$516,(X$513*($E$515-(($E$515-$E$516)/($C$516-$C$515)*(AB$513-$C$515)))),Z513)))))</f>
        <v>1424.1433473539998</v>
      </c>
      <c r="AB512" s="25">
        <f ca="1">IF(AD$513&lt;=$C$512,AD$513*$D$512,IF(AD$513&lt;=$C$513,(AD$513*($D$512-(($D$512-$D$513)/($C$513-$C$512)*(AD$513-$C$512)))),IF(AD$513&lt;=$C$514,(AD$513*($D$513-(($D$513-$D$514)/($C$514-$C$513)*(AD$513-$C$513)))),IF(AD$513&lt;=$C$515,(AD$513*($D$514-(($D$514-$D$515)/($C$515-$C$514)*(AD$513-$C$514)))),IF(AD$513&lt;=$C$516,(AD$513*($D$515-(($D$515-$D$516)/($C$516-$C$515)*(AD$513-$C$515)))),AB513)))))</f>
        <v>3012.95771199</v>
      </c>
      <c r="AC512" s="31" t="s">
        <v>56</v>
      </c>
      <c r="AD512" s="28">
        <v>7.1500000000000001E-3</v>
      </c>
      <c r="AE512" s="25">
        <f ca="1">IF(AD$513&lt;=$C$512,AD$513*$G$512,IF(AD$513&lt;=$C$513,(AD$513*($G$512-(($G$512-$G$513)/($C$513-$C$512)*(AD$513-$C$512)))),IF(AD$513&lt;=$C$514,(AD$513*($G$513-(($G$513-$G$514)/($C$514-$C$513)*(AD$513-$C$513)))),IF(AD$513&lt;=$C$515,(AD$513*($G$514-(($G$514-$G$515)/($C$515-$C$514)*(AD$513-$C$514)))),IF(AD$513&lt;=$C$516,(AD$513*($G$515-(($G$515-$G$516)/($C$516-$C$515)*(#REF!-$C$515)))),AE513)))))</f>
        <v>4075.3537119900002</v>
      </c>
      <c r="AF512" s="25">
        <f ca="1">IF(AD$513&lt;=$C$512,AD$513*$E$512,IF(AD$513&lt;=$C$513,(AD$513*($E$512-(($E$512-$E$513)/($C$513-$C$512)*(AD$513-$C$512)))),IF(AD$513&lt;=$C$514,(AD$513*($E$513-(($E$513-$E$514)/($C$514-$C$513)*(AD$513-$C$513)))),IF(AD$513&lt;=$C$515,(AD$513*($E$514-(($E$514-$E$515)/($C$515-$C$514)*(AD$513-$C$514)))),IF(AD$513&lt;=$C$516,(AD$513*($E$515-(($E$515-$E$516)/($C$516-$C$515)*(#REF!-$C$515)))),AF513)))))</f>
        <v>1435.936027194</v>
      </c>
      <c r="AR512" s="341" t="s">
        <v>176</v>
      </c>
      <c r="AS512" s="40"/>
      <c r="AT512" s="469">
        <f>$X$119</f>
        <v>289</v>
      </c>
      <c r="AV512" s="341" t="s">
        <v>176</v>
      </c>
      <c r="AW512" s="40"/>
      <c r="AX512" s="469">
        <f>AT512</f>
        <v>289</v>
      </c>
      <c r="BO512" s="278"/>
      <c r="BP512" s="278"/>
      <c r="BQ512" s="278"/>
      <c r="BR512" s="278"/>
      <c r="BS512" s="278"/>
      <c r="BT512" s="278"/>
      <c r="BU512" s="278"/>
      <c r="BV512" s="278"/>
      <c r="BW512" s="745" t="s">
        <v>176</v>
      </c>
      <c r="BX512" s="746"/>
      <c r="BY512" s="347">
        <f>$AC$119</f>
        <v>951</v>
      </c>
      <c r="BZ512" s="278"/>
      <c r="CA512" s="745" t="s">
        <v>176</v>
      </c>
      <c r="CB512" s="746"/>
      <c r="CC512" s="347">
        <f>BY512</f>
        <v>951</v>
      </c>
      <c r="CD512" s="278"/>
      <c r="CE512" s="278"/>
      <c r="CF512" s="278"/>
      <c r="CG512" s="278"/>
      <c r="CH512" s="278"/>
      <c r="CI512" s="278"/>
      <c r="CJ512" s="278"/>
      <c r="CK512" s="278"/>
      <c r="CL512" s="278"/>
      <c r="CM512" s="278"/>
      <c r="CN512" s="278"/>
      <c r="CO512" s="278"/>
      <c r="CP512" s="278"/>
      <c r="CQ512" s="278"/>
      <c r="CR512" s="278"/>
      <c r="DB512" s="341" t="s">
        <v>176</v>
      </c>
      <c r="DC512" s="40"/>
      <c r="DD512" s="469">
        <f>$AH$119</f>
        <v>903</v>
      </c>
      <c r="DF512" s="341" t="s">
        <v>176</v>
      </c>
      <c r="DG512" s="40"/>
      <c r="DH512" s="469">
        <f>DD512</f>
        <v>903</v>
      </c>
      <c r="EG512" s="341" t="s">
        <v>176</v>
      </c>
      <c r="EH512" s="40"/>
      <c r="EI512" s="469">
        <f>$X$119</f>
        <v>289</v>
      </c>
      <c r="EK512" s="341" t="s">
        <v>176</v>
      </c>
      <c r="EL512" s="40"/>
      <c r="EM512" s="469">
        <f>EI512</f>
        <v>289</v>
      </c>
      <c r="FL512" s="341" t="s">
        <v>176</v>
      </c>
      <c r="FM512" s="40"/>
      <c r="FN512" s="468">
        <f>$AC$119</f>
        <v>951</v>
      </c>
      <c r="FP512" s="341" t="s">
        <v>176</v>
      </c>
      <c r="FQ512" s="40"/>
      <c r="FR512" s="469">
        <f>FN512</f>
        <v>951</v>
      </c>
      <c r="GQ512" s="341" t="s">
        <v>176</v>
      </c>
      <c r="GR512" s="40"/>
      <c r="GS512" s="469">
        <f>$AH$119</f>
        <v>903</v>
      </c>
      <c r="GU512" s="341" t="s">
        <v>176</v>
      </c>
      <c r="GV512" s="40"/>
      <c r="GW512" s="469">
        <f>GS512</f>
        <v>903</v>
      </c>
    </row>
    <row r="513" spans="3:220" ht="15" thickTop="1" thickBot="1" x14ac:dyDescent="0.3">
      <c r="C513" s="200">
        <v>100000</v>
      </c>
      <c r="D513" s="612">
        <v>1.4999999999999999E-2</v>
      </c>
      <c r="E513" s="933">
        <v>8.0000000000000002E-3</v>
      </c>
      <c r="F513" s="934"/>
      <c r="G513" s="612">
        <v>0.02</v>
      </c>
      <c r="I513" s="242">
        <f ca="1">IF(AND($FU$503=361,$GZ$503=361),23,0)</f>
        <v>0</v>
      </c>
      <c r="J513" s="619" t="s">
        <v>233</v>
      </c>
      <c r="K513" s="24"/>
      <c r="L513" s="33"/>
      <c r="N513" s="26">
        <f ca="1">IF(P$513&lt;=$C$519,(P$513*($D$516-(($D$516-$D$519)/($C$519-$C$516)*(P$513-$C$516)))),IF(P$513&lt;=$C$520,(P$513*($D$519-(($D$519-$D$520)/($C$520-$C$519)*(P$513-$C$519)))),IF(P$513&lt;=$C$521,(P$513*($D$520-(($D$520-$D$521)/($C$521-$C$520)*(P$513-$C$520)))),IF(P$513&lt;=$C$522,(P$513*($D$521-(($D$521-$D$522)/($C$522-$C$521)*(P$513-$C$521)))),P$513*$D$523))))</f>
        <v>2631.77364919</v>
      </c>
      <c r="O513" s="24" t="s">
        <v>57</v>
      </c>
      <c r="P513" s="29">
        <f ca="1">X80+X81+X82+X83+X84</f>
        <v>223741</v>
      </c>
      <c r="Q513" s="26">
        <f ca="1">IF(P$513&lt;=$C$519,(P$513*($G$516-(($G$516-$G$519)/($C$519-$C$516)*(P$513-$C$516)))),IF(P$513&lt;=$C$520,(P$513*($G$519-(($G$519-$G$520)/($C$520-$C$519)*(P$513-$C$519)))),IF(P$513&lt;=$C$521,(P$513*($G$520-(($G$520-$G$521)/($C$521-$C$520)*(P$513-$C$520)))),IF(P$513&lt;=$C$522,(P$513*($G$521-(($G$521-$G$522)/($C$522-$C$521)*(P$513-$C$521)))),P$513*$D$523))))</f>
        <v>3526.73764919</v>
      </c>
      <c r="R513" s="26"/>
      <c r="S513" s="26"/>
      <c r="T513" s="26">
        <f ca="1">IF(P$513&lt;=$C$519,(P$513*($E$516-(($E$516-$E$519)/($C$519-$C$516)*(P$513-$C$516)))),IF(P$513&lt;=$C$520,(P$513*($E$519-(($E$519-$E$520)/($C$520-$C$519)*(P$513-$C$519)))),IF(P$513&lt;=$C$521,(P$513*($E$520-(($E$520-$E$521)/($C$521-$C$520)*(P$513-$C$520)))),IF(P$513&lt;=$C$522,(P$513*($E$521-(($E$521-$E$522)/($C$522-$C$521)*(P$513-$C$521)))),$P513*$D$523))))</f>
        <v>1265.826789514</v>
      </c>
      <c r="V513" s="26">
        <f ca="1">IF(X$513&lt;=$C$519,(X$513*($D$516-(($D$516-$D$519)/($C$519-$C$516)*(X$513-$C$516)))),IF(X$513&lt;=$C$520,(X$513*($D$519-(($D$519-$D$520)/($C$520-$C$519)*(X$513-$C$519)))),IF(X$513&lt;=$C$521,(X$513*($D$520-(($D$520-$D$521)/($C$521-$C$520)*(X$513-$C$520)))),IF(X$513&lt;=$C$522,(X$513*($D$521-(($D$521-$D$522)/($C$522-$C$521)*(X$513-$C$521)))),X$513*$D$523))))</f>
        <v>2986.1212455899999</v>
      </c>
      <c r="W513" s="24" t="s">
        <v>57</v>
      </c>
      <c r="X513" s="29">
        <f ca="1">AC80+AC81+AC82+AC83+AC84</f>
        <v>262521</v>
      </c>
      <c r="Y513" s="26">
        <f ca="1">IF(X$513&lt;=$C$519,(X$513*($G$516-(($G$516-$G$519)/($C$519-$C$516)*(X$513-$C$516)))),IF(X$513&lt;=$C$520,(X$513*($G$519-(($G$519-$G$520)/($C$520-$C$519)*(X$513-$C$519)))),IF(X$513&lt;=$C$521,(X$513*($G$520-(($G$520-$G$521)/($C$521-$C$520)*(X$513-$C$520)))),IF(X$513&lt;=$C$522,(X$513*($G$521-(($G$521-$G$522)/($C$522-$C$521)*(X$513-$C$521)))),X$513*$D$523))))</f>
        <v>4036.2052455899998</v>
      </c>
      <c r="Z513" s="26">
        <f ca="1">IF(X$513&lt;=$C$519,(X$513*($E$516-(($E$516-$E$519)/($C$519-$C$516)*(X$513-$C$516)))),IF(X$513&lt;=$C$520,(X$513*($E$519-(($E$519-$E$520)/($C$520-$C$519)*(X$513-$C$519)))),IF(X$513&lt;=$C$521,(X$513*($E$520-(($E$520-$E$521)/($C$521-$C$520)*(X$513-$C$520)))),IF(X$513&lt;=$C$522,(X$513*($E$521-(($E$521-$E$522)/($C$522-$C$521)*(X$513-$C$521)))),$P513*$D$523))))</f>
        <v>1424.1433473539998</v>
      </c>
      <c r="AB513" s="26">
        <f ca="1">IF(AD$513&lt;=$C$519,(AD$513*($D$516-(($D$516-$D$519)/($C$519-$C$516)*(AD$513-$C$516)))),IF(AD$513&lt;=$C$520,(AD$513*($D$519-(($D$519-$D$520)/($C$520-$C$519)*(AD$513-$C$519)))),IF(AD$513&lt;=$C$521,(AD$513*($D$520-(($D$520-$D$521)/($C$521-$C$520)*(AD$513-$C$520)))),IF(AD$513&lt;=$C$522,(AD$513*($D$521-(($D$521-$D$522)/($C$522-$C$521)*(AD$513-$C$521)))),AD$513*$D$523))))</f>
        <v>3012.95771199</v>
      </c>
      <c r="AC513" s="24" t="s">
        <v>57</v>
      </c>
      <c r="AD513" s="29">
        <f ca="1">AH80+AH81+AH82+AH83+AH84</f>
        <v>265599</v>
      </c>
      <c r="AE513" s="26">
        <f ca="1">IF(AD$513&lt;=$C$519,(AD$513*($G$516-(($G$516-$G$519)/($C$519-$C$516)*(AD$513-$C$516)))),IF(AD$513&lt;=$C$520,(AD$513*($G$519-(($G$519-$G$520)/($C$520-$C$519)*(AD$513-$C$519)))),IF(AD$513&lt;=$C$521,(AD$513*($G$520-(($G$520-$G$521)/($C$521-$C$520)*(AD$513-$C$520)))),IF(AD$513&lt;=$C$522,(AD$513*($G$521-(($G$521-$G$522)/($C$522-$C$521)*(AD$513-$C$521)))),AD$513*$D$523))))</f>
        <v>4075.3537119900002</v>
      </c>
      <c r="AF513" s="26">
        <f ca="1">IF(AD$513&lt;=$C$519,(AD$513*($E$516-(($E$516-$E$519)/($C$519-$C$516)*(AD$513-$C$516)))),IF(AD$513&lt;=$C$520,(AD$513*($E$519-(($E$519-$E$520)/($C$520-$C$519)*(AD$513-$C$519)))),IF(AD$513&lt;=$C$521,(AD$513*($E$520-(($E$520-$E$521)/($C$521-$C$520)*(AD$513-$C$520)))),IF(AD$513&lt;=$C$522,(AD$513*($E$521-(($E$521-$E$522)/($C$522-$C$521)*(AD$513-$C$521)))),$P513*$D$523))))</f>
        <v>1435.936027194</v>
      </c>
      <c r="AR513" s="335" t="s">
        <v>126</v>
      </c>
      <c r="AS513" s="336"/>
      <c r="AT513" s="470">
        <f ca="1">SUM(AT506:AT512)</f>
        <v>123783.53655216466</v>
      </c>
      <c r="AV513" s="338" t="s">
        <v>126</v>
      </c>
      <c r="AW513" s="339"/>
      <c r="AX513" s="470">
        <f ca="1">SUM(AX506:AX512)</f>
        <v>128315.83380010135</v>
      </c>
      <c r="BO513" s="278"/>
      <c r="BP513" s="278"/>
      <c r="BQ513" s="278"/>
      <c r="BR513" s="278"/>
      <c r="BS513" s="278"/>
      <c r="BT513" s="278"/>
      <c r="BU513" s="278"/>
      <c r="BV513" s="278"/>
      <c r="BW513" s="747" t="s">
        <v>126</v>
      </c>
      <c r="BX513" s="748"/>
      <c r="BY513" s="749">
        <f ca="1">SUM(BY506:BY512)</f>
        <v>99762.064609286637</v>
      </c>
      <c r="BZ513" s="278"/>
      <c r="CA513" s="747" t="s">
        <v>126</v>
      </c>
      <c r="CB513" s="748"/>
      <c r="CC513" s="749">
        <f ca="1">SUM(CC506:CC512)</f>
        <v>103601.72185722334</v>
      </c>
      <c r="CD513" s="278"/>
      <c r="CE513" s="278"/>
      <c r="CF513" s="278"/>
      <c r="CG513" s="278"/>
      <c r="CH513" s="278"/>
      <c r="CI513" s="278"/>
      <c r="CJ513" s="278"/>
      <c r="CK513" s="278"/>
      <c r="CL513" s="278"/>
      <c r="CM513" s="278"/>
      <c r="CN513" s="278"/>
      <c r="CO513" s="278"/>
      <c r="CP513" s="278"/>
      <c r="CQ513" s="278"/>
      <c r="CR513" s="278"/>
      <c r="DB513" s="502" t="s">
        <v>126</v>
      </c>
      <c r="DC513" s="503"/>
      <c r="DD513" s="470">
        <f ca="1">SUM(DD506:DD512)</f>
        <v>104599.17380995402</v>
      </c>
      <c r="DF513" s="502" t="s">
        <v>126</v>
      </c>
      <c r="DG513" s="503"/>
      <c r="DH513" s="470">
        <f ca="1">SUM(DH506:DH512)</f>
        <v>111209.40905789072</v>
      </c>
      <c r="EG513" s="531" t="s">
        <v>126</v>
      </c>
      <c r="EH513" s="532"/>
      <c r="EI513" s="470">
        <f ca="1">SUM(EI506:EI512)</f>
        <v>139613.35704839183</v>
      </c>
      <c r="EK513" s="531" t="s">
        <v>126</v>
      </c>
      <c r="EL513" s="532"/>
      <c r="EM513" s="470">
        <f ca="1">SUM(EM506:EM512)</f>
        <v>144145.65429632855</v>
      </c>
      <c r="FL513" s="531" t="s">
        <v>126</v>
      </c>
      <c r="FM513" s="532"/>
      <c r="FN513" s="470">
        <f ca="1">SUM(FN506:FN512)</f>
        <v>144392.80526012441</v>
      </c>
      <c r="FP513" s="531" t="s">
        <v>126</v>
      </c>
      <c r="FQ513" s="532"/>
      <c r="FR513" s="470">
        <f ca="1">SUM(FR506:FR512)</f>
        <v>148232.46250806111</v>
      </c>
      <c r="GQ513" s="531" t="s">
        <v>126</v>
      </c>
      <c r="GR513" s="532"/>
      <c r="GS513" s="470">
        <f ca="1">SUM(GS506:GS512)</f>
        <v>155718.43751566665</v>
      </c>
      <c r="GU513" s="531" t="s">
        <v>126</v>
      </c>
      <c r="GV513" s="532"/>
      <c r="GW513" s="470">
        <f ca="1">SUM(GW506:GW512)</f>
        <v>162328.67276360333</v>
      </c>
    </row>
    <row r="514" spans="3:220" ht="15" thickTop="1" thickBot="1" x14ac:dyDescent="0.3">
      <c r="C514" s="200">
        <v>150000</v>
      </c>
      <c r="D514" s="612">
        <v>1.2999999999999999E-2</v>
      </c>
      <c r="E514" s="933">
        <v>6.4999999999999997E-3</v>
      </c>
      <c r="F514" s="934"/>
      <c r="G514" s="612">
        <v>1.7000000000000001E-2</v>
      </c>
      <c r="I514" s="242">
        <f ca="1">IF($EP$503=361,1,0)</f>
        <v>0</v>
      </c>
      <c r="J514" s="619" t="s">
        <v>234</v>
      </c>
      <c r="K514" s="24"/>
      <c r="L514" s="33"/>
      <c r="N514" s="24"/>
      <c r="O514" s="24" t="s">
        <v>59</v>
      </c>
      <c r="P514" s="29">
        <f ca="1">P513-X66</f>
        <v>-26259</v>
      </c>
      <c r="Q514" s="899" t="s">
        <v>61</v>
      </c>
      <c r="R514" s="885"/>
      <c r="S514" s="885"/>
      <c r="T514" s="886"/>
      <c r="V514" s="24"/>
      <c r="W514" s="24" t="s">
        <v>59</v>
      </c>
      <c r="X514" s="29">
        <f ca="1">X513-AC66</f>
        <v>12521</v>
      </c>
      <c r="Y514" s="899" t="s">
        <v>61</v>
      </c>
      <c r="Z514" s="886"/>
      <c r="AB514" s="24"/>
      <c r="AC514" s="24" t="s">
        <v>59</v>
      </c>
      <c r="AD514" s="29">
        <f ca="1">AD513-AH66</f>
        <v>15599</v>
      </c>
      <c r="AE514" s="899" t="s">
        <v>61</v>
      </c>
      <c r="AF514" s="886"/>
      <c r="AR514" s="495"/>
      <c r="AS514" s="495"/>
      <c r="AT514" s="495"/>
      <c r="AU514" s="495"/>
      <c r="AV514" s="824" t="s">
        <v>187</v>
      </c>
      <c r="AW514" s="825"/>
      <c r="AX514" s="496">
        <f ca="1">X172+AL204+AT513</f>
        <v>128315.83380010135</v>
      </c>
      <c r="AY514" s="495"/>
      <c r="AZ514" s="495"/>
      <c r="BA514" s="495"/>
      <c r="BB514" s="495"/>
      <c r="BC514" s="495"/>
      <c r="BD514" s="495"/>
      <c r="BE514" s="495"/>
      <c r="BF514" s="495"/>
      <c r="BG514" s="495"/>
      <c r="BH514" s="495"/>
      <c r="BI514" s="495"/>
      <c r="BJ514" s="495"/>
      <c r="BK514" s="495"/>
      <c r="BL514" s="495"/>
      <c r="BM514" s="495"/>
      <c r="BO514" s="750"/>
      <c r="BP514" s="750"/>
      <c r="BQ514" s="750"/>
      <c r="BR514" s="750"/>
      <c r="BS514" s="750"/>
      <c r="BT514" s="750"/>
      <c r="BU514" s="750"/>
      <c r="BV514" s="750"/>
      <c r="BW514" s="750"/>
      <c r="BX514" s="750"/>
      <c r="BY514" s="750"/>
      <c r="BZ514" s="750"/>
      <c r="CA514" s="822" t="s">
        <v>187</v>
      </c>
      <c r="CB514" s="823"/>
      <c r="CC514" s="498">
        <f ca="1">X172+BQ204+BY513</f>
        <v>103601.72185722333</v>
      </c>
      <c r="CD514" s="750"/>
      <c r="CE514" s="750"/>
      <c r="CF514" s="750"/>
      <c r="CG514" s="750"/>
      <c r="CH514" s="750"/>
      <c r="CI514" s="750"/>
      <c r="CJ514" s="750"/>
      <c r="CK514" s="750"/>
      <c r="CL514" s="750"/>
      <c r="CM514" s="750"/>
      <c r="CN514" s="750"/>
      <c r="CO514" s="750"/>
      <c r="CP514" s="750"/>
      <c r="CQ514" s="750"/>
      <c r="CR514" s="750"/>
      <c r="DB514" s="518"/>
      <c r="DC514" s="518"/>
      <c r="DD514" s="518"/>
      <c r="DE514" s="518"/>
      <c r="DF514" s="798" t="s">
        <v>187</v>
      </c>
      <c r="DG514" s="799"/>
      <c r="DH514" s="519">
        <f ca="1">X172+CV204+DD513</f>
        <v>111209.40905789072</v>
      </c>
      <c r="DI514" s="518"/>
      <c r="DJ514" s="518"/>
      <c r="DK514" s="518"/>
      <c r="DL514" s="518"/>
      <c r="DM514" s="518"/>
      <c r="DN514" s="518"/>
      <c r="DO514" s="518"/>
      <c r="DP514" s="518"/>
      <c r="DQ514" s="518"/>
      <c r="DR514" s="518"/>
      <c r="DS514" s="518"/>
      <c r="DT514" s="518"/>
      <c r="DU514" s="518"/>
      <c r="DV514" s="518"/>
      <c r="DW514" s="518"/>
      <c r="EG514" s="495"/>
      <c r="EH514" s="495"/>
      <c r="EI514" s="495"/>
      <c r="EJ514" s="495"/>
      <c r="EK514" s="824" t="s">
        <v>187</v>
      </c>
      <c r="EL514" s="825"/>
      <c r="EM514" s="496">
        <f ca="1">X172+EA204+EI513</f>
        <v>144145.65429632852</v>
      </c>
      <c r="EN514" s="495"/>
      <c r="EO514" s="495"/>
      <c r="EP514" s="495"/>
      <c r="EQ514" s="495"/>
      <c r="ER514" s="495"/>
      <c r="ES514" s="495"/>
      <c r="ET514" s="495"/>
      <c r="EU514" s="495"/>
      <c r="EV514" s="495"/>
      <c r="EW514" s="495"/>
      <c r="EX514" s="495"/>
      <c r="EY514" s="495"/>
      <c r="EZ514" s="495"/>
      <c r="FA514" s="495"/>
      <c r="FB514" s="495"/>
      <c r="FL514" s="497"/>
      <c r="FM514" s="497"/>
      <c r="FN514" s="497"/>
      <c r="FO514" s="497"/>
      <c r="FP514" s="1077" t="s">
        <v>187</v>
      </c>
      <c r="FQ514" s="1078"/>
      <c r="FR514" s="498">
        <f ca="1">X172+FF204+FN513</f>
        <v>148232.46250806111</v>
      </c>
      <c r="FS514" s="497"/>
      <c r="FT514" s="497"/>
      <c r="FU514" s="497"/>
      <c r="FV514" s="497"/>
      <c r="FW514" s="497"/>
      <c r="FX514" s="497"/>
      <c r="FY514" s="497"/>
      <c r="FZ514" s="497"/>
      <c r="GA514" s="497"/>
      <c r="GB514" s="497"/>
      <c r="GC514" s="497"/>
      <c r="GD514" s="497"/>
      <c r="GE514" s="497"/>
      <c r="GF514" s="497"/>
      <c r="GG514" s="497"/>
      <c r="GQ514" s="518"/>
      <c r="GR514" s="518"/>
      <c r="GS514" s="518"/>
      <c r="GT514" s="518"/>
      <c r="GU514" s="798" t="s">
        <v>187</v>
      </c>
      <c r="GV514" s="799"/>
      <c r="GW514" s="519">
        <f ca="1">X172+GK204+GS513</f>
        <v>162328.67276360333</v>
      </c>
      <c r="GX514" s="518"/>
      <c r="GY514" s="518"/>
      <c r="GZ514" s="518"/>
      <c r="HA514" s="518"/>
      <c r="HB514" s="518"/>
      <c r="HC514" s="518"/>
      <c r="HD514" s="518"/>
      <c r="HE514" s="518"/>
      <c r="HF514" s="518"/>
      <c r="HG514" s="518"/>
      <c r="HH514" s="518"/>
      <c r="HI514" s="518"/>
      <c r="HJ514" s="518"/>
      <c r="HK514" s="518"/>
      <c r="HL514" s="518"/>
    </row>
    <row r="515" spans="3:220" ht="55.8" thickTop="1" x14ac:dyDescent="0.25">
      <c r="C515" s="200">
        <v>200000</v>
      </c>
      <c r="D515" s="612">
        <v>1.2E-2</v>
      </c>
      <c r="E515" s="933">
        <v>6.0000000000000001E-3</v>
      </c>
      <c r="F515" s="934"/>
      <c r="G515" s="612">
        <v>1.6E-2</v>
      </c>
      <c r="I515" s="242">
        <f>IF(FUP$503=361,2,0)</f>
        <v>0</v>
      </c>
      <c r="J515" s="620" t="s">
        <v>235</v>
      </c>
      <c r="K515" s="24"/>
      <c r="L515" s="33"/>
      <c r="N515" s="24"/>
      <c r="O515" s="30" t="s">
        <v>58</v>
      </c>
      <c r="P515" s="25">
        <f ca="1">P514*1.2</f>
        <v>-31510.799999999999</v>
      </c>
      <c r="Q515" s="25">
        <f ca="1">P515*0.75/100</f>
        <v>-236.33099999999999</v>
      </c>
      <c r="R515" s="25"/>
      <c r="S515" s="25"/>
      <c r="T515" s="25">
        <f ca="1">T513+Q515</f>
        <v>1029.4957895140001</v>
      </c>
      <c r="V515" s="24"/>
      <c r="W515" s="30" t="s">
        <v>58</v>
      </c>
      <c r="X515" s="25">
        <f ca="1">X514*1.2</f>
        <v>15025.199999999999</v>
      </c>
      <c r="Y515" s="25">
        <f ca="1">X515*0.75/100</f>
        <v>112.68899999999999</v>
      </c>
      <c r="Z515" s="25">
        <f ca="1">Z513+Y515</f>
        <v>1536.8323473539999</v>
      </c>
      <c r="AB515" s="24"/>
      <c r="AC515" s="30" t="s">
        <v>58</v>
      </c>
      <c r="AD515" s="25">
        <f ca="1">AD514*1.2</f>
        <v>18718.8</v>
      </c>
      <c r="AE515" s="25">
        <f ca="1">AD515*0.75/100</f>
        <v>140.39099999999999</v>
      </c>
      <c r="AF515" s="25">
        <f ca="1">AF513+AE515</f>
        <v>1576.327027194</v>
      </c>
      <c r="BO515" s="278"/>
      <c r="BP515" s="278"/>
      <c r="BQ515" s="278"/>
      <c r="BR515" s="278"/>
      <c r="BS515" s="278"/>
      <c r="BT515" s="278"/>
      <c r="BU515" s="278"/>
      <c r="BV515" s="278"/>
      <c r="BW515" s="278"/>
      <c r="BX515" s="278"/>
      <c r="BY515" s="278"/>
      <c r="BZ515" s="278"/>
      <c r="CA515" s="278"/>
      <c r="CB515" s="278"/>
      <c r="CC515" s="278"/>
      <c r="CD515" s="278"/>
      <c r="CE515" s="278"/>
      <c r="CF515" s="278"/>
      <c r="CG515" s="278"/>
      <c r="CH515" s="278"/>
      <c r="CI515" s="278"/>
      <c r="CJ515" s="278"/>
      <c r="CK515" s="278"/>
      <c r="CL515" s="278"/>
      <c r="CM515" s="278"/>
      <c r="CN515" s="278"/>
      <c r="CO515" s="278"/>
      <c r="CP515" s="278"/>
      <c r="CQ515" s="278"/>
      <c r="CR515" s="278"/>
      <c r="DB515" s="476"/>
    </row>
    <row r="516" spans="3:220" ht="14.4" thickBot="1" x14ac:dyDescent="0.3">
      <c r="C516" s="200">
        <v>250000</v>
      </c>
      <c r="D516" s="612">
        <v>1.15E-2</v>
      </c>
      <c r="E516" s="933">
        <v>5.4999999999999997E-3</v>
      </c>
      <c r="F516" s="934"/>
      <c r="G516" s="612">
        <v>1.55E-2</v>
      </c>
      <c r="I516" s="245">
        <f ca="1">IF($GZ$503=361,3,0)</f>
        <v>0</v>
      </c>
      <c r="J516" s="622" t="s">
        <v>236</v>
      </c>
      <c r="K516" s="346"/>
      <c r="L516" s="376"/>
      <c r="N516" s="24" t="s">
        <v>33</v>
      </c>
      <c r="O516" s="29">
        <f ca="1">IF($X66=0,Q513,IF(P$513&lt;=X66,T513,T515))</f>
        <v>1265.826789514</v>
      </c>
      <c r="P516" s="24" t="s">
        <v>64</v>
      </c>
      <c r="Q516" s="24"/>
      <c r="R516" s="24"/>
      <c r="S516" s="24"/>
      <c r="T516" s="24"/>
      <c r="V516" s="24" t="s">
        <v>33</v>
      </c>
      <c r="W516" s="29">
        <f ca="1">IF($X66=0,Y513,IF(X$513&lt;=AC66,Z513,Z515))</f>
        <v>1536.8323473539999</v>
      </c>
      <c r="X516" s="24" t="s">
        <v>64</v>
      </c>
      <c r="Y516" s="24"/>
      <c r="Z516" s="24"/>
      <c r="AB516" s="24" t="s">
        <v>33</v>
      </c>
      <c r="AC516" s="29">
        <f ca="1">IF($X66=0,AE513,IF(AD$513&lt;=AH66,AF513,AF515))</f>
        <v>1576.327027194</v>
      </c>
      <c r="AD516" s="24" t="s">
        <v>64</v>
      </c>
      <c r="AE516" s="24"/>
      <c r="AF516" s="24"/>
      <c r="BO516" s="278"/>
      <c r="BP516" s="278"/>
      <c r="BQ516" s="278"/>
      <c r="BR516" s="278"/>
      <c r="BS516" s="278"/>
      <c r="BT516" s="278"/>
      <c r="BU516" s="278"/>
      <c r="BV516" s="278"/>
      <c r="BW516" s="278"/>
      <c r="BX516" s="278"/>
      <c r="BY516" s="278"/>
      <c r="BZ516" s="278"/>
      <c r="CA516" s="278"/>
      <c r="CB516" s="278"/>
      <c r="CC516" s="278"/>
      <c r="CD516" s="278"/>
      <c r="CE516" s="278"/>
      <c r="CF516" s="278"/>
      <c r="CG516" s="278"/>
      <c r="CH516" s="278"/>
      <c r="CI516" s="278"/>
      <c r="CJ516" s="278"/>
      <c r="CK516" s="278"/>
      <c r="CL516" s="278"/>
      <c r="CM516" s="278"/>
      <c r="CN516" s="278"/>
      <c r="CO516" s="278"/>
      <c r="CP516" s="278"/>
      <c r="CQ516" s="278"/>
      <c r="CR516" s="278"/>
    </row>
    <row r="517" spans="3:220" ht="15" thickTop="1" thickBot="1" x14ac:dyDescent="0.3">
      <c r="C517" s="202"/>
      <c r="D517" s="202"/>
      <c r="E517" s="929"/>
      <c r="F517" s="930"/>
      <c r="G517" s="202"/>
      <c r="I517" s="42">
        <f ca="1">MAX(I510:I516)</f>
        <v>0</v>
      </c>
      <c r="J517" s="626" t="s">
        <v>229</v>
      </c>
      <c r="K517" s="626"/>
      <c r="L517" s="627"/>
      <c r="N517" s="24" t="s">
        <v>55</v>
      </c>
      <c r="O517" s="29">
        <f ca="1">N513</f>
        <v>2631.77364919</v>
      </c>
      <c r="P517" s="29">
        <f ca="1">ROUNDUP(IF($J$22="Caution",O$517,O$516),-2)</f>
        <v>1300</v>
      </c>
      <c r="Q517" s="24"/>
      <c r="R517" s="24"/>
      <c r="S517" s="24"/>
      <c r="T517" s="24"/>
      <c r="V517" s="24" t="s">
        <v>55</v>
      </c>
      <c r="W517" s="29">
        <f ca="1">V513</f>
        <v>2986.1212455899999</v>
      </c>
      <c r="X517" s="29">
        <f ca="1">ROUNDUP(IF($J$22="Caution",W$517,W$516),-2)</f>
        <v>1600</v>
      </c>
      <c r="Y517" s="24"/>
      <c r="Z517" s="24"/>
      <c r="AB517" s="24" t="s">
        <v>55</v>
      </c>
      <c r="AC517" s="29">
        <f ca="1">AB513</f>
        <v>3012.95771199</v>
      </c>
      <c r="AD517" s="784">
        <f ca="1">ROUNDUP(IF($J$22="Caution",AC$517,AC$516),-2)</f>
        <v>1600</v>
      </c>
      <c r="AE517" s="785"/>
      <c r="AF517" s="24"/>
      <c r="BO517" s="278"/>
      <c r="BP517" s="278"/>
      <c r="BQ517" s="278"/>
      <c r="BR517" s="278"/>
      <c r="BS517" s="278"/>
      <c r="BT517" s="278"/>
      <c r="BU517" s="278"/>
      <c r="BV517" s="278"/>
      <c r="BW517" s="278"/>
      <c r="BX517" s="278"/>
      <c r="BY517" s="278"/>
      <c r="BZ517" s="278"/>
      <c r="CA517" s="278"/>
      <c r="CB517" s="278"/>
      <c r="CC517" s="278"/>
      <c r="CD517" s="278"/>
      <c r="CE517" s="278"/>
      <c r="CF517" s="278"/>
      <c r="CG517" s="278"/>
      <c r="CH517" s="278"/>
      <c r="CI517" s="278"/>
      <c r="CJ517" s="278"/>
      <c r="CK517" s="278"/>
      <c r="CL517" s="278"/>
      <c r="CM517" s="278"/>
      <c r="CN517" s="278"/>
      <c r="CO517" s="278"/>
      <c r="CP517" s="278"/>
      <c r="CQ517" s="278"/>
      <c r="CR517" s="278"/>
    </row>
    <row r="518" spans="3:220" ht="14.25" customHeight="1" thickTop="1" thickBot="1" x14ac:dyDescent="0.3">
      <c r="C518" s="613" t="s">
        <v>35</v>
      </c>
      <c r="D518" s="613" t="s">
        <v>34</v>
      </c>
      <c r="E518" s="931" t="s">
        <v>36</v>
      </c>
      <c r="F518" s="932"/>
      <c r="G518" s="614" t="s">
        <v>33</v>
      </c>
      <c r="I518" s="623"/>
      <c r="J518" s="624"/>
      <c r="K518" s="624"/>
      <c r="L518" s="625"/>
      <c r="BO518" s="278"/>
      <c r="BP518" s="278"/>
      <c r="BQ518" s="278"/>
      <c r="BR518" s="278"/>
      <c r="BS518" s="278"/>
      <c r="BT518" s="278"/>
      <c r="BU518" s="278"/>
      <c r="BV518" s="278"/>
      <c r="BW518" s="278"/>
      <c r="BX518" s="278"/>
      <c r="BY518" s="278"/>
      <c r="BZ518" s="278"/>
      <c r="CA518" s="278"/>
      <c r="CB518" s="278"/>
      <c r="CC518" s="278"/>
      <c r="CD518" s="278"/>
      <c r="CE518" s="278"/>
      <c r="CF518" s="278"/>
      <c r="CG518" s="278"/>
      <c r="CH518" s="278"/>
      <c r="CI518" s="278"/>
      <c r="CJ518" s="278"/>
      <c r="CK518" s="278"/>
      <c r="CL518" s="278"/>
      <c r="CM518" s="278"/>
      <c r="CN518" s="278"/>
      <c r="CO518" s="278"/>
      <c r="CP518" s="278"/>
      <c r="CQ518" s="278"/>
      <c r="CR518" s="278"/>
    </row>
    <row r="519" spans="3:220" ht="15" thickTop="1" thickBot="1" x14ac:dyDescent="0.3">
      <c r="C519" s="200">
        <v>300000</v>
      </c>
      <c r="D519" s="612">
        <v>1.0999999999999999E-2</v>
      </c>
      <c r="E519" s="933">
        <v>5.1999999999999998E-3</v>
      </c>
      <c r="F519" s="934"/>
      <c r="G519" s="612">
        <v>1.4999999999999999E-2</v>
      </c>
      <c r="I519" s="621" t="str">
        <f ca="1">IF($I$517=0,"Saisir si autre échéance cible",IF($I$517=123,$J$510,IF($I$517=12,$J$511,IF($I$517=13,$J$512,IF($I$517=23,$J$513,IF($I$517=1,$J$514,IF($I$517=2,J515,J516)))))))</f>
        <v>Saisir si autre échéance cible</v>
      </c>
      <c r="J519" s="348"/>
      <c r="K519" s="348"/>
      <c r="L519" s="377"/>
      <c r="BO519" s="278"/>
      <c r="BP519" s="278"/>
      <c r="BQ519" s="278"/>
      <c r="BR519" s="278"/>
      <c r="BS519" s="278"/>
      <c r="BT519" s="278"/>
      <c r="BU519" s="278"/>
      <c r="BV519" s="278"/>
      <c r="BW519" s="278"/>
      <c r="BX519" s="278"/>
      <c r="BY519" s="278"/>
      <c r="BZ519" s="278"/>
      <c r="CA519" s="278"/>
      <c r="CB519" s="278"/>
      <c r="CC519" s="278"/>
      <c r="CD519" s="278"/>
      <c r="CE519" s="278"/>
      <c r="CF519" s="278"/>
      <c r="CG519" s="278"/>
      <c r="CH519" s="278"/>
      <c r="CI519" s="278"/>
      <c r="CJ519" s="278"/>
      <c r="CK519" s="278"/>
      <c r="CL519" s="278"/>
      <c r="CM519" s="278"/>
      <c r="CN519" s="278"/>
      <c r="CO519" s="278"/>
      <c r="CP519" s="278"/>
      <c r="CQ519" s="278"/>
      <c r="CR519" s="278"/>
    </row>
    <row r="520" spans="3:220" ht="14.4" thickTop="1" x14ac:dyDescent="0.25">
      <c r="C520" s="200">
        <v>350000</v>
      </c>
      <c r="D520" s="612">
        <v>1.0500000000000001E-2</v>
      </c>
      <c r="E520" s="933">
        <v>5.0000000000000001E-3</v>
      </c>
      <c r="F520" s="934"/>
      <c r="G520" s="612">
        <v>1.47E-2</v>
      </c>
      <c r="BO520" s="278"/>
      <c r="BP520" s="278"/>
      <c r="BQ520" s="278"/>
      <c r="BR520" s="278"/>
      <c r="BS520" s="278"/>
      <c r="BT520" s="278"/>
      <c r="BU520" s="278"/>
      <c r="BV520" s="278"/>
      <c r="BW520" s="278"/>
      <c r="BX520" s="278"/>
      <c r="BY520" s="278"/>
      <c r="BZ520" s="278"/>
      <c r="CA520" s="278"/>
      <c r="CB520" s="278"/>
      <c r="CC520" s="278"/>
      <c r="CD520" s="278"/>
      <c r="CE520" s="278"/>
      <c r="CF520" s="278"/>
      <c r="CG520" s="278"/>
      <c r="CH520" s="278"/>
      <c r="CI520" s="278"/>
      <c r="CJ520" s="278"/>
      <c r="CK520" s="278"/>
      <c r="CL520" s="278"/>
      <c r="CM520" s="278"/>
      <c r="CN520" s="278"/>
      <c r="CO520" s="278"/>
      <c r="CP520" s="278"/>
      <c r="CQ520" s="278"/>
      <c r="CR520" s="278"/>
    </row>
    <row r="521" spans="3:220" x14ac:dyDescent="0.25">
      <c r="C521" s="200">
        <v>400000</v>
      </c>
      <c r="D521" s="612">
        <v>1.03E-2</v>
      </c>
      <c r="E521" s="933">
        <v>4.8999999999999998E-3</v>
      </c>
      <c r="F521" s="934"/>
      <c r="G521" s="612">
        <v>1.44E-2</v>
      </c>
      <c r="BO521" s="278"/>
      <c r="BP521" s="278"/>
      <c r="BQ521" s="278"/>
      <c r="BR521" s="278"/>
      <c r="BS521" s="278"/>
      <c r="BT521" s="278"/>
      <c r="BU521" s="278"/>
      <c r="BV521" s="278"/>
      <c r="BW521" s="278"/>
      <c r="BX521" s="278"/>
      <c r="BY521" s="278"/>
      <c r="BZ521" s="278"/>
      <c r="CA521" s="278"/>
      <c r="CB521" s="278"/>
      <c r="CC521" s="278"/>
      <c r="CD521" s="278"/>
      <c r="CE521" s="278"/>
      <c r="CF521" s="278"/>
      <c r="CG521" s="278"/>
      <c r="CH521" s="278"/>
      <c r="CI521" s="278"/>
      <c r="CJ521" s="278"/>
      <c r="CK521" s="278"/>
      <c r="CL521" s="278"/>
      <c r="CM521" s="278"/>
      <c r="CN521" s="278"/>
      <c r="CO521" s="278"/>
      <c r="CP521" s="278"/>
      <c r="CQ521" s="278"/>
      <c r="CR521" s="278"/>
    </row>
    <row r="522" spans="3:220" x14ac:dyDescent="0.25">
      <c r="C522" s="200">
        <v>450000</v>
      </c>
      <c r="D522" s="612">
        <v>0.01</v>
      </c>
      <c r="E522" s="933">
        <v>4.7999999999999996E-3</v>
      </c>
      <c r="F522" s="934"/>
      <c r="G522" s="612">
        <v>1.43E-2</v>
      </c>
      <c r="BO522" s="278"/>
      <c r="BP522" s="278"/>
      <c r="BQ522" s="278"/>
      <c r="BR522" s="278"/>
      <c r="BS522" s="278"/>
      <c r="BT522" s="278"/>
      <c r="BU522" s="278"/>
      <c r="BV522" s="278"/>
      <c r="BW522" s="278"/>
      <c r="BX522" s="278"/>
      <c r="BY522" s="278"/>
      <c r="BZ522" s="278"/>
      <c r="CA522" s="278"/>
      <c r="CB522" s="278"/>
      <c r="CC522" s="278"/>
      <c r="CD522" s="278"/>
      <c r="CE522" s="278"/>
      <c r="CF522" s="278"/>
      <c r="CG522" s="278"/>
      <c r="CH522" s="278"/>
      <c r="CI522" s="278"/>
      <c r="CJ522" s="278"/>
      <c r="CK522" s="278"/>
      <c r="CL522" s="278"/>
      <c r="CM522" s="278"/>
      <c r="CN522" s="278"/>
      <c r="CO522" s="278"/>
      <c r="CP522" s="278"/>
      <c r="CQ522" s="278"/>
      <c r="CR522" s="278"/>
    </row>
    <row r="523" spans="3:220" x14ac:dyDescent="0.25">
      <c r="C523" s="200">
        <v>500000</v>
      </c>
      <c r="D523" s="201">
        <v>9.9000000000000008E-3</v>
      </c>
      <c r="E523" s="927">
        <v>4.7000000000000002E-3</v>
      </c>
      <c r="F523" s="928"/>
      <c r="G523" s="201">
        <v>1.41E-2</v>
      </c>
      <c r="BO523" s="278"/>
      <c r="BP523" s="278"/>
      <c r="BQ523" s="278"/>
      <c r="BR523" s="278"/>
      <c r="BS523" s="278"/>
      <c r="BT523" s="278"/>
      <c r="BU523" s="278"/>
      <c r="BV523" s="278"/>
      <c r="BW523" s="278"/>
      <c r="BX523" s="278"/>
      <c r="BY523" s="278"/>
      <c r="BZ523" s="278"/>
      <c r="CA523" s="278"/>
      <c r="CB523" s="278"/>
      <c r="CC523" s="278"/>
      <c r="CD523" s="278"/>
      <c r="CE523" s="278"/>
      <c r="CF523" s="278"/>
      <c r="CG523" s="278"/>
      <c r="CH523" s="278"/>
      <c r="CI523" s="278"/>
      <c r="CJ523" s="278"/>
      <c r="CK523" s="278"/>
      <c r="CL523" s="278"/>
      <c r="CM523" s="278"/>
      <c r="CN523" s="278"/>
      <c r="CO523" s="278"/>
      <c r="CP523" s="278"/>
      <c r="CQ523" s="278"/>
      <c r="CR523" s="278"/>
    </row>
    <row r="524" spans="3:220" x14ac:dyDescent="0.25">
      <c r="BO524" s="278"/>
      <c r="BP524" s="278"/>
      <c r="BQ524" s="278"/>
      <c r="BR524" s="278"/>
      <c r="BS524" s="278"/>
      <c r="BT524" s="278"/>
      <c r="BU524" s="278"/>
      <c r="BV524" s="278"/>
      <c r="BW524" s="278"/>
      <c r="BX524" s="278"/>
      <c r="BY524" s="278"/>
      <c r="BZ524" s="278"/>
      <c r="CA524" s="278"/>
      <c r="CB524" s="278"/>
      <c r="CC524" s="278"/>
      <c r="CD524" s="278"/>
      <c r="CE524" s="278"/>
      <c r="CF524" s="278"/>
      <c r="CG524" s="278"/>
      <c r="CH524" s="278"/>
      <c r="CI524" s="278"/>
      <c r="CJ524" s="278"/>
      <c r="CK524" s="278"/>
      <c r="CL524" s="278"/>
      <c r="CM524" s="278"/>
      <c r="CN524" s="278"/>
      <c r="CO524" s="278"/>
      <c r="CP524" s="278"/>
      <c r="CQ524" s="278"/>
      <c r="CR524" s="278"/>
    </row>
    <row r="525" spans="3:220" x14ac:dyDescent="0.25">
      <c r="BO525" s="278"/>
      <c r="BP525" s="278"/>
      <c r="BQ525" s="278"/>
      <c r="BR525" s="278"/>
      <c r="BS525" s="278"/>
      <c r="BT525" s="278"/>
      <c r="BU525" s="278"/>
      <c r="BV525" s="278"/>
      <c r="BW525" s="278"/>
      <c r="BX525" s="278"/>
      <c r="BY525" s="278"/>
      <c r="BZ525" s="278"/>
      <c r="CA525" s="278"/>
      <c r="CB525" s="278"/>
      <c r="CC525" s="278"/>
      <c r="CD525" s="278"/>
      <c r="CE525" s="278"/>
      <c r="CF525" s="278"/>
      <c r="CG525" s="278"/>
      <c r="CH525" s="278"/>
      <c r="CI525" s="278"/>
      <c r="CJ525" s="278"/>
      <c r="CK525" s="278"/>
      <c r="CL525" s="278"/>
      <c r="CM525" s="278"/>
      <c r="CN525" s="278"/>
      <c r="CO525" s="278"/>
      <c r="CP525" s="278"/>
      <c r="CQ525" s="278"/>
      <c r="CR525" s="278"/>
    </row>
    <row r="526" spans="3:220" x14ac:dyDescent="0.25">
      <c r="BO526" s="278"/>
      <c r="BP526" s="278"/>
      <c r="BQ526" s="278"/>
      <c r="BR526" s="278"/>
      <c r="BS526" s="278"/>
      <c r="BT526" s="278"/>
      <c r="BU526" s="278"/>
      <c r="BV526" s="278"/>
      <c r="BW526" s="278"/>
      <c r="BX526" s="278"/>
      <c r="BY526" s="278"/>
      <c r="BZ526" s="278"/>
      <c r="CA526" s="278"/>
      <c r="CB526" s="278"/>
      <c r="CC526" s="278"/>
      <c r="CD526" s="278"/>
      <c r="CE526" s="278"/>
      <c r="CF526" s="278"/>
      <c r="CG526" s="278"/>
      <c r="CH526" s="278"/>
      <c r="CI526" s="278"/>
      <c r="CJ526" s="278"/>
      <c r="CK526" s="278"/>
      <c r="CL526" s="278"/>
      <c r="CM526" s="278"/>
      <c r="CN526" s="278"/>
      <c r="CO526" s="278"/>
      <c r="CP526" s="278"/>
      <c r="CQ526" s="278"/>
      <c r="CR526" s="278"/>
    </row>
  </sheetData>
  <sheetProtection password="FD21" sheet="1" objects="1" scenarios="1" selectLockedCells="1"/>
  <mergeCells count="2152">
    <mergeCell ref="U50:W50"/>
    <mergeCell ref="U51:W51"/>
    <mergeCell ref="U52:W52"/>
    <mergeCell ref="Z50:AB50"/>
    <mergeCell ref="Z51:AB51"/>
    <mergeCell ref="Z52:AB52"/>
    <mergeCell ref="AE50:AG50"/>
    <mergeCell ref="AE51:AG51"/>
    <mergeCell ref="AE52:AG52"/>
    <mergeCell ref="AE31:AG31"/>
    <mergeCell ref="AE32:AG32"/>
    <mergeCell ref="AE33:AG33"/>
    <mergeCell ref="U37:V37"/>
    <mergeCell ref="U38:V38"/>
    <mergeCell ref="U39:V39"/>
    <mergeCell ref="U40:V40"/>
    <mergeCell ref="U41:V41"/>
    <mergeCell ref="U42:V42"/>
    <mergeCell ref="U43:V43"/>
    <mergeCell ref="U44:W44"/>
    <mergeCell ref="U45:W45"/>
    <mergeCell ref="U46:W46"/>
    <mergeCell ref="U47:W47"/>
    <mergeCell ref="Z37:AA37"/>
    <mergeCell ref="Z38:AA38"/>
    <mergeCell ref="Z39:AA39"/>
    <mergeCell ref="Z40:AA40"/>
    <mergeCell ref="Z41:AA41"/>
    <mergeCell ref="Z43:AA43"/>
    <mergeCell ref="Z44:AB44"/>
    <mergeCell ref="Z45:AB45"/>
    <mergeCell ref="Z46:AB46"/>
    <mergeCell ref="Z47:AB47"/>
    <mergeCell ref="AE37:AF37"/>
    <mergeCell ref="AE38:AF38"/>
    <mergeCell ref="AE39:AF39"/>
    <mergeCell ref="AE40:AF40"/>
    <mergeCell ref="AE41:AF41"/>
    <mergeCell ref="AE42:AF42"/>
    <mergeCell ref="AE43:AF43"/>
    <mergeCell ref="U16:V16"/>
    <mergeCell ref="U17:V17"/>
    <mergeCell ref="U18:V18"/>
    <mergeCell ref="U19:V19"/>
    <mergeCell ref="U20:V20"/>
    <mergeCell ref="U21:V21"/>
    <mergeCell ref="U22:V22"/>
    <mergeCell ref="U23:W23"/>
    <mergeCell ref="Z16:AA16"/>
    <mergeCell ref="Z17:AA17"/>
    <mergeCell ref="Z18:AA18"/>
    <mergeCell ref="Z19:AA19"/>
    <mergeCell ref="Z20:AA20"/>
    <mergeCell ref="Z21:AA21"/>
    <mergeCell ref="Z22:AA22"/>
    <mergeCell ref="Z23:AB23"/>
    <mergeCell ref="AE16:AF16"/>
    <mergeCell ref="AE17:AF17"/>
    <mergeCell ref="AE18:AF18"/>
    <mergeCell ref="AE44:AG44"/>
    <mergeCell ref="AE19:AF19"/>
    <mergeCell ref="AE20:AF20"/>
    <mergeCell ref="AE21:AF21"/>
    <mergeCell ref="AE22:AF22"/>
    <mergeCell ref="AE23:AG23"/>
    <mergeCell ref="EG505:EI505"/>
    <mergeCell ref="EK505:EM505"/>
    <mergeCell ref="EO505:ER505"/>
    <mergeCell ref="ET505:EW505"/>
    <mergeCell ref="EY505:FB505"/>
    <mergeCell ref="FL505:FN505"/>
    <mergeCell ref="FP505:FR505"/>
    <mergeCell ref="FT505:FW505"/>
    <mergeCell ref="FY505:GB505"/>
    <mergeCell ref="GD505:GG505"/>
    <mergeCell ref="GQ505:GS505"/>
    <mergeCell ref="GU505:GW505"/>
    <mergeCell ref="AE36:AG36"/>
    <mergeCell ref="AZ505:BC505"/>
    <mergeCell ref="AR505:AT505"/>
    <mergeCell ref="AJ201:AL201"/>
    <mergeCell ref="AD35:AH35"/>
    <mergeCell ref="CT137:DW137"/>
    <mergeCell ref="CT138:CZ138"/>
    <mergeCell ref="DB138:DL138"/>
    <mergeCell ref="DN138:DW138"/>
    <mergeCell ref="BD138:BM138"/>
    <mergeCell ref="AJ137:BM137"/>
    <mergeCell ref="AE45:AG45"/>
    <mergeCell ref="AE46:AG46"/>
    <mergeCell ref="AE47:AG47"/>
    <mergeCell ref="GY505:HB505"/>
    <mergeCell ref="HD505:HG505"/>
    <mergeCell ref="HI505:HL505"/>
    <mergeCell ref="EK514:EL514"/>
    <mergeCell ref="FP514:FQ514"/>
    <mergeCell ref="GU514:GV514"/>
    <mergeCell ref="DY137:FB137"/>
    <mergeCell ref="FD137:GG137"/>
    <mergeCell ref="GI137:HL137"/>
    <mergeCell ref="DY138:EE138"/>
    <mergeCell ref="EG138:EQ138"/>
    <mergeCell ref="ES138:FB138"/>
    <mergeCell ref="FD138:FJ138"/>
    <mergeCell ref="FL138:FV138"/>
    <mergeCell ref="FX138:GG138"/>
    <mergeCell ref="GI138:GO138"/>
    <mergeCell ref="GQ138:HA138"/>
    <mergeCell ref="HC138:HL138"/>
    <mergeCell ref="DY170:EE170"/>
    <mergeCell ref="FD170:FJ170"/>
    <mergeCell ref="GI170:GO170"/>
    <mergeCell ref="DY201:EA201"/>
    <mergeCell ref="FD201:FF201"/>
    <mergeCell ref="GI201:GK201"/>
    <mergeCell ref="Y170:Z170"/>
    <mergeCell ref="Y171:Z171"/>
    <mergeCell ref="Y172:Z172"/>
    <mergeCell ref="Y160:Z160"/>
    <mergeCell ref="Y161:Z161"/>
    <mergeCell ref="Y162:Z162"/>
    <mergeCell ref="Y163:Z163"/>
    <mergeCell ref="Y164:Z164"/>
    <mergeCell ref="Y165:Z165"/>
    <mergeCell ref="Y166:Z166"/>
    <mergeCell ref="P14:P15"/>
    <mergeCell ref="K143:N143"/>
    <mergeCell ref="E144:F144"/>
    <mergeCell ref="E145:F145"/>
    <mergeCell ref="Z109:AC109"/>
    <mergeCell ref="K141:N141"/>
    <mergeCell ref="U123:X123"/>
    <mergeCell ref="Y143:Z143"/>
    <mergeCell ref="Y144:Z144"/>
    <mergeCell ref="Y145:Z145"/>
    <mergeCell ref="Y149:Z149"/>
    <mergeCell ref="Y150:Z150"/>
    <mergeCell ref="Y151:Z151"/>
    <mergeCell ref="Y152:Z152"/>
    <mergeCell ref="Y153:Z153"/>
    <mergeCell ref="Y154:Z154"/>
    <mergeCell ref="Y155:Z155"/>
    <mergeCell ref="Y156:Z156"/>
    <mergeCell ref="I21:J21"/>
    <mergeCell ref="K139:N139"/>
    <mergeCell ref="K140:M140"/>
    <mergeCell ref="Z42:AA42"/>
    <mergeCell ref="Z59:AB59"/>
    <mergeCell ref="C7:D7"/>
    <mergeCell ref="P26:Q26"/>
    <mergeCell ref="N26:O26"/>
    <mergeCell ref="D8:D9"/>
    <mergeCell ref="I8:I9"/>
    <mergeCell ref="R448:S448"/>
    <mergeCell ref="R449:S449"/>
    <mergeCell ref="R450:S450"/>
    <mergeCell ref="R404:S404"/>
    <mergeCell ref="R405:S405"/>
    <mergeCell ref="R373:S373"/>
    <mergeCell ref="R374:S374"/>
    <mergeCell ref="R375:S375"/>
    <mergeCell ref="R376:S376"/>
    <mergeCell ref="R377:S377"/>
    <mergeCell ref="R378:S378"/>
    <mergeCell ref="R379:S379"/>
    <mergeCell ref="R380:S380"/>
    <mergeCell ref="R395:S395"/>
    <mergeCell ref="R396:S396"/>
    <mergeCell ref="R397:S397"/>
    <mergeCell ref="R398:S398"/>
    <mergeCell ref="R399:S399"/>
    <mergeCell ref="R413:S413"/>
    <mergeCell ref="R414:S414"/>
    <mergeCell ref="R415:S415"/>
    <mergeCell ref="R416:S416"/>
    <mergeCell ref="R417:S417"/>
    <mergeCell ref="R418:S418"/>
    <mergeCell ref="R419:S419"/>
    <mergeCell ref="Y169:Z169"/>
    <mergeCell ref="R390:S390"/>
    <mergeCell ref="R402:S402"/>
    <mergeCell ref="R403:S403"/>
    <mergeCell ref="R149:S149"/>
    <mergeCell ref="R150:S150"/>
    <mergeCell ref="R151:S151"/>
    <mergeCell ref="R152:S152"/>
    <mergeCell ref="R153:S153"/>
    <mergeCell ref="R154:S154"/>
    <mergeCell ref="R155:S155"/>
    <mergeCell ref="R156:S156"/>
    <mergeCell ref="R410:S410"/>
    <mergeCell ref="R411:S411"/>
    <mergeCell ref="R381:S381"/>
    <mergeCell ref="R382:S382"/>
    <mergeCell ref="R383:S383"/>
    <mergeCell ref="R384:S384"/>
    <mergeCell ref="R385:S385"/>
    <mergeCell ref="R319:S319"/>
    <mergeCell ref="R320:S320"/>
    <mergeCell ref="R321:S321"/>
    <mergeCell ref="R322:S322"/>
    <mergeCell ref="R323:S323"/>
    <mergeCell ref="R324:S324"/>
    <mergeCell ref="R325:S325"/>
    <mergeCell ref="R326:S326"/>
    <mergeCell ref="R288:S288"/>
    <mergeCell ref="R289:S289"/>
    <mergeCell ref="R407:S407"/>
    <mergeCell ref="R408:S408"/>
    <mergeCell ref="R409:S409"/>
    <mergeCell ref="R366:S366"/>
    <mergeCell ref="R367:S367"/>
    <mergeCell ref="R368:S368"/>
    <mergeCell ref="R369:S369"/>
    <mergeCell ref="R370:S370"/>
    <mergeCell ref="R371:S371"/>
    <mergeCell ref="R372:S372"/>
    <mergeCell ref="Y173:Z173"/>
    <mergeCell ref="R169:S169"/>
    <mergeCell ref="R170:S170"/>
    <mergeCell ref="R171:S171"/>
    <mergeCell ref="R172:S172"/>
    <mergeCell ref="R173:S173"/>
    <mergeCell ref="R358:S358"/>
    <mergeCell ref="R359:S359"/>
    <mergeCell ref="R360:S360"/>
    <mergeCell ref="R353:S353"/>
    <mergeCell ref="R354:S354"/>
    <mergeCell ref="R355:S355"/>
    <mergeCell ref="R356:S356"/>
    <mergeCell ref="R357:S357"/>
    <mergeCell ref="R312:S312"/>
    <mergeCell ref="R313:S313"/>
    <mergeCell ref="R314:S314"/>
    <mergeCell ref="R315:S315"/>
    <mergeCell ref="R316:S316"/>
    <mergeCell ref="R317:S317"/>
    <mergeCell ref="R318:S318"/>
    <mergeCell ref="R287:S287"/>
    <mergeCell ref="R254:S254"/>
    <mergeCell ref="R255:S255"/>
    <mergeCell ref="R256:S256"/>
    <mergeCell ref="R257:S257"/>
    <mergeCell ref="R391:S391"/>
    <mergeCell ref="R392:S392"/>
    <mergeCell ref="R393:S393"/>
    <mergeCell ref="R394:S394"/>
    <mergeCell ref="R386:S386"/>
    <mergeCell ref="R387:S387"/>
    <mergeCell ref="R388:S388"/>
    <mergeCell ref="R389:S389"/>
    <mergeCell ref="Z26:AB26"/>
    <mergeCell ref="Z27:AB28"/>
    <mergeCell ref="N17:O17"/>
    <mergeCell ref="N20:O21"/>
    <mergeCell ref="N23:O23"/>
    <mergeCell ref="P20:P21"/>
    <mergeCell ref="U59:W59"/>
    <mergeCell ref="U60:W60"/>
    <mergeCell ref="U61:W61"/>
    <mergeCell ref="Y157:Z157"/>
    <mergeCell ref="Y158:Z158"/>
    <mergeCell ref="Y159:Z159"/>
    <mergeCell ref="R349:S349"/>
    <mergeCell ref="R350:S350"/>
    <mergeCell ref="R351:S351"/>
    <mergeCell ref="R352:S352"/>
    <mergeCell ref="Z60:AA60"/>
    <mergeCell ref="R305:S305"/>
    <mergeCell ref="R306:S306"/>
    <mergeCell ref="R307:S307"/>
    <mergeCell ref="R308:S308"/>
    <mergeCell ref="R309:S309"/>
    <mergeCell ref="R310:S310"/>
    <mergeCell ref="R311:S311"/>
    <mergeCell ref="Z62:AB62"/>
    <mergeCell ref="R501:S501"/>
    <mergeCell ref="R502:S502"/>
    <mergeCell ref="R472:S472"/>
    <mergeCell ref="R473:S473"/>
    <mergeCell ref="R429:S429"/>
    <mergeCell ref="R430:S430"/>
    <mergeCell ref="R431:S431"/>
    <mergeCell ref="R432:S432"/>
    <mergeCell ref="R433:S433"/>
    <mergeCell ref="R434:S434"/>
    <mergeCell ref="R435:S435"/>
    <mergeCell ref="R436:S436"/>
    <mergeCell ref="R458:S458"/>
    <mergeCell ref="R459:S459"/>
    <mergeCell ref="R460:S460"/>
    <mergeCell ref="R461:S461"/>
    <mergeCell ref="R462:S462"/>
    <mergeCell ref="R463:S463"/>
    <mergeCell ref="R440:S440"/>
    <mergeCell ref="R441:S441"/>
    <mergeCell ref="R442:S442"/>
    <mergeCell ref="R454:S454"/>
    <mergeCell ref="R455:S455"/>
    <mergeCell ref="R456:S456"/>
    <mergeCell ref="R437:S437"/>
    <mergeCell ref="R438:S438"/>
    <mergeCell ref="R443:S443"/>
    <mergeCell ref="R444:S444"/>
    <mergeCell ref="R445:S445"/>
    <mergeCell ref="R446:S446"/>
    <mergeCell ref="R447:S447"/>
    <mergeCell ref="R451:S451"/>
    <mergeCell ref="R481:S481"/>
    <mergeCell ref="R457:S457"/>
    <mergeCell ref="R476:S476"/>
    <mergeCell ref="R477:S477"/>
    <mergeCell ref="R478:S478"/>
    <mergeCell ref="R479:S479"/>
    <mergeCell ref="R480:S480"/>
    <mergeCell ref="R464:S464"/>
    <mergeCell ref="R465:S465"/>
    <mergeCell ref="R466:S466"/>
    <mergeCell ref="R467:S467"/>
    <mergeCell ref="R468:S468"/>
    <mergeCell ref="R469:S469"/>
    <mergeCell ref="R470:S470"/>
    <mergeCell ref="R471:S471"/>
    <mergeCell ref="R475:S475"/>
    <mergeCell ref="R500:S500"/>
    <mergeCell ref="R421:S421"/>
    <mergeCell ref="R422:S422"/>
    <mergeCell ref="R423:S423"/>
    <mergeCell ref="R424:S424"/>
    <mergeCell ref="R425:S425"/>
    <mergeCell ref="R426:S426"/>
    <mergeCell ref="R427:S427"/>
    <mergeCell ref="R428:S428"/>
    <mergeCell ref="R474:S474"/>
    <mergeCell ref="R439:S439"/>
    <mergeCell ref="R452:S452"/>
    <mergeCell ref="R453:S453"/>
    <mergeCell ref="R504:S504"/>
    <mergeCell ref="R482:S482"/>
    <mergeCell ref="R483:S483"/>
    <mergeCell ref="R484:S484"/>
    <mergeCell ref="R485:S485"/>
    <mergeCell ref="R486:S486"/>
    <mergeCell ref="R487:S487"/>
    <mergeCell ref="R488:S488"/>
    <mergeCell ref="R489:S489"/>
    <mergeCell ref="R490:S490"/>
    <mergeCell ref="R491:S491"/>
    <mergeCell ref="R492:S492"/>
    <mergeCell ref="R493:S493"/>
    <mergeCell ref="R494:S494"/>
    <mergeCell ref="R495:S495"/>
    <mergeCell ref="R496:S496"/>
    <mergeCell ref="R497:S497"/>
    <mergeCell ref="R498:S498"/>
    <mergeCell ref="R499:S499"/>
    <mergeCell ref="R503:S503"/>
    <mergeCell ref="R420:S420"/>
    <mergeCell ref="R327:S327"/>
    <mergeCell ref="R328:S328"/>
    <mergeCell ref="R329:S329"/>
    <mergeCell ref="R330:S330"/>
    <mergeCell ref="R331:S331"/>
    <mergeCell ref="R332:S332"/>
    <mergeCell ref="R333:S333"/>
    <mergeCell ref="R334:S334"/>
    <mergeCell ref="R335:S335"/>
    <mergeCell ref="R336:S336"/>
    <mergeCell ref="R337:S337"/>
    <mergeCell ref="R338:S338"/>
    <mergeCell ref="R361:S361"/>
    <mergeCell ref="R362:S362"/>
    <mergeCell ref="R363:S363"/>
    <mergeCell ref="R364:S364"/>
    <mergeCell ref="R365:S365"/>
    <mergeCell ref="R339:S339"/>
    <mergeCell ref="R340:S340"/>
    <mergeCell ref="R341:S341"/>
    <mergeCell ref="R342:S342"/>
    <mergeCell ref="R343:S343"/>
    <mergeCell ref="R344:S344"/>
    <mergeCell ref="R345:S345"/>
    <mergeCell ref="R346:S346"/>
    <mergeCell ref="R347:S347"/>
    <mergeCell ref="R348:S348"/>
    <mergeCell ref="R412:S412"/>
    <mergeCell ref="R400:S400"/>
    <mergeCell ref="R401:S401"/>
    <mergeCell ref="R406:S406"/>
    <mergeCell ref="R290:S290"/>
    <mergeCell ref="R291:S291"/>
    <mergeCell ref="R292:S292"/>
    <mergeCell ref="R293:S293"/>
    <mergeCell ref="R294:S294"/>
    <mergeCell ref="R295:S295"/>
    <mergeCell ref="R296:S296"/>
    <mergeCell ref="R297:S297"/>
    <mergeCell ref="R298:S298"/>
    <mergeCell ref="R299:S299"/>
    <mergeCell ref="R300:S300"/>
    <mergeCell ref="R301:S301"/>
    <mergeCell ref="R302:S302"/>
    <mergeCell ref="R303:S303"/>
    <mergeCell ref="R304:S304"/>
    <mergeCell ref="R271:S271"/>
    <mergeCell ref="R272:S272"/>
    <mergeCell ref="R273:S273"/>
    <mergeCell ref="R274:S274"/>
    <mergeCell ref="R275:S275"/>
    <mergeCell ref="R276:S276"/>
    <mergeCell ref="R277:S277"/>
    <mergeCell ref="R278:S278"/>
    <mergeCell ref="R279:S279"/>
    <mergeCell ref="R280:S280"/>
    <mergeCell ref="R281:S281"/>
    <mergeCell ref="R282:S282"/>
    <mergeCell ref="R283:S283"/>
    <mergeCell ref="R284:S284"/>
    <mergeCell ref="R285:S285"/>
    <mergeCell ref="R286:S286"/>
    <mergeCell ref="R258:S258"/>
    <mergeCell ref="R259:S259"/>
    <mergeCell ref="R260:S260"/>
    <mergeCell ref="R261:S261"/>
    <mergeCell ref="R262:S262"/>
    <mergeCell ref="R263:S263"/>
    <mergeCell ref="R264:S264"/>
    <mergeCell ref="R265:S265"/>
    <mergeCell ref="R266:S266"/>
    <mergeCell ref="R267:S267"/>
    <mergeCell ref="R268:S268"/>
    <mergeCell ref="R269:S269"/>
    <mergeCell ref="R270:S270"/>
    <mergeCell ref="R237:S237"/>
    <mergeCell ref="R238:S238"/>
    <mergeCell ref="R239:S239"/>
    <mergeCell ref="R240:S240"/>
    <mergeCell ref="R241:S241"/>
    <mergeCell ref="R242:S242"/>
    <mergeCell ref="R243:S243"/>
    <mergeCell ref="R244:S244"/>
    <mergeCell ref="R245:S245"/>
    <mergeCell ref="R246:S246"/>
    <mergeCell ref="R247:S247"/>
    <mergeCell ref="R248:S248"/>
    <mergeCell ref="R249:S249"/>
    <mergeCell ref="R250:S250"/>
    <mergeCell ref="R251:S251"/>
    <mergeCell ref="R252:S252"/>
    <mergeCell ref="R253:S253"/>
    <mergeCell ref="R220:S220"/>
    <mergeCell ref="R221:S221"/>
    <mergeCell ref="R222:S222"/>
    <mergeCell ref="R223:S223"/>
    <mergeCell ref="R224:S224"/>
    <mergeCell ref="R225:S225"/>
    <mergeCell ref="R226:S226"/>
    <mergeCell ref="R227:S227"/>
    <mergeCell ref="R228:S228"/>
    <mergeCell ref="R229:S229"/>
    <mergeCell ref="R230:S230"/>
    <mergeCell ref="R231:S231"/>
    <mergeCell ref="R232:S232"/>
    <mergeCell ref="R233:S233"/>
    <mergeCell ref="R234:S234"/>
    <mergeCell ref="R235:S235"/>
    <mergeCell ref="R236:S236"/>
    <mergeCell ref="R203:S203"/>
    <mergeCell ref="R204:S204"/>
    <mergeCell ref="R205:S205"/>
    <mergeCell ref="R206:S206"/>
    <mergeCell ref="R207:S207"/>
    <mergeCell ref="R208:S208"/>
    <mergeCell ref="R209:S209"/>
    <mergeCell ref="R210:S210"/>
    <mergeCell ref="R211:S211"/>
    <mergeCell ref="R212:S212"/>
    <mergeCell ref="R213:S213"/>
    <mergeCell ref="R214:S214"/>
    <mergeCell ref="R215:S215"/>
    <mergeCell ref="R216:S216"/>
    <mergeCell ref="R217:S217"/>
    <mergeCell ref="R218:S218"/>
    <mergeCell ref="R219:S219"/>
    <mergeCell ref="R186:S186"/>
    <mergeCell ref="R187:S187"/>
    <mergeCell ref="R188:S188"/>
    <mergeCell ref="R189:S189"/>
    <mergeCell ref="R190:S190"/>
    <mergeCell ref="R191:S191"/>
    <mergeCell ref="R192:S192"/>
    <mergeCell ref="R193:S193"/>
    <mergeCell ref="R194:S194"/>
    <mergeCell ref="R195:S195"/>
    <mergeCell ref="R196:S196"/>
    <mergeCell ref="R197:S197"/>
    <mergeCell ref="R198:S198"/>
    <mergeCell ref="R199:S199"/>
    <mergeCell ref="R200:S200"/>
    <mergeCell ref="R201:S201"/>
    <mergeCell ref="R202:S202"/>
    <mergeCell ref="R174:S174"/>
    <mergeCell ref="R175:S175"/>
    <mergeCell ref="R176:S176"/>
    <mergeCell ref="R177:S177"/>
    <mergeCell ref="R178:S178"/>
    <mergeCell ref="R179:S179"/>
    <mergeCell ref="R180:S180"/>
    <mergeCell ref="R181:S181"/>
    <mergeCell ref="R182:S182"/>
    <mergeCell ref="R183:S183"/>
    <mergeCell ref="R184:S184"/>
    <mergeCell ref="R185:S185"/>
    <mergeCell ref="R146:S146"/>
    <mergeCell ref="R147:S147"/>
    <mergeCell ref="Y142:Z142"/>
    <mergeCell ref="V138:AF138"/>
    <mergeCell ref="AC27:AC28"/>
    <mergeCell ref="R157:S157"/>
    <mergeCell ref="R158:S158"/>
    <mergeCell ref="R159:S159"/>
    <mergeCell ref="R160:S160"/>
    <mergeCell ref="R161:S161"/>
    <mergeCell ref="R162:S162"/>
    <mergeCell ref="R163:S163"/>
    <mergeCell ref="R164:S164"/>
    <mergeCell ref="R165:S165"/>
    <mergeCell ref="R166:S166"/>
    <mergeCell ref="R167:S167"/>
    <mergeCell ref="R168:S168"/>
    <mergeCell ref="Y167:Z167"/>
    <mergeCell ref="Y168:Z168"/>
    <mergeCell ref="U36:W36"/>
    <mergeCell ref="R142:S142"/>
    <mergeCell ref="R143:S143"/>
    <mergeCell ref="R144:S144"/>
    <mergeCell ref="R145:S145"/>
    <mergeCell ref="R135:S135"/>
    <mergeCell ref="K142:N142"/>
    <mergeCell ref="Y139:Z139"/>
    <mergeCell ref="Y140:Z140"/>
    <mergeCell ref="Y141:Z141"/>
    <mergeCell ref="R148:S148"/>
    <mergeCell ref="N18:P19"/>
    <mergeCell ref="Q18:Q19"/>
    <mergeCell ref="U26:W26"/>
    <mergeCell ref="U27:W28"/>
    <mergeCell ref="X27:X28"/>
    <mergeCell ref="U57:X57"/>
    <mergeCell ref="Z57:AC57"/>
    <mergeCell ref="U58:X58"/>
    <mergeCell ref="Z58:AC58"/>
    <mergeCell ref="Z61:AB61"/>
    <mergeCell ref="Y146:Z146"/>
    <mergeCell ref="Y147:Z147"/>
    <mergeCell ref="Y148:Z148"/>
    <mergeCell ref="U35:AB35"/>
    <mergeCell ref="U31:W31"/>
    <mergeCell ref="U32:W32"/>
    <mergeCell ref="U33:W33"/>
    <mergeCell ref="Z31:AB31"/>
    <mergeCell ref="Z32:AB32"/>
    <mergeCell ref="Z33:AB33"/>
    <mergeCell ref="U62:W62"/>
    <mergeCell ref="Z36:AB36"/>
    <mergeCell ref="U14:AH14"/>
    <mergeCell ref="N16:O16"/>
    <mergeCell ref="J22:J23"/>
    <mergeCell ref="F21:F22"/>
    <mergeCell ref="G21:G22"/>
    <mergeCell ref="C20:D20"/>
    <mergeCell ref="C22:D22"/>
    <mergeCell ref="Z7:AB7"/>
    <mergeCell ref="F18:G19"/>
    <mergeCell ref="I18:I19"/>
    <mergeCell ref="J18:J19"/>
    <mergeCell ref="F14:G15"/>
    <mergeCell ref="I12:J12"/>
    <mergeCell ref="I22:I23"/>
    <mergeCell ref="AH27:AH28"/>
    <mergeCell ref="AE27:AG28"/>
    <mergeCell ref="AE26:AG26"/>
    <mergeCell ref="AE7:AG7"/>
    <mergeCell ref="C24:C25"/>
    <mergeCell ref="D24:D25"/>
    <mergeCell ref="F24:F25"/>
    <mergeCell ref="G24:G25"/>
    <mergeCell ref="N24:Q25"/>
    <mergeCell ref="U24:W25"/>
    <mergeCell ref="X24:X25"/>
    <mergeCell ref="Z24:AB25"/>
    <mergeCell ref="AC24:AC25"/>
    <mergeCell ref="AE24:AG25"/>
    <mergeCell ref="AH24:AH25"/>
    <mergeCell ref="I24:I25"/>
    <mergeCell ref="J24:J25"/>
    <mergeCell ref="U7:W7"/>
    <mergeCell ref="H140:I140"/>
    <mergeCell ref="E141:F141"/>
    <mergeCell ref="H141:I141"/>
    <mergeCell ref="E503:F503"/>
    <mergeCell ref="H503:I503"/>
    <mergeCell ref="E504:F504"/>
    <mergeCell ref="H504:I504"/>
    <mergeCell ref="E142:F142"/>
    <mergeCell ref="H142:I142"/>
    <mergeCell ref="E143:F143"/>
    <mergeCell ref="H143:I143"/>
    <mergeCell ref="E156:F156"/>
    <mergeCell ref="E157:F157"/>
    <mergeCell ref="U5:AH5"/>
    <mergeCell ref="B2:AI2"/>
    <mergeCell ref="AE6:AH6"/>
    <mergeCell ref="AE133:AG133"/>
    <mergeCell ref="U6:X6"/>
    <mergeCell ref="Z6:AC6"/>
    <mergeCell ref="AA8:AA9"/>
    <mergeCell ref="AB8:AB9"/>
    <mergeCell ref="AC8:AC9"/>
    <mergeCell ref="Z133:AB133"/>
    <mergeCell ref="AH8:AH9"/>
    <mergeCell ref="U10:W11"/>
    <mergeCell ref="X10:X11"/>
    <mergeCell ref="Z10:AB11"/>
    <mergeCell ref="AC10:AC11"/>
    <mergeCell ref="AE10:AG11"/>
    <mergeCell ref="AH10:AH11"/>
    <mergeCell ref="U8:U9"/>
    <mergeCell ref="V8:V9"/>
    <mergeCell ref="E523:F523"/>
    <mergeCell ref="E517:F517"/>
    <mergeCell ref="E511:F511"/>
    <mergeCell ref="E512:F512"/>
    <mergeCell ref="E513:F513"/>
    <mergeCell ref="E514:F514"/>
    <mergeCell ref="E515:F515"/>
    <mergeCell ref="E516:F516"/>
    <mergeCell ref="E518:F518"/>
    <mergeCell ref="E519:F519"/>
    <mergeCell ref="E520:F520"/>
    <mergeCell ref="E521:F521"/>
    <mergeCell ref="E522:F522"/>
    <mergeCell ref="F16:G16"/>
    <mergeCell ref="C510:G510"/>
    <mergeCell ref="E139:F139"/>
    <mergeCell ref="E140:F140"/>
    <mergeCell ref="E158:F158"/>
    <mergeCell ref="E161:F161"/>
    <mergeCell ref="E160:F160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64:F164"/>
    <mergeCell ref="E165:F165"/>
    <mergeCell ref="E166:F166"/>
    <mergeCell ref="E167:F167"/>
    <mergeCell ref="K503:N503"/>
    <mergeCell ref="K504:N504"/>
    <mergeCell ref="C138:N138"/>
    <mergeCell ref="AE514:AF514"/>
    <mergeCell ref="Q514:T514"/>
    <mergeCell ref="W510:Z510"/>
    <mergeCell ref="Y514:Z514"/>
    <mergeCell ref="U133:W133"/>
    <mergeCell ref="AE8:AE9"/>
    <mergeCell ref="AF8:AF9"/>
    <mergeCell ref="AG8:AG9"/>
    <mergeCell ref="U12:W12"/>
    <mergeCell ref="U13:W13"/>
    <mergeCell ref="W8:W9"/>
    <mergeCell ref="X8:X9"/>
    <mergeCell ref="U63:W63"/>
    <mergeCell ref="O510:T510"/>
    <mergeCell ref="N509:T509"/>
    <mergeCell ref="Z8:Z9"/>
    <mergeCell ref="AE12:AG12"/>
    <mergeCell ref="AE13:AG13"/>
    <mergeCell ref="AE15:AG15"/>
    <mergeCell ref="U15:W15"/>
    <mergeCell ref="U89:V89"/>
    <mergeCell ref="Z89:AA89"/>
    <mergeCell ref="AE89:AF89"/>
    <mergeCell ref="U110:X110"/>
    <mergeCell ref="N12:Q12"/>
    <mergeCell ref="N14:O15"/>
    <mergeCell ref="P13:Q13"/>
    <mergeCell ref="U56:AH56"/>
    <mergeCell ref="H139:I139"/>
    <mergeCell ref="Q14:Q15"/>
    <mergeCell ref="Q20:Q21"/>
    <mergeCell ref="Z12:AB12"/>
    <mergeCell ref="Z13:AB13"/>
    <mergeCell ref="Z15:AB15"/>
    <mergeCell ref="Z63:AB63"/>
    <mergeCell ref="AE59:AG59"/>
    <mergeCell ref="AE60:AG60"/>
    <mergeCell ref="AE61:AG61"/>
    <mergeCell ref="V509:Z509"/>
    <mergeCell ref="AB509:AF509"/>
    <mergeCell ref="U65:X65"/>
    <mergeCell ref="Z65:AC65"/>
    <mergeCell ref="AE65:AH65"/>
    <mergeCell ref="U87:X87"/>
    <mergeCell ref="Z87:AC87"/>
    <mergeCell ref="AE87:AH87"/>
    <mergeCell ref="Z110:AC110"/>
    <mergeCell ref="AE110:AH110"/>
    <mergeCell ref="AE109:AH109"/>
    <mergeCell ref="U103:X103"/>
    <mergeCell ref="Z103:AC103"/>
    <mergeCell ref="AE103:AH103"/>
    <mergeCell ref="AE123:AH123"/>
    <mergeCell ref="U109:X109"/>
    <mergeCell ref="Y174:Z174"/>
    <mergeCell ref="U49:AH49"/>
    <mergeCell ref="X96:X97"/>
    <mergeCell ref="Y175:Z175"/>
    <mergeCell ref="Y176:Z176"/>
    <mergeCell ref="Z123:AC123"/>
    <mergeCell ref="Y177:Z177"/>
    <mergeCell ref="H174:I174"/>
    <mergeCell ref="H175:I175"/>
    <mergeCell ref="H176:I176"/>
    <mergeCell ref="H177:I177"/>
    <mergeCell ref="H178:I178"/>
    <mergeCell ref="H179:I179"/>
    <mergeCell ref="H162:I162"/>
    <mergeCell ref="H163:I163"/>
    <mergeCell ref="H164:I164"/>
    <mergeCell ref="H165:I165"/>
    <mergeCell ref="H166:I166"/>
    <mergeCell ref="H167:I167"/>
    <mergeCell ref="E162:F162"/>
    <mergeCell ref="E163:F163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73:F173"/>
    <mergeCell ref="H171:I171"/>
    <mergeCell ref="H172:I172"/>
    <mergeCell ref="H173:I173"/>
    <mergeCell ref="H168:I168"/>
    <mergeCell ref="H169:I169"/>
    <mergeCell ref="H170:I170"/>
    <mergeCell ref="E159:F159"/>
    <mergeCell ref="E168:F168"/>
    <mergeCell ref="E169:F169"/>
    <mergeCell ref="E170:F170"/>
    <mergeCell ref="E171:F171"/>
    <mergeCell ref="E172:F172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52:F352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96:F496"/>
    <mergeCell ref="E479:F479"/>
    <mergeCell ref="E480:F480"/>
    <mergeCell ref="E481:F481"/>
    <mergeCell ref="E482:F482"/>
    <mergeCell ref="E483:F483"/>
    <mergeCell ref="E484:F484"/>
    <mergeCell ref="E485:F485"/>
    <mergeCell ref="E486:F486"/>
    <mergeCell ref="E487:F487"/>
    <mergeCell ref="E470:F47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97:F497"/>
    <mergeCell ref="E498:F498"/>
    <mergeCell ref="E499:F499"/>
    <mergeCell ref="E500:F500"/>
    <mergeCell ref="E501:F501"/>
    <mergeCell ref="E502:F502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H189:I189"/>
    <mergeCell ref="H190:I190"/>
    <mergeCell ref="H191:I191"/>
    <mergeCell ref="H192:I192"/>
    <mergeCell ref="H193:I193"/>
    <mergeCell ref="H194:I194"/>
    <mergeCell ref="H195:I195"/>
    <mergeCell ref="H196:I196"/>
    <mergeCell ref="H197:I197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H198:I198"/>
    <mergeCell ref="H199:I199"/>
    <mergeCell ref="H200:I200"/>
    <mergeCell ref="H201:I201"/>
    <mergeCell ref="H202:I202"/>
    <mergeCell ref="H203:I203"/>
    <mergeCell ref="H204:I204"/>
    <mergeCell ref="H205:I205"/>
    <mergeCell ref="H206:I206"/>
    <mergeCell ref="H225:I225"/>
    <mergeCell ref="H226:I226"/>
    <mergeCell ref="H227:I227"/>
    <mergeCell ref="H228:I228"/>
    <mergeCell ref="H229:I229"/>
    <mergeCell ref="H230:I230"/>
    <mergeCell ref="H231:I231"/>
    <mergeCell ref="H232:I232"/>
    <mergeCell ref="H233:I233"/>
    <mergeCell ref="H216:I216"/>
    <mergeCell ref="H217:I217"/>
    <mergeCell ref="H218:I218"/>
    <mergeCell ref="H219:I219"/>
    <mergeCell ref="H220:I220"/>
    <mergeCell ref="H221:I221"/>
    <mergeCell ref="H222:I222"/>
    <mergeCell ref="H223:I223"/>
    <mergeCell ref="H224:I224"/>
    <mergeCell ref="H243:I243"/>
    <mergeCell ref="H244:I244"/>
    <mergeCell ref="H245:I245"/>
    <mergeCell ref="H246:I246"/>
    <mergeCell ref="H247:I247"/>
    <mergeCell ref="H248:I248"/>
    <mergeCell ref="H249:I249"/>
    <mergeCell ref="H250:I250"/>
    <mergeCell ref="H251:I251"/>
    <mergeCell ref="H234:I234"/>
    <mergeCell ref="H235:I235"/>
    <mergeCell ref="H236:I236"/>
    <mergeCell ref="H237:I237"/>
    <mergeCell ref="H238:I238"/>
    <mergeCell ref="H239:I239"/>
    <mergeCell ref="H240:I240"/>
    <mergeCell ref="H241:I241"/>
    <mergeCell ref="H242:I242"/>
    <mergeCell ref="H261:I261"/>
    <mergeCell ref="H262:I262"/>
    <mergeCell ref="H263:I263"/>
    <mergeCell ref="H264:I264"/>
    <mergeCell ref="H265:I265"/>
    <mergeCell ref="H266:I266"/>
    <mergeCell ref="H267:I267"/>
    <mergeCell ref="H268:I268"/>
    <mergeCell ref="H269:I269"/>
    <mergeCell ref="H252:I252"/>
    <mergeCell ref="H253:I253"/>
    <mergeCell ref="H254:I254"/>
    <mergeCell ref="H255:I255"/>
    <mergeCell ref="H256:I256"/>
    <mergeCell ref="H257:I257"/>
    <mergeCell ref="H258:I258"/>
    <mergeCell ref="H259:I259"/>
    <mergeCell ref="H260:I260"/>
    <mergeCell ref="H279:I279"/>
    <mergeCell ref="H280:I280"/>
    <mergeCell ref="H281:I281"/>
    <mergeCell ref="H282:I282"/>
    <mergeCell ref="H283:I283"/>
    <mergeCell ref="H284:I284"/>
    <mergeCell ref="H285:I285"/>
    <mergeCell ref="H286:I286"/>
    <mergeCell ref="H287:I287"/>
    <mergeCell ref="H270:I270"/>
    <mergeCell ref="H271:I271"/>
    <mergeCell ref="H272:I272"/>
    <mergeCell ref="H273:I273"/>
    <mergeCell ref="H274:I274"/>
    <mergeCell ref="H275:I275"/>
    <mergeCell ref="H276:I276"/>
    <mergeCell ref="H277:I277"/>
    <mergeCell ref="H278:I278"/>
    <mergeCell ref="H297:I297"/>
    <mergeCell ref="H298:I298"/>
    <mergeCell ref="H299:I299"/>
    <mergeCell ref="H300:I300"/>
    <mergeCell ref="H301:I301"/>
    <mergeCell ref="H302:I302"/>
    <mergeCell ref="H303:I303"/>
    <mergeCell ref="H304:I304"/>
    <mergeCell ref="H305:I305"/>
    <mergeCell ref="H288:I288"/>
    <mergeCell ref="H289:I289"/>
    <mergeCell ref="H290:I290"/>
    <mergeCell ref="H291:I291"/>
    <mergeCell ref="H292:I292"/>
    <mergeCell ref="H293:I293"/>
    <mergeCell ref="H294:I294"/>
    <mergeCell ref="H295:I295"/>
    <mergeCell ref="H296:I296"/>
    <mergeCell ref="H315:I315"/>
    <mergeCell ref="H316:I316"/>
    <mergeCell ref="H317:I317"/>
    <mergeCell ref="H318:I318"/>
    <mergeCell ref="H319:I319"/>
    <mergeCell ref="H320:I320"/>
    <mergeCell ref="H321:I321"/>
    <mergeCell ref="H322:I322"/>
    <mergeCell ref="H323:I323"/>
    <mergeCell ref="H306:I306"/>
    <mergeCell ref="H307:I307"/>
    <mergeCell ref="H308:I308"/>
    <mergeCell ref="H309:I309"/>
    <mergeCell ref="H310:I310"/>
    <mergeCell ref="H311:I311"/>
    <mergeCell ref="H312:I312"/>
    <mergeCell ref="H313:I313"/>
    <mergeCell ref="H314:I314"/>
    <mergeCell ref="H333:I333"/>
    <mergeCell ref="H334:I334"/>
    <mergeCell ref="H335:I335"/>
    <mergeCell ref="H336:I336"/>
    <mergeCell ref="H337:I337"/>
    <mergeCell ref="H338:I338"/>
    <mergeCell ref="H339:I339"/>
    <mergeCell ref="H340:I340"/>
    <mergeCell ref="H341:I341"/>
    <mergeCell ref="H324:I324"/>
    <mergeCell ref="H325:I325"/>
    <mergeCell ref="H326:I326"/>
    <mergeCell ref="H327:I327"/>
    <mergeCell ref="H328:I328"/>
    <mergeCell ref="H329:I329"/>
    <mergeCell ref="H330:I330"/>
    <mergeCell ref="H331:I331"/>
    <mergeCell ref="H332:I332"/>
    <mergeCell ref="H351:I351"/>
    <mergeCell ref="H352:I352"/>
    <mergeCell ref="H353:I353"/>
    <mergeCell ref="H354:I354"/>
    <mergeCell ref="H355:I355"/>
    <mergeCell ref="H356:I356"/>
    <mergeCell ref="H357:I357"/>
    <mergeCell ref="H358:I358"/>
    <mergeCell ref="H359:I359"/>
    <mergeCell ref="H342:I342"/>
    <mergeCell ref="H343:I343"/>
    <mergeCell ref="H344:I344"/>
    <mergeCell ref="H345:I345"/>
    <mergeCell ref="H346:I346"/>
    <mergeCell ref="H347:I347"/>
    <mergeCell ref="H348:I348"/>
    <mergeCell ref="H349:I349"/>
    <mergeCell ref="H350:I350"/>
    <mergeCell ref="H369:I369"/>
    <mergeCell ref="H370:I370"/>
    <mergeCell ref="H371:I371"/>
    <mergeCell ref="H372:I372"/>
    <mergeCell ref="H373:I373"/>
    <mergeCell ref="H374:I374"/>
    <mergeCell ref="H375:I375"/>
    <mergeCell ref="H376:I376"/>
    <mergeCell ref="H377:I377"/>
    <mergeCell ref="H360:I360"/>
    <mergeCell ref="H361:I361"/>
    <mergeCell ref="H362:I362"/>
    <mergeCell ref="H363:I363"/>
    <mergeCell ref="H364:I364"/>
    <mergeCell ref="H365:I365"/>
    <mergeCell ref="H366:I366"/>
    <mergeCell ref="H367:I367"/>
    <mergeCell ref="H368:I368"/>
    <mergeCell ref="H387:I387"/>
    <mergeCell ref="H388:I388"/>
    <mergeCell ref="H389:I389"/>
    <mergeCell ref="H390:I390"/>
    <mergeCell ref="H391:I391"/>
    <mergeCell ref="H392:I392"/>
    <mergeCell ref="H393:I393"/>
    <mergeCell ref="H394:I394"/>
    <mergeCell ref="H395:I395"/>
    <mergeCell ref="H378:I378"/>
    <mergeCell ref="H379:I379"/>
    <mergeCell ref="H380:I380"/>
    <mergeCell ref="H381:I381"/>
    <mergeCell ref="H382:I382"/>
    <mergeCell ref="H383:I383"/>
    <mergeCell ref="H384:I384"/>
    <mergeCell ref="H385:I385"/>
    <mergeCell ref="H386:I386"/>
    <mergeCell ref="H405:I405"/>
    <mergeCell ref="H406:I406"/>
    <mergeCell ref="H407:I407"/>
    <mergeCell ref="H408:I408"/>
    <mergeCell ref="H409:I409"/>
    <mergeCell ref="H410:I410"/>
    <mergeCell ref="H411:I411"/>
    <mergeCell ref="H412:I412"/>
    <mergeCell ref="H413:I413"/>
    <mergeCell ref="H396:I396"/>
    <mergeCell ref="H397:I397"/>
    <mergeCell ref="H398:I398"/>
    <mergeCell ref="H399:I399"/>
    <mergeCell ref="H400:I400"/>
    <mergeCell ref="H401:I401"/>
    <mergeCell ref="H402:I402"/>
    <mergeCell ref="H403:I403"/>
    <mergeCell ref="H404:I404"/>
    <mergeCell ref="H423:I423"/>
    <mergeCell ref="H424:I424"/>
    <mergeCell ref="H425:I425"/>
    <mergeCell ref="H426:I426"/>
    <mergeCell ref="H427:I427"/>
    <mergeCell ref="H428:I428"/>
    <mergeCell ref="H429:I429"/>
    <mergeCell ref="H430:I430"/>
    <mergeCell ref="H431:I431"/>
    <mergeCell ref="H414:I414"/>
    <mergeCell ref="H415:I415"/>
    <mergeCell ref="H416:I416"/>
    <mergeCell ref="H417:I417"/>
    <mergeCell ref="H418:I418"/>
    <mergeCell ref="H419:I419"/>
    <mergeCell ref="H420:I420"/>
    <mergeCell ref="H421:I421"/>
    <mergeCell ref="H422:I422"/>
    <mergeCell ref="H441:I441"/>
    <mergeCell ref="H442:I442"/>
    <mergeCell ref="H443:I443"/>
    <mergeCell ref="H444:I444"/>
    <mergeCell ref="H445:I445"/>
    <mergeCell ref="H446:I446"/>
    <mergeCell ref="H447:I447"/>
    <mergeCell ref="H448:I448"/>
    <mergeCell ref="H449:I449"/>
    <mergeCell ref="H432:I432"/>
    <mergeCell ref="H433:I433"/>
    <mergeCell ref="H434:I434"/>
    <mergeCell ref="H435:I435"/>
    <mergeCell ref="H436:I436"/>
    <mergeCell ref="H437:I437"/>
    <mergeCell ref="H438:I438"/>
    <mergeCell ref="H439:I439"/>
    <mergeCell ref="H440:I440"/>
    <mergeCell ref="H459:I459"/>
    <mergeCell ref="H460:I460"/>
    <mergeCell ref="H461:I461"/>
    <mergeCell ref="H462:I462"/>
    <mergeCell ref="H463:I463"/>
    <mergeCell ref="H464:I464"/>
    <mergeCell ref="H465:I465"/>
    <mergeCell ref="H466:I466"/>
    <mergeCell ref="H467:I467"/>
    <mergeCell ref="H450:I450"/>
    <mergeCell ref="H451:I451"/>
    <mergeCell ref="H452:I452"/>
    <mergeCell ref="H453:I453"/>
    <mergeCell ref="H454:I454"/>
    <mergeCell ref="H455:I455"/>
    <mergeCell ref="H456:I456"/>
    <mergeCell ref="H457:I457"/>
    <mergeCell ref="H458:I458"/>
    <mergeCell ref="H494:I494"/>
    <mergeCell ref="H477:I477"/>
    <mergeCell ref="H478:I478"/>
    <mergeCell ref="H479:I479"/>
    <mergeCell ref="H480:I480"/>
    <mergeCell ref="H481:I481"/>
    <mergeCell ref="H482:I482"/>
    <mergeCell ref="H483:I483"/>
    <mergeCell ref="H484:I484"/>
    <mergeCell ref="H485:I485"/>
    <mergeCell ref="H468:I468"/>
    <mergeCell ref="H469:I469"/>
    <mergeCell ref="H470:I470"/>
    <mergeCell ref="H471:I471"/>
    <mergeCell ref="H472:I472"/>
    <mergeCell ref="H473:I473"/>
    <mergeCell ref="H474:I474"/>
    <mergeCell ref="H475:I475"/>
    <mergeCell ref="H476:I476"/>
    <mergeCell ref="H495:I495"/>
    <mergeCell ref="H496:I496"/>
    <mergeCell ref="H497:I497"/>
    <mergeCell ref="H498:I498"/>
    <mergeCell ref="H499:I499"/>
    <mergeCell ref="H500:I500"/>
    <mergeCell ref="H501:I501"/>
    <mergeCell ref="H502:I502"/>
    <mergeCell ref="K144:N144"/>
    <mergeCell ref="K145:N145"/>
    <mergeCell ref="K146:N146"/>
    <mergeCell ref="K147:N147"/>
    <mergeCell ref="K148:N148"/>
    <mergeCell ref="K149:N149"/>
    <mergeCell ref="K150:N150"/>
    <mergeCell ref="K151:N151"/>
    <mergeCell ref="K152:N152"/>
    <mergeCell ref="K153:N153"/>
    <mergeCell ref="K154:N154"/>
    <mergeCell ref="K155:N155"/>
    <mergeCell ref="K156:N156"/>
    <mergeCell ref="K157:N157"/>
    <mergeCell ref="K158:N158"/>
    <mergeCell ref="K159:N159"/>
    <mergeCell ref="H486:I486"/>
    <mergeCell ref="H487:I487"/>
    <mergeCell ref="H488:I488"/>
    <mergeCell ref="H489:I489"/>
    <mergeCell ref="H490:I490"/>
    <mergeCell ref="H491:I491"/>
    <mergeCell ref="H492:I492"/>
    <mergeCell ref="H493:I493"/>
    <mergeCell ref="K174:N174"/>
    <mergeCell ref="K175:N175"/>
    <mergeCell ref="K176:N176"/>
    <mergeCell ref="K177:N177"/>
    <mergeCell ref="K160:N160"/>
    <mergeCell ref="K161:N161"/>
    <mergeCell ref="K162:N162"/>
    <mergeCell ref="K163:N163"/>
    <mergeCell ref="K164:N164"/>
    <mergeCell ref="K165:N165"/>
    <mergeCell ref="K166:N166"/>
    <mergeCell ref="K167:N167"/>
    <mergeCell ref="K168:N168"/>
    <mergeCell ref="K187:N187"/>
    <mergeCell ref="K188:N188"/>
    <mergeCell ref="K189:N189"/>
    <mergeCell ref="K190:N190"/>
    <mergeCell ref="K169:N169"/>
    <mergeCell ref="K170:N170"/>
    <mergeCell ref="K171:N171"/>
    <mergeCell ref="K172:N172"/>
    <mergeCell ref="K173:N173"/>
    <mergeCell ref="K191:N191"/>
    <mergeCell ref="K192:N192"/>
    <mergeCell ref="K193:N193"/>
    <mergeCell ref="K194:N194"/>
    <mergeCell ref="K195:N195"/>
    <mergeCell ref="K178:N178"/>
    <mergeCell ref="K179:N179"/>
    <mergeCell ref="K180:N180"/>
    <mergeCell ref="K181:N181"/>
    <mergeCell ref="K182:N182"/>
    <mergeCell ref="K183:N183"/>
    <mergeCell ref="K184:N184"/>
    <mergeCell ref="K185:N185"/>
    <mergeCell ref="K186:N186"/>
    <mergeCell ref="K205:N205"/>
    <mergeCell ref="K206:N206"/>
    <mergeCell ref="K207:N207"/>
    <mergeCell ref="K208:N208"/>
    <mergeCell ref="K209:N209"/>
    <mergeCell ref="K210:N210"/>
    <mergeCell ref="K211:N211"/>
    <mergeCell ref="K212:N212"/>
    <mergeCell ref="K213:N213"/>
    <mergeCell ref="K196:N196"/>
    <mergeCell ref="K197:N197"/>
    <mergeCell ref="K198:N198"/>
    <mergeCell ref="K199:N199"/>
    <mergeCell ref="K200:N200"/>
    <mergeCell ref="K201:N201"/>
    <mergeCell ref="K202:N202"/>
    <mergeCell ref="K203:N203"/>
    <mergeCell ref="K204:N204"/>
    <mergeCell ref="K223:N223"/>
    <mergeCell ref="K224:N224"/>
    <mergeCell ref="K225:N225"/>
    <mergeCell ref="K226:N226"/>
    <mergeCell ref="K227:N227"/>
    <mergeCell ref="K228:N228"/>
    <mergeCell ref="K229:N229"/>
    <mergeCell ref="K230:N230"/>
    <mergeCell ref="K231:N231"/>
    <mergeCell ref="K214:N214"/>
    <mergeCell ref="K215:N215"/>
    <mergeCell ref="K216:N216"/>
    <mergeCell ref="K217:N217"/>
    <mergeCell ref="K218:N218"/>
    <mergeCell ref="K219:N219"/>
    <mergeCell ref="K220:N220"/>
    <mergeCell ref="K221:N221"/>
    <mergeCell ref="K222:N222"/>
    <mergeCell ref="K241:N241"/>
    <mergeCell ref="K242:N242"/>
    <mergeCell ref="K243:N243"/>
    <mergeCell ref="K244:N244"/>
    <mergeCell ref="K245:N245"/>
    <mergeCell ref="K246:N246"/>
    <mergeCell ref="K247:N247"/>
    <mergeCell ref="K248:N248"/>
    <mergeCell ref="K249:N249"/>
    <mergeCell ref="K232:N232"/>
    <mergeCell ref="K233:N233"/>
    <mergeCell ref="K234:N234"/>
    <mergeCell ref="K235:N235"/>
    <mergeCell ref="K236:N236"/>
    <mergeCell ref="K237:N237"/>
    <mergeCell ref="K238:N238"/>
    <mergeCell ref="K239:N239"/>
    <mergeCell ref="K240:N240"/>
    <mergeCell ref="K259:N259"/>
    <mergeCell ref="K260:N260"/>
    <mergeCell ref="K261:N261"/>
    <mergeCell ref="K262:N262"/>
    <mergeCell ref="K263:N263"/>
    <mergeCell ref="K264:N264"/>
    <mergeCell ref="K265:N265"/>
    <mergeCell ref="K266:N266"/>
    <mergeCell ref="K267:N267"/>
    <mergeCell ref="K250:N250"/>
    <mergeCell ref="K251:N251"/>
    <mergeCell ref="K252:N252"/>
    <mergeCell ref="K253:N253"/>
    <mergeCell ref="K254:N254"/>
    <mergeCell ref="K255:N255"/>
    <mergeCell ref="K256:N256"/>
    <mergeCell ref="K257:N257"/>
    <mergeCell ref="K258:N258"/>
    <mergeCell ref="K277:N277"/>
    <mergeCell ref="K278:N278"/>
    <mergeCell ref="K279:N279"/>
    <mergeCell ref="K280:N280"/>
    <mergeCell ref="K281:N281"/>
    <mergeCell ref="K282:N282"/>
    <mergeCell ref="K283:N283"/>
    <mergeCell ref="K284:N284"/>
    <mergeCell ref="K285:N285"/>
    <mergeCell ref="K268:N268"/>
    <mergeCell ref="K269:N269"/>
    <mergeCell ref="K270:N270"/>
    <mergeCell ref="K271:N271"/>
    <mergeCell ref="K272:N272"/>
    <mergeCell ref="K273:N273"/>
    <mergeCell ref="K274:N274"/>
    <mergeCell ref="K275:N275"/>
    <mergeCell ref="K276:N276"/>
    <mergeCell ref="K295:N295"/>
    <mergeCell ref="K296:N296"/>
    <mergeCell ref="K297:N297"/>
    <mergeCell ref="K298:N298"/>
    <mergeCell ref="K299:N299"/>
    <mergeCell ref="K300:N300"/>
    <mergeCell ref="K301:N301"/>
    <mergeCell ref="K302:N302"/>
    <mergeCell ref="K303:N303"/>
    <mergeCell ref="K286:N286"/>
    <mergeCell ref="K287:N287"/>
    <mergeCell ref="K288:N288"/>
    <mergeCell ref="K289:N289"/>
    <mergeCell ref="K290:N290"/>
    <mergeCell ref="K291:N291"/>
    <mergeCell ref="K292:N292"/>
    <mergeCell ref="K293:N293"/>
    <mergeCell ref="K294:N294"/>
    <mergeCell ref="K313:N313"/>
    <mergeCell ref="K314:N314"/>
    <mergeCell ref="K315:N315"/>
    <mergeCell ref="K316:N316"/>
    <mergeCell ref="K317:N317"/>
    <mergeCell ref="K318:N318"/>
    <mergeCell ref="K319:N319"/>
    <mergeCell ref="K320:N320"/>
    <mergeCell ref="K321:N321"/>
    <mergeCell ref="K304:N304"/>
    <mergeCell ref="K305:N305"/>
    <mergeCell ref="K306:N306"/>
    <mergeCell ref="K307:N307"/>
    <mergeCell ref="K308:N308"/>
    <mergeCell ref="K309:N309"/>
    <mergeCell ref="K310:N310"/>
    <mergeCell ref="K311:N311"/>
    <mergeCell ref="K312:N312"/>
    <mergeCell ref="K331:N331"/>
    <mergeCell ref="K332:N332"/>
    <mergeCell ref="K333:N333"/>
    <mergeCell ref="K334:N334"/>
    <mergeCell ref="K335:N335"/>
    <mergeCell ref="K336:N336"/>
    <mergeCell ref="K337:N337"/>
    <mergeCell ref="K338:N338"/>
    <mergeCell ref="K339:N339"/>
    <mergeCell ref="K322:N322"/>
    <mergeCell ref="K323:N323"/>
    <mergeCell ref="K324:N324"/>
    <mergeCell ref="K325:N325"/>
    <mergeCell ref="K326:N326"/>
    <mergeCell ref="K327:N327"/>
    <mergeCell ref="K328:N328"/>
    <mergeCell ref="K329:N329"/>
    <mergeCell ref="K330:N330"/>
    <mergeCell ref="K349:N349"/>
    <mergeCell ref="K350:N350"/>
    <mergeCell ref="K351:N351"/>
    <mergeCell ref="K352:N352"/>
    <mergeCell ref="K353:N353"/>
    <mergeCell ref="K354:N354"/>
    <mergeCell ref="K355:N355"/>
    <mergeCell ref="K356:N356"/>
    <mergeCell ref="K357:N357"/>
    <mergeCell ref="K340:N340"/>
    <mergeCell ref="K341:N341"/>
    <mergeCell ref="K342:N342"/>
    <mergeCell ref="K343:N343"/>
    <mergeCell ref="K344:N344"/>
    <mergeCell ref="K345:N345"/>
    <mergeCell ref="K346:N346"/>
    <mergeCell ref="K347:N347"/>
    <mergeCell ref="K348:N348"/>
    <mergeCell ref="K367:N367"/>
    <mergeCell ref="K368:N368"/>
    <mergeCell ref="K369:N369"/>
    <mergeCell ref="K370:N370"/>
    <mergeCell ref="K371:N371"/>
    <mergeCell ref="K372:N372"/>
    <mergeCell ref="K373:N373"/>
    <mergeCell ref="K374:N374"/>
    <mergeCell ref="K375:N375"/>
    <mergeCell ref="K358:N358"/>
    <mergeCell ref="K359:N359"/>
    <mergeCell ref="K360:N360"/>
    <mergeCell ref="K361:N361"/>
    <mergeCell ref="K362:N362"/>
    <mergeCell ref="K363:N363"/>
    <mergeCell ref="K364:N364"/>
    <mergeCell ref="K365:N365"/>
    <mergeCell ref="K366:N366"/>
    <mergeCell ref="K385:N385"/>
    <mergeCell ref="K386:N386"/>
    <mergeCell ref="K387:N387"/>
    <mergeCell ref="K388:N388"/>
    <mergeCell ref="K389:N389"/>
    <mergeCell ref="K390:N390"/>
    <mergeCell ref="K391:N391"/>
    <mergeCell ref="K392:N392"/>
    <mergeCell ref="K393:N393"/>
    <mergeCell ref="K376:N376"/>
    <mergeCell ref="K377:N377"/>
    <mergeCell ref="K378:N378"/>
    <mergeCell ref="K379:N379"/>
    <mergeCell ref="K380:N380"/>
    <mergeCell ref="K381:N381"/>
    <mergeCell ref="K382:N382"/>
    <mergeCell ref="K383:N383"/>
    <mergeCell ref="K384:N384"/>
    <mergeCell ref="K403:N403"/>
    <mergeCell ref="K404:N404"/>
    <mergeCell ref="K405:N405"/>
    <mergeCell ref="K406:N406"/>
    <mergeCell ref="K407:N407"/>
    <mergeCell ref="K408:N408"/>
    <mergeCell ref="K409:N409"/>
    <mergeCell ref="K410:N410"/>
    <mergeCell ref="K411:N411"/>
    <mergeCell ref="K394:N394"/>
    <mergeCell ref="K395:N395"/>
    <mergeCell ref="K396:N396"/>
    <mergeCell ref="K397:N397"/>
    <mergeCell ref="K398:N398"/>
    <mergeCell ref="K399:N399"/>
    <mergeCell ref="K400:N400"/>
    <mergeCell ref="K401:N401"/>
    <mergeCell ref="K402:N402"/>
    <mergeCell ref="K421:N421"/>
    <mergeCell ref="K422:N422"/>
    <mergeCell ref="K423:N423"/>
    <mergeCell ref="K424:N424"/>
    <mergeCell ref="K425:N425"/>
    <mergeCell ref="K426:N426"/>
    <mergeCell ref="K427:N427"/>
    <mergeCell ref="K428:N428"/>
    <mergeCell ref="K429:N429"/>
    <mergeCell ref="K412:N412"/>
    <mergeCell ref="K413:N413"/>
    <mergeCell ref="K414:N414"/>
    <mergeCell ref="K415:N415"/>
    <mergeCell ref="K416:N416"/>
    <mergeCell ref="K417:N417"/>
    <mergeCell ref="K418:N418"/>
    <mergeCell ref="K419:N419"/>
    <mergeCell ref="K420:N420"/>
    <mergeCell ref="K439:N439"/>
    <mergeCell ref="K440:N440"/>
    <mergeCell ref="K441:N441"/>
    <mergeCell ref="K442:N442"/>
    <mergeCell ref="K443:N443"/>
    <mergeCell ref="K444:N444"/>
    <mergeCell ref="K445:N445"/>
    <mergeCell ref="K446:N446"/>
    <mergeCell ref="K447:N447"/>
    <mergeCell ref="K430:N430"/>
    <mergeCell ref="K431:N431"/>
    <mergeCell ref="K432:N432"/>
    <mergeCell ref="K433:N433"/>
    <mergeCell ref="K434:N434"/>
    <mergeCell ref="K435:N435"/>
    <mergeCell ref="K436:N436"/>
    <mergeCell ref="K437:N437"/>
    <mergeCell ref="K438:N438"/>
    <mergeCell ref="K457:N457"/>
    <mergeCell ref="K458:N458"/>
    <mergeCell ref="K459:N459"/>
    <mergeCell ref="K460:N460"/>
    <mergeCell ref="K461:N461"/>
    <mergeCell ref="K462:N462"/>
    <mergeCell ref="K463:N463"/>
    <mergeCell ref="K464:N464"/>
    <mergeCell ref="K465:N465"/>
    <mergeCell ref="K448:N448"/>
    <mergeCell ref="K449:N449"/>
    <mergeCell ref="K450:N450"/>
    <mergeCell ref="K451:N451"/>
    <mergeCell ref="K452:N452"/>
    <mergeCell ref="K453:N453"/>
    <mergeCell ref="K454:N454"/>
    <mergeCell ref="K455:N455"/>
    <mergeCell ref="K456:N456"/>
    <mergeCell ref="K492:N492"/>
    <mergeCell ref="K475:N475"/>
    <mergeCell ref="K476:N476"/>
    <mergeCell ref="K477:N477"/>
    <mergeCell ref="K478:N478"/>
    <mergeCell ref="K479:N479"/>
    <mergeCell ref="K480:N480"/>
    <mergeCell ref="K481:N481"/>
    <mergeCell ref="K482:N482"/>
    <mergeCell ref="K483:N483"/>
    <mergeCell ref="K466:N466"/>
    <mergeCell ref="K467:N467"/>
    <mergeCell ref="K468:N468"/>
    <mergeCell ref="K469:N469"/>
    <mergeCell ref="K470:N470"/>
    <mergeCell ref="K471:N471"/>
    <mergeCell ref="K472:N472"/>
    <mergeCell ref="K473:N473"/>
    <mergeCell ref="K474:N474"/>
    <mergeCell ref="Y178:Z178"/>
    <mergeCell ref="Y179:Z179"/>
    <mergeCell ref="Y180:Z180"/>
    <mergeCell ref="Y181:Z181"/>
    <mergeCell ref="K502:N502"/>
    <mergeCell ref="K493:N493"/>
    <mergeCell ref="K494:N494"/>
    <mergeCell ref="K495:N495"/>
    <mergeCell ref="K496:N496"/>
    <mergeCell ref="K497:N497"/>
    <mergeCell ref="K498:N498"/>
    <mergeCell ref="K499:N499"/>
    <mergeCell ref="K500:N500"/>
    <mergeCell ref="K501:N501"/>
    <mergeCell ref="K484:N484"/>
    <mergeCell ref="K485:N485"/>
    <mergeCell ref="K486:N486"/>
    <mergeCell ref="K487:N487"/>
    <mergeCell ref="K488:N488"/>
    <mergeCell ref="K489:N489"/>
    <mergeCell ref="K490:N490"/>
    <mergeCell ref="K491:N491"/>
    <mergeCell ref="Y182:Z182"/>
    <mergeCell ref="Y183:Z183"/>
    <mergeCell ref="Y184:Z184"/>
    <mergeCell ref="Y185:Z185"/>
    <mergeCell ref="Y186:Z186"/>
    <mergeCell ref="Y187:Z187"/>
    <mergeCell ref="Y188:Z188"/>
    <mergeCell ref="Y189:Z189"/>
    <mergeCell ref="Y190:Z190"/>
    <mergeCell ref="Y191:Z191"/>
    <mergeCell ref="Y192:Z192"/>
    <mergeCell ref="Y193:Z193"/>
    <mergeCell ref="Y194:Z194"/>
    <mergeCell ref="Y195:Z195"/>
    <mergeCell ref="Y196:Z196"/>
    <mergeCell ref="Y197:Z197"/>
    <mergeCell ref="Y198:Z198"/>
    <mergeCell ref="Y199:Z199"/>
    <mergeCell ref="Y200:Z200"/>
    <mergeCell ref="Y201:Z201"/>
    <mergeCell ref="Y202:Z202"/>
    <mergeCell ref="Y203:Z203"/>
    <mergeCell ref="Y204:Z204"/>
    <mergeCell ref="Y205:Z205"/>
    <mergeCell ref="Y206:Z206"/>
    <mergeCell ref="Y207:Z207"/>
    <mergeCell ref="Y208:Z208"/>
    <mergeCell ref="Y209:Z209"/>
    <mergeCell ref="Y210:Z210"/>
    <mergeCell ref="Y211:Z211"/>
    <mergeCell ref="Y212:Z212"/>
    <mergeCell ref="Y213:Z213"/>
    <mergeCell ref="Y214:Z214"/>
    <mergeCell ref="Y215:Z215"/>
    <mergeCell ref="Y216:Z216"/>
    <mergeCell ref="Y217:Z217"/>
    <mergeCell ref="Y218:Z218"/>
    <mergeCell ref="Y219:Z219"/>
    <mergeCell ref="Y220:Z220"/>
    <mergeCell ref="Y221:Z221"/>
    <mergeCell ref="Y222:Z222"/>
    <mergeCell ref="Y223:Z223"/>
    <mergeCell ref="Y224:Z224"/>
    <mergeCell ref="Y225:Z225"/>
    <mergeCell ref="Y226:Z226"/>
    <mergeCell ref="Y227:Z227"/>
    <mergeCell ref="Y228:Z228"/>
    <mergeCell ref="Y229:Z229"/>
    <mergeCell ref="Y230:Z230"/>
    <mergeCell ref="Y231:Z231"/>
    <mergeCell ref="Y232:Z232"/>
    <mergeCell ref="Y233:Z233"/>
    <mergeCell ref="Y234:Z234"/>
    <mergeCell ref="Y235:Z235"/>
    <mergeCell ref="Y236:Z236"/>
    <mergeCell ref="Y237:Z237"/>
    <mergeCell ref="Y238:Z238"/>
    <mergeCell ref="Y239:Z239"/>
    <mergeCell ref="Y240:Z240"/>
    <mergeCell ref="Y241:Z241"/>
    <mergeCell ref="Y242:Z242"/>
    <mergeCell ref="Y243:Z243"/>
    <mergeCell ref="Y244:Z244"/>
    <mergeCell ref="Y245:Z245"/>
    <mergeCell ref="Y246:Z246"/>
    <mergeCell ref="Y247:Z247"/>
    <mergeCell ref="Y248:Z248"/>
    <mergeCell ref="Y249:Z249"/>
    <mergeCell ref="Y250:Z250"/>
    <mergeCell ref="Y251:Z251"/>
    <mergeCell ref="Y252:Z252"/>
    <mergeCell ref="Y253:Z253"/>
    <mergeCell ref="Y254:Z254"/>
    <mergeCell ref="Y255:Z255"/>
    <mergeCell ref="Y256:Z256"/>
    <mergeCell ref="Y257:Z257"/>
    <mergeCell ref="Y258:Z258"/>
    <mergeCell ref="Y259:Z259"/>
    <mergeCell ref="Y260:Z260"/>
    <mergeCell ref="Y261:Z261"/>
    <mergeCell ref="Y262:Z262"/>
    <mergeCell ref="Y263:Z263"/>
    <mergeCell ref="Y264:Z264"/>
    <mergeCell ref="Y265:Z265"/>
    <mergeCell ref="Y266:Z266"/>
    <mergeCell ref="Y267:Z267"/>
    <mergeCell ref="Y268:Z268"/>
    <mergeCell ref="Y269:Z269"/>
    <mergeCell ref="Y270:Z270"/>
    <mergeCell ref="Y271:Z271"/>
    <mergeCell ref="Y272:Z272"/>
    <mergeCell ref="Y273:Z273"/>
    <mergeCell ref="Y274:Z274"/>
    <mergeCell ref="Y275:Z275"/>
    <mergeCell ref="Y276:Z276"/>
    <mergeCell ref="Y277:Z277"/>
    <mergeCell ref="Y278:Z278"/>
    <mergeCell ref="Y279:Z279"/>
    <mergeCell ref="Y280:Z280"/>
    <mergeCell ref="Y281:Z281"/>
    <mergeCell ref="Y282:Z282"/>
    <mergeCell ref="Y283:Z283"/>
    <mergeCell ref="Y284:Z284"/>
    <mergeCell ref="Y285:Z285"/>
    <mergeCell ref="Y286:Z286"/>
    <mergeCell ref="Y287:Z287"/>
    <mergeCell ref="Y288:Z288"/>
    <mergeCell ref="Y289:Z289"/>
    <mergeCell ref="Y290:Z290"/>
    <mergeCell ref="Y291:Z291"/>
    <mergeCell ref="Y292:Z292"/>
    <mergeCell ref="Y293:Z293"/>
    <mergeCell ref="Y294:Z294"/>
    <mergeCell ref="Y295:Z295"/>
    <mergeCell ref="Y296:Z296"/>
    <mergeCell ref="Y297:Z297"/>
    <mergeCell ref="Y298:Z298"/>
    <mergeCell ref="Y299:Z299"/>
    <mergeCell ref="Y300:Z300"/>
    <mergeCell ref="Y301:Z301"/>
    <mergeCell ref="Y302:Z302"/>
    <mergeCell ref="Y303:Z303"/>
    <mergeCell ref="Y304:Z304"/>
    <mergeCell ref="Y305:Z305"/>
    <mergeCell ref="Y306:Z306"/>
    <mergeCell ref="Y307:Z307"/>
    <mergeCell ref="Y308:Z308"/>
    <mergeCell ref="Y309:Z309"/>
    <mergeCell ref="Y310:Z310"/>
    <mergeCell ref="Y311:Z311"/>
    <mergeCell ref="Y312:Z312"/>
    <mergeCell ref="Y313:Z313"/>
    <mergeCell ref="Y314:Z314"/>
    <mergeCell ref="Y315:Z315"/>
    <mergeCell ref="Y316:Z316"/>
    <mergeCell ref="Y317:Z317"/>
    <mergeCell ref="Y318:Z318"/>
    <mergeCell ref="Y319:Z319"/>
    <mergeCell ref="Y320:Z320"/>
    <mergeCell ref="Y321:Z321"/>
    <mergeCell ref="Y322:Z322"/>
    <mergeCell ref="Y323:Z323"/>
    <mergeCell ref="Y324:Z324"/>
    <mergeCell ref="Y325:Z325"/>
    <mergeCell ref="Y326:Z326"/>
    <mergeCell ref="Y327:Z327"/>
    <mergeCell ref="Y328:Z328"/>
    <mergeCell ref="Y329:Z329"/>
    <mergeCell ref="Y330:Z330"/>
    <mergeCell ref="Y331:Z331"/>
    <mergeCell ref="Y332:Z332"/>
    <mergeCell ref="Y333:Z333"/>
    <mergeCell ref="Y334:Z334"/>
    <mergeCell ref="Y335:Z335"/>
    <mergeCell ref="Y336:Z336"/>
    <mergeCell ref="Y337:Z337"/>
    <mergeCell ref="Y338:Z338"/>
    <mergeCell ref="Y339:Z339"/>
    <mergeCell ref="Y340:Z340"/>
    <mergeCell ref="Y341:Z341"/>
    <mergeCell ref="Y342:Z342"/>
    <mergeCell ref="Y343:Z343"/>
    <mergeCell ref="Y344:Z344"/>
    <mergeCell ref="Y345:Z345"/>
    <mergeCell ref="Y346:Z346"/>
    <mergeCell ref="Y347:Z347"/>
    <mergeCell ref="Y348:Z348"/>
    <mergeCell ref="Y349:Z349"/>
    <mergeCell ref="Y350:Z350"/>
    <mergeCell ref="Y351:Z351"/>
    <mergeCell ref="Y352:Z352"/>
    <mergeCell ref="Y353:Z353"/>
    <mergeCell ref="Y354:Z354"/>
    <mergeCell ref="Y355:Z355"/>
    <mergeCell ref="Y356:Z356"/>
    <mergeCell ref="Y357:Z357"/>
    <mergeCell ref="Y358:Z358"/>
    <mergeCell ref="Y359:Z359"/>
    <mergeCell ref="Y360:Z360"/>
    <mergeCell ref="Y361:Z361"/>
    <mergeCell ref="Y362:Z362"/>
    <mergeCell ref="Y363:Z363"/>
    <mergeCell ref="Y364:Z364"/>
    <mergeCell ref="Y365:Z365"/>
    <mergeCell ref="Y366:Z366"/>
    <mergeCell ref="Y367:Z367"/>
    <mergeCell ref="Y368:Z368"/>
    <mergeCell ref="Y369:Z369"/>
    <mergeCell ref="Y370:Z370"/>
    <mergeCell ref="Y371:Z371"/>
    <mergeCell ref="Y372:Z372"/>
    <mergeCell ref="Y373:Z373"/>
    <mergeCell ref="Y374:Z374"/>
    <mergeCell ref="Y375:Z375"/>
    <mergeCell ref="Y376:Z376"/>
    <mergeCell ref="Y377:Z377"/>
    <mergeCell ref="Y378:Z378"/>
    <mergeCell ref="Y379:Z379"/>
    <mergeCell ref="Y380:Z380"/>
    <mergeCell ref="Y381:Z381"/>
    <mergeCell ref="Y382:Z382"/>
    <mergeCell ref="Y383:Z383"/>
    <mergeCell ref="Y384:Z384"/>
    <mergeCell ref="Y385:Z385"/>
    <mergeCell ref="Y386:Z386"/>
    <mergeCell ref="Y387:Z387"/>
    <mergeCell ref="Y388:Z388"/>
    <mergeCell ref="Y389:Z389"/>
    <mergeCell ref="Y390:Z390"/>
    <mergeCell ref="Y391:Z391"/>
    <mergeCell ref="Y392:Z392"/>
    <mergeCell ref="Y393:Z393"/>
    <mergeCell ref="Y394:Z394"/>
    <mergeCell ref="Y433:Z433"/>
    <mergeCell ref="Y434:Z434"/>
    <mergeCell ref="Y435:Z435"/>
    <mergeCell ref="Y436:Z436"/>
    <mergeCell ref="Y437:Z437"/>
    <mergeCell ref="Y438:Z438"/>
    <mergeCell ref="Y439:Z439"/>
    <mergeCell ref="Y395:Z395"/>
    <mergeCell ref="Y396:Z396"/>
    <mergeCell ref="Y397:Z397"/>
    <mergeCell ref="Y398:Z398"/>
    <mergeCell ref="Y399:Z399"/>
    <mergeCell ref="Y400:Z400"/>
    <mergeCell ref="Y401:Z401"/>
    <mergeCell ref="Y402:Z402"/>
    <mergeCell ref="Y403:Z403"/>
    <mergeCell ref="Y404:Z404"/>
    <mergeCell ref="Y405:Z405"/>
    <mergeCell ref="Y406:Z406"/>
    <mergeCell ref="Y407:Z407"/>
    <mergeCell ref="Y408:Z408"/>
    <mergeCell ref="Y409:Z409"/>
    <mergeCell ref="Y412:Z412"/>
    <mergeCell ref="Y413:Z413"/>
    <mergeCell ref="Y456:Z456"/>
    <mergeCell ref="Y471:Z471"/>
    <mergeCell ref="Y472:Z472"/>
    <mergeCell ref="Y473:Z473"/>
    <mergeCell ref="Y474:Z474"/>
    <mergeCell ref="Y475:Z475"/>
    <mergeCell ref="Y410:Z410"/>
    <mergeCell ref="Y411:Z411"/>
    <mergeCell ref="Y451:Z451"/>
    <mergeCell ref="Y452:Z452"/>
    <mergeCell ref="Y453:Z453"/>
    <mergeCell ref="Y414:Z414"/>
    <mergeCell ref="Y415:Z415"/>
    <mergeCell ref="Y416:Z416"/>
    <mergeCell ref="Y417:Z417"/>
    <mergeCell ref="Y418:Z418"/>
    <mergeCell ref="Y419:Z419"/>
    <mergeCell ref="Y420:Z420"/>
    <mergeCell ref="Y421:Z421"/>
    <mergeCell ref="Y422:Z422"/>
    <mergeCell ref="Y423:Z423"/>
    <mergeCell ref="Y424:Z424"/>
    <mergeCell ref="Y425:Z425"/>
    <mergeCell ref="Y447:Z447"/>
    <mergeCell ref="Y446:Z446"/>
    <mergeCell ref="Y426:Z426"/>
    <mergeCell ref="Y427:Z427"/>
    <mergeCell ref="Y428:Z428"/>
    <mergeCell ref="Y429:Z429"/>
    <mergeCell ref="Y430:Z430"/>
    <mergeCell ref="Y431:Z431"/>
    <mergeCell ref="Y432:Z432"/>
    <mergeCell ref="Y459:Z459"/>
    <mergeCell ref="Y502:Z502"/>
    <mergeCell ref="Y476:Z476"/>
    <mergeCell ref="Y477:Z477"/>
    <mergeCell ref="Y478:Z478"/>
    <mergeCell ref="Y479:Z479"/>
    <mergeCell ref="Y480:Z480"/>
    <mergeCell ref="Y481:Z481"/>
    <mergeCell ref="Y482:Z482"/>
    <mergeCell ref="Y483:Z483"/>
    <mergeCell ref="Y484:Z484"/>
    <mergeCell ref="Y485:Z485"/>
    <mergeCell ref="Y486:Z486"/>
    <mergeCell ref="Y487:Z487"/>
    <mergeCell ref="V169:X169"/>
    <mergeCell ref="AV505:AX505"/>
    <mergeCell ref="Y488:Z488"/>
    <mergeCell ref="Y489:Z489"/>
    <mergeCell ref="Y490:Z490"/>
    <mergeCell ref="Y491:Z491"/>
    <mergeCell ref="Y492:Z492"/>
    <mergeCell ref="Y493:Z493"/>
    <mergeCell ref="Y440:Z440"/>
    <mergeCell ref="Y441:Z441"/>
    <mergeCell ref="Y442:Z442"/>
    <mergeCell ref="Y448:Z448"/>
    <mergeCell ref="Y449:Z449"/>
    <mergeCell ref="Y500:Z500"/>
    <mergeCell ref="Y501:Z501"/>
    <mergeCell ref="Y450:Z450"/>
    <mergeCell ref="Y454:Z454"/>
    <mergeCell ref="Y455:Z455"/>
    <mergeCell ref="AC510:AF510"/>
    <mergeCell ref="C8:C9"/>
    <mergeCell ref="F8:F9"/>
    <mergeCell ref="J8:J9"/>
    <mergeCell ref="G8:G10"/>
    <mergeCell ref="F5:G5"/>
    <mergeCell ref="I5:J5"/>
    <mergeCell ref="N5:Q7"/>
    <mergeCell ref="N11:Q11"/>
    <mergeCell ref="U30:AH30"/>
    <mergeCell ref="Y494:Z494"/>
    <mergeCell ref="Y495:Z495"/>
    <mergeCell ref="Y496:Z496"/>
    <mergeCell ref="Y497:Z497"/>
    <mergeCell ref="Y498:Z498"/>
    <mergeCell ref="Y499:Z499"/>
    <mergeCell ref="Y460:Z460"/>
    <mergeCell ref="Y461:Z461"/>
    <mergeCell ref="Y462:Z462"/>
    <mergeCell ref="Y463:Z463"/>
    <mergeCell ref="Y464:Z464"/>
    <mergeCell ref="Y465:Z465"/>
    <mergeCell ref="Y466:Z466"/>
    <mergeCell ref="Y467:Z467"/>
    <mergeCell ref="Y468:Z468"/>
    <mergeCell ref="Y469:Z469"/>
    <mergeCell ref="Y470:Z470"/>
    <mergeCell ref="Y443:Z443"/>
    <mergeCell ref="Y444:Z444"/>
    <mergeCell ref="Y445:Z445"/>
    <mergeCell ref="Y457:Z457"/>
    <mergeCell ref="Y458:Z458"/>
    <mergeCell ref="I509:L509"/>
    <mergeCell ref="AC96:AC97"/>
    <mergeCell ref="AE57:AH57"/>
    <mergeCell ref="AE58:AH58"/>
    <mergeCell ref="AE62:AG62"/>
    <mergeCell ref="AD517:AE517"/>
    <mergeCell ref="CT170:CZ170"/>
    <mergeCell ref="CT201:CV201"/>
    <mergeCell ref="DB505:DD505"/>
    <mergeCell ref="DF505:DH505"/>
    <mergeCell ref="DJ505:DM505"/>
    <mergeCell ref="DO505:DR505"/>
    <mergeCell ref="DT505:DW505"/>
    <mergeCell ref="DF514:DG514"/>
    <mergeCell ref="BO137:CR137"/>
    <mergeCell ref="BO138:BU138"/>
    <mergeCell ref="BW138:CG138"/>
    <mergeCell ref="CI138:CR138"/>
    <mergeCell ref="BO170:BU170"/>
    <mergeCell ref="BO201:BQ201"/>
    <mergeCell ref="BW505:BY505"/>
    <mergeCell ref="CA505:CC505"/>
    <mergeCell ref="CE505:CH505"/>
    <mergeCell ref="CJ505:CM505"/>
    <mergeCell ref="CO505:CR505"/>
    <mergeCell ref="CA514:CB514"/>
    <mergeCell ref="BE505:BH505"/>
    <mergeCell ref="BJ505:BM505"/>
    <mergeCell ref="AV514:AW514"/>
    <mergeCell ref="AR138:BB138"/>
    <mergeCell ref="AJ138:AP138"/>
    <mergeCell ref="AJ170:AP170"/>
  </mergeCells>
  <conditionalFormatting sqref="D24">
    <cfRule type="expression" dxfId="74" priority="159">
      <formula>$D$26&gt;$C$26</formula>
    </cfRule>
  </conditionalFormatting>
  <conditionalFormatting sqref="I14:J15">
    <cfRule type="expression" dxfId="73" priority="157">
      <formula>$J$13="Non"</formula>
    </cfRule>
  </conditionalFormatting>
  <conditionalFormatting sqref="I17:J18">
    <cfRule type="expression" dxfId="72" priority="156">
      <formula>$J$16="Non"</formula>
    </cfRule>
  </conditionalFormatting>
  <conditionalFormatting sqref="D8">
    <cfRule type="cellIs" dxfId="71" priority="141" operator="greaterThan">
      <formula>$B$10</formula>
    </cfRule>
  </conditionalFormatting>
  <conditionalFormatting sqref="AG90:AG100 N17 P22:P23 O22 N12 P17:R17 N22:N23 R21 Q14:R14 Q22:R22 N13:R13 S28 AB90:AB100 V99:W100 V90:V93 V88:W88 X98:X101 AC98:AC101 AH88:AH101 X89:X96 W90:W97 V95:V97 S31:S43 S22:S23 AC88:AC96 AA88:AA100 AB88 AF88:AF100 AG88 Z87:Z101 AE87:AE101 Q18:Q19 U87:U101">
    <cfRule type="expression" dxfId="70" priority="133">
      <formula>$W$89&gt;24</formula>
    </cfRule>
  </conditionalFormatting>
  <conditionalFormatting sqref="U107">
    <cfRule type="expression" dxfId="69" priority="119">
      <formula>$V$107&lt;MIN($V$105:$V$106)</formula>
    </cfRule>
  </conditionalFormatting>
  <conditionalFormatting sqref="Z107 AE107">
    <cfRule type="expression" dxfId="68" priority="118">
      <formula>$AF$107&lt;MIN($AF$105:$AF$106)</formula>
    </cfRule>
  </conditionalFormatting>
  <conditionalFormatting sqref="U132 W132">
    <cfRule type="expression" dxfId="67" priority="113">
      <formula>$X$107&gt;0</formula>
    </cfRule>
  </conditionalFormatting>
  <conditionalFormatting sqref="U121:X121">
    <cfRule type="expression" dxfId="66" priority="104">
      <formula>$X$101&gt;=0</formula>
    </cfRule>
    <cfRule type="expression" dxfId="65" priority="111">
      <formula>$X$107&gt;0</formula>
    </cfRule>
  </conditionalFormatting>
  <conditionalFormatting sqref="Z132:AB132 Z121:AC121">
    <cfRule type="expression" dxfId="64" priority="110">
      <formula>$AC$107&gt;0</formula>
    </cfRule>
  </conditionalFormatting>
  <conditionalFormatting sqref="AE132:AH132 AE121:AH121">
    <cfRule type="expression" dxfId="63" priority="97">
      <formula>$AH$101&gt;=0</formula>
    </cfRule>
    <cfRule type="expression" dxfId="62" priority="106">
      <formula>$AH$101&lt;0</formula>
    </cfRule>
    <cfRule type="expression" dxfId="61" priority="109">
      <formula>$AH$101&gt;0</formula>
    </cfRule>
  </conditionalFormatting>
  <conditionalFormatting sqref="U132:X132 U121:X121">
    <cfRule type="expression" dxfId="60" priority="108">
      <formula>$X$101&lt;0</formula>
    </cfRule>
  </conditionalFormatting>
  <conditionalFormatting sqref="Z132:AC132 Z121:AC121">
    <cfRule type="expression" dxfId="59" priority="102">
      <formula>$AC$101&gt;=0</formula>
    </cfRule>
    <cfRule type="expression" dxfId="58" priority="107">
      <formula>$AC$101&lt;0</formula>
    </cfRule>
  </conditionalFormatting>
  <conditionalFormatting sqref="U132:X132">
    <cfRule type="expression" dxfId="57" priority="103">
      <formula>$X$101&gt;=0</formula>
    </cfRule>
  </conditionalFormatting>
  <conditionalFormatting sqref="U101:W101">
    <cfRule type="expression" dxfId="56" priority="101">
      <formula>$X$101&lt;0</formula>
    </cfRule>
  </conditionalFormatting>
  <conditionalFormatting sqref="Z101:AB101">
    <cfRule type="expression" dxfId="55" priority="100">
      <formula>$AC$101&lt;0</formula>
    </cfRule>
  </conditionalFormatting>
  <conditionalFormatting sqref="AE101:AG101">
    <cfRule type="expression" dxfId="54" priority="99">
      <formula>$AH$101&lt;0</formula>
    </cfRule>
  </conditionalFormatting>
  <conditionalFormatting sqref="U8:X11">
    <cfRule type="expression" dxfId="53" priority="96">
      <formula>$X$7="Non"</formula>
    </cfRule>
  </conditionalFormatting>
  <conditionalFormatting sqref="Z8:AC11">
    <cfRule type="expression" dxfId="52" priority="95">
      <formula>$AC$7="Non"</formula>
    </cfRule>
  </conditionalFormatting>
  <conditionalFormatting sqref="AE8:AH11">
    <cfRule type="expression" dxfId="51" priority="94">
      <formula>$AH$7="Non"</formula>
    </cfRule>
  </conditionalFormatting>
  <conditionalFormatting sqref="U50:U51 U31:U32 Z50:Z51 Z31:Z32 U36:X36 BJ505 X23:X27 U12:X13 U15:X15 AE31:AE32 AE50:AE51 AR513:AT513 AV513:AX513 X31:X33 X50:X52 BE505 BE510 U23:U24 U26 BW513:BY513 CA513:CC513 CJ505 CJ510 CO505 DB513:DD513 DF513:DH513 DO505 DO510 DT505 EG513:EI513 EK513:EM513 ET505 ET510 EY505 FL513:FN513 FP513:FR513 FY505 FY510 GD505 GQ513:GS513 GU513:GW513 HD505 HD510 HI505 W37:W43 U44:U47 X44:X47 Z36:AB36 AE36:AG36">
    <cfRule type="expression" dxfId="50" priority="90">
      <formula>$X$10&gt;$X$8</formula>
    </cfRule>
  </conditionalFormatting>
  <conditionalFormatting sqref="AB37:AB43 Z36:AC36 AC50:AC52 AC23:AC27 Z12:AC13 Z15:AC15 AB16:AB22 AC31:AC33 Z23:Z24 Z26 Z44:Z47 AC44:AC47 AE36:AG36">
    <cfRule type="expression" dxfId="49" priority="89">
      <formula>$AC$10&gt;$AC$8</formula>
    </cfRule>
  </conditionalFormatting>
  <conditionalFormatting sqref="AG37:AG43 AE36:AH36 AH23:AH27 AG16:AG22 AE12:AH13 AE15:AH15 AH50:AH52 AH31:AH33 AE23:AE24 AE26 AE44:AE47 AH44:AH47">
    <cfRule type="expression" dxfId="48" priority="88">
      <formula>$AH$10&gt;$AH$8</formula>
    </cfRule>
  </conditionalFormatting>
  <conditionalFormatting sqref="C20:D20">
    <cfRule type="expression" dxfId="47" priority="79">
      <formula>$C$22&lt;=0</formula>
    </cfRule>
  </conditionalFormatting>
  <conditionalFormatting sqref="C18">
    <cfRule type="expression" dxfId="46" priority="670">
      <formula>$D$18&lt;=0</formula>
    </cfRule>
    <cfRule type="expression" dxfId="45" priority="671">
      <formula>$D$19&lt;=0</formula>
    </cfRule>
  </conditionalFormatting>
  <conditionalFormatting sqref="R26 P22:P23 O22 Q22:R22 N22:N24">
    <cfRule type="expression" dxfId="44" priority="732">
      <formula>$D$23="Non"</formula>
    </cfRule>
  </conditionalFormatting>
  <conditionalFormatting sqref="U97:W97">
    <cfRule type="expression" dxfId="43" priority="739">
      <formula>$D$23="Non"</formula>
    </cfRule>
  </conditionalFormatting>
  <conditionalFormatting sqref="AO174:AO200 AP171:AQ200 AJ171:AN200 BT174:BT200 BO171:BS200 BU171:BV200 GI171:GM200 GN174:GN200 DA171:DA200 GO171:GP200 DY171:EC200 ED174:ED200 EE171:EF200 FD171:FH200 FI174:FI200 FJ171:FK200">
    <cfRule type="expression" dxfId="42" priority="786">
      <formula>$G$21="Partiel"</formula>
    </cfRule>
  </conditionalFormatting>
  <conditionalFormatting sqref="AO173 BT173 ED173 FI173 GN173">
    <cfRule type="expression" dxfId="41" priority="789">
      <formula>$G$21="Partiel"</formula>
    </cfRule>
  </conditionalFormatting>
  <conditionalFormatting sqref="N14:O14">
    <cfRule type="expression" dxfId="40" priority="1037">
      <formula>$W$89&gt;24</formula>
    </cfRule>
  </conditionalFormatting>
  <conditionalFormatting sqref="U10">
    <cfRule type="expression" dxfId="39" priority="1038">
      <formula>$X$101&lt;=0</formula>
    </cfRule>
    <cfRule type="expression" dxfId="38" priority="1039">
      <formula>$X$10&gt;$V$107</formula>
    </cfRule>
  </conditionalFormatting>
  <conditionalFormatting sqref="Z10">
    <cfRule type="expression" dxfId="37" priority="1040">
      <formula>$AC$10&gt;$AA$107</formula>
    </cfRule>
  </conditionalFormatting>
  <conditionalFormatting sqref="AE10">
    <cfRule type="expression" dxfId="36" priority="1041">
      <formula>$AH$10&gt;$AF$107</formula>
    </cfRule>
  </conditionalFormatting>
  <conditionalFormatting sqref="X10">
    <cfRule type="expression" dxfId="35" priority="1042">
      <formula>$X$101&lt;=0</formula>
    </cfRule>
  </conditionalFormatting>
  <conditionalFormatting sqref="Z10 AC10">
    <cfRule type="expression" dxfId="34" priority="1043">
      <formula>$AC$101&lt;=0</formula>
    </cfRule>
  </conditionalFormatting>
  <conditionalFormatting sqref="AE10 AH10">
    <cfRule type="expression" dxfId="33" priority="1045">
      <formula>$AH$101&lt;=0</formula>
    </cfRule>
  </conditionalFormatting>
  <conditionalFormatting sqref="N24">
    <cfRule type="expression" dxfId="32" priority="1047">
      <formula>$P$23&gt;-$Y$96</formula>
    </cfRule>
  </conditionalFormatting>
  <conditionalFormatting sqref="D11">
    <cfRule type="expression" dxfId="31" priority="1179">
      <formula>$D$8&gt;$B$10</formula>
    </cfRule>
  </conditionalFormatting>
  <conditionalFormatting sqref="W16:W22">
    <cfRule type="expression" dxfId="30" priority="67">
      <formula>$X$10&gt;$X$8</formula>
    </cfRule>
  </conditionalFormatting>
  <conditionalFormatting sqref="U26:X26">
    <cfRule type="expression" dxfId="29" priority="35">
      <formula>$AI$26=$X$26</formula>
    </cfRule>
  </conditionalFormatting>
  <conditionalFormatting sqref="Z26:AC26">
    <cfRule type="expression" dxfId="28" priority="34">
      <formula>$AI$26=$AC$26</formula>
    </cfRule>
  </conditionalFormatting>
  <conditionalFormatting sqref="AE26:AH26">
    <cfRule type="expression" dxfId="27" priority="33">
      <formula>$AI$26=$AH$26</formula>
    </cfRule>
  </conditionalFormatting>
  <conditionalFormatting sqref="U46:X46">
    <cfRule type="expression" dxfId="26" priority="29">
      <formula>$AI$46=$X$46</formula>
    </cfRule>
  </conditionalFormatting>
  <conditionalFormatting sqref="Z46:AC46">
    <cfRule type="expression" dxfId="25" priority="28">
      <formula>$AI$46=$AC$46</formula>
    </cfRule>
  </conditionalFormatting>
  <conditionalFormatting sqref="AE46:AH46">
    <cfRule type="expression" dxfId="24" priority="27">
      <formula>$AI$46=$AH$46</formula>
    </cfRule>
  </conditionalFormatting>
  <conditionalFormatting sqref="U47:X47">
    <cfRule type="expression" dxfId="23" priority="26">
      <formula>$AI$47=$X$47</formula>
    </cfRule>
  </conditionalFormatting>
  <conditionalFormatting sqref="Z47:AC47">
    <cfRule type="expression" dxfId="22" priority="25">
      <formula>$AI$47=$AC$47</formula>
    </cfRule>
  </conditionalFormatting>
  <conditionalFormatting sqref="AE47:AH47">
    <cfRule type="expression" dxfId="21" priority="24">
      <formula>$AI$47=$AH$47</formula>
    </cfRule>
  </conditionalFormatting>
  <conditionalFormatting sqref="X36:X47 U50:X52 U37:W47">
    <cfRule type="expression" dxfId="20" priority="23">
      <formula>$EP$503=361</formula>
    </cfRule>
  </conditionalFormatting>
  <conditionalFormatting sqref="U36:W36">
    <cfRule type="expression" dxfId="19" priority="8">
      <formula>$EP$503=361</formula>
    </cfRule>
  </conditionalFormatting>
  <conditionalFormatting sqref="Z36:AB36">
    <cfRule type="expression" dxfId="18" priority="7">
      <formula>$FU$503=361</formula>
    </cfRule>
  </conditionalFormatting>
  <conditionalFormatting sqref="AC36 Z37:AC47 Z50:AC52">
    <cfRule type="expression" dxfId="17" priority="18">
      <formula>$FU$503=361</formula>
    </cfRule>
  </conditionalFormatting>
  <conditionalFormatting sqref="AE36:AG36">
    <cfRule type="expression" dxfId="16" priority="15">
      <formula>$GZ$503=361</formula>
    </cfRule>
  </conditionalFormatting>
  <conditionalFormatting sqref="AH36 AE37:AH47 AE50:AH52">
    <cfRule type="expression" dxfId="15" priority="6">
      <formula>$GZ$503=361</formula>
    </cfRule>
  </conditionalFormatting>
  <conditionalFormatting sqref="I24:J25">
    <cfRule type="expression" dxfId="14" priority="12">
      <formula>$I$517&lt;&gt;0</formula>
    </cfRule>
  </conditionalFormatting>
  <conditionalFormatting sqref="U27:X28">
    <cfRule type="expression" dxfId="13" priority="1432">
      <formula>$AI$27=$X$27</formula>
    </cfRule>
  </conditionalFormatting>
  <conditionalFormatting sqref="Z27:AC28">
    <cfRule type="expression" dxfId="12" priority="1433">
      <formula>$AI$27=$AC$27</formula>
    </cfRule>
  </conditionalFormatting>
  <conditionalFormatting sqref="AE27:AH28">
    <cfRule type="expression" dxfId="11" priority="1434">
      <formula>$AI$27=$AH$27</formula>
    </cfRule>
  </conditionalFormatting>
  <conditionalFormatting sqref="U15:X15">
    <cfRule type="expression" dxfId="10" priority="11">
      <formula>$X$15=$AI$15</formula>
    </cfRule>
  </conditionalFormatting>
  <conditionalFormatting sqref="Z15:AC15">
    <cfRule type="expression" dxfId="9" priority="10">
      <formula>$AC$15=$AI$15</formula>
    </cfRule>
  </conditionalFormatting>
  <conditionalFormatting sqref="AE15:AH15">
    <cfRule type="expression" dxfId="8" priority="9">
      <formula>$AH$15=$AI$15</formula>
    </cfRule>
  </conditionalFormatting>
  <conditionalFormatting sqref="U36:X36">
    <cfRule type="expression" dxfId="7" priority="21">
      <formula>$X$36=$AI$36</formula>
    </cfRule>
  </conditionalFormatting>
  <conditionalFormatting sqref="Z36:AC36">
    <cfRule type="expression" dxfId="6" priority="19">
      <formula>$AC$36=$AI$36</formula>
    </cfRule>
  </conditionalFormatting>
  <conditionalFormatting sqref="AE36:AH36">
    <cfRule type="expression" dxfId="5" priority="14">
      <formula>$AH$36=$AI$36</formula>
    </cfRule>
  </conditionalFormatting>
  <conditionalFormatting sqref="X33">
    <cfRule type="expression" dxfId="4" priority="5">
      <formula>$Q$27=0</formula>
    </cfRule>
  </conditionalFormatting>
  <conditionalFormatting sqref="AC33">
    <cfRule type="expression" dxfId="3" priority="4">
      <formula>$Q$27=0</formula>
    </cfRule>
  </conditionalFormatting>
  <conditionalFormatting sqref="AH33">
    <cfRule type="expression" dxfId="2" priority="3">
      <formula>$Q$27=0</formula>
    </cfRule>
  </conditionalFormatting>
  <conditionalFormatting sqref="GJ167:GO168">
    <cfRule type="expression" dxfId="1" priority="2">
      <formula>$G$21="Partiel"</formula>
    </cfRule>
  </conditionalFormatting>
  <conditionalFormatting sqref="C13:D22">
    <cfRule type="expression" dxfId="0" priority="1">
      <formula>$D$12="Non"</formula>
    </cfRule>
  </conditionalFormatting>
  <dataValidations count="5">
    <dataValidation type="list" allowBlank="1" showInputMessage="1" showErrorMessage="1" errorTitle="I.R.A." error="Sélectionner la réponse qui convient" promptTitle="I.R.A." prompt="Sélectionner la réponse qui convient" sqref="X7 D23 J13 J16">
      <formula1>$E$17:$E$18</formula1>
    </dataValidation>
    <dataValidation type="list" allowBlank="1" showInputMessage="1" showErrorMessage="1" errorTitle="Nature garantie" error="Sélectionner la garantie qui convient" promptTitle="Nature garantie" prompt="Sélectionner la garantie qu convient" sqref="J22:J23">
      <formula1>$K$21:$K$22</formula1>
    </dataValidation>
    <dataValidation type="list" allowBlank="1" showInputMessage="1" showErrorMessage="1" errorTitle="Type de différé" error="Sélectionner le différé qui convient" promptTitle="Type de différé" prompt="Sélectionner le différé qui convient" sqref="G21:G22">
      <formula1>$H$17:$H$18</formula1>
    </dataValidation>
    <dataValidation type="list" allowBlank="1" showInputMessage="1" showErrorMessage="1" errorTitle="OPTION APR7S VENTE" error="s2LECTIONNER L4OPTION QUI CONVIENT" promptTitle="Option aprés vente" prompt="Sélectionner l'option qui convient" sqref="P26:Q26">
      <formula1>$R$26:$R$27</formula1>
    </dataValidation>
    <dataValidation type="list" errorStyle="information" allowBlank="1" showInputMessage="1" showErrorMessage="1" errorTitle="Prêt en cours su bien à vendre" error="Sélectionner la réponse qui convient" promptTitle="Pret en cours sur bien à vendre" prompt="Sélectinner la réponse qui convient" sqref="D12">
      <formula1>$E$17:$E$18</formula1>
    </dataValidation>
  </dataValidations>
  <hyperlinks>
    <hyperlink ref="F10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Crédit_Relais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2014-03-10T13:16:44Z</dcterms:created>
  <dcterms:modified xsi:type="dcterms:W3CDTF">2020-01-27T12:40:48Z</dcterms:modified>
</cp:coreProperties>
</file>